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Diana2\Desktop\Metinis veiklos planas 2024 m\1 keitimas\"/>
    </mc:Choice>
  </mc:AlternateContent>
  <xr:revisionPtr revIDLastSave="0" documentId="13_ncr:1_{13204F4B-9BCB-45AD-826A-8D7EB917FD41}" xr6:coauthVersionLast="47" xr6:coauthVersionMax="47" xr10:uidLastSave="{00000000-0000-0000-0000-000000000000}"/>
  <bookViews>
    <workbookView xWindow="-120" yWindow="-120" windowWidth="29040" windowHeight="15720" xr2:uid="{00000000-000D-0000-FFFF-FFFF00000000}"/>
  </bookViews>
  <sheets>
    <sheet name="1 Programa" sheetId="1" r:id="rId1"/>
    <sheet name="2 programa " sheetId="3" r:id="rId2"/>
    <sheet name="10 programa" sheetId="4" r:id="rId3"/>
    <sheet name="11 programa" sheetId="5" r:id="rId4"/>
    <sheet name="13 programa" sheetId="6" r:id="rId5"/>
    <sheet name="14 programa" sheetId="7" r:id="rId6"/>
    <sheet name="15 programa" sheetId="8" r:id="rId7"/>
    <sheet name="Priemonių vykdytojų kodai " sheetId="2" r:id="rId8"/>
  </sheets>
  <definedNames>
    <definedName name="_xlnm._FilterDatabase" localSheetId="2" hidden="1">'10 programa'!$A$6:$L$538</definedName>
    <definedName name="_xlnm.Print_Area" localSheetId="0">'1 Programa'!$A$1:$O$136</definedName>
    <definedName name="_xlnm.Print_Area" localSheetId="2">'10 programa'!$A$1:$O$586</definedName>
    <definedName name="_xlnm.Print_Area" localSheetId="1">'2 programa '!$A$1:$Z$747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3" i="8" l="1"/>
  <c r="L14" i="8"/>
  <c r="L15" i="8"/>
  <c r="L147" i="8" s="1"/>
  <c r="L16" i="8"/>
  <c r="L41" i="8"/>
  <c r="L42" i="8"/>
  <c r="L43" i="8"/>
  <c r="L155" i="8" s="1"/>
  <c r="L44" i="8"/>
  <c r="L48" i="8"/>
  <c r="L52" i="8"/>
  <c r="L56" i="8"/>
  <c r="L59" i="8"/>
  <c r="L62" i="8"/>
  <c r="L63" i="8"/>
  <c r="L64" i="8"/>
  <c r="L65" i="8"/>
  <c r="L66" i="8"/>
  <c r="L67" i="8"/>
  <c r="L70" i="8"/>
  <c r="L73" i="8"/>
  <c r="L77" i="8"/>
  <c r="L78" i="8"/>
  <c r="L82" i="8" s="1"/>
  <c r="L79" i="8"/>
  <c r="L80" i="8"/>
  <c r="L81" i="8"/>
  <c r="L87" i="8"/>
  <c r="L88" i="8"/>
  <c r="L89" i="8"/>
  <c r="L90" i="8"/>
  <c r="L92" i="8"/>
  <c r="L96" i="8"/>
  <c r="L98" i="8"/>
  <c r="L100" i="8"/>
  <c r="L102" i="8"/>
  <c r="L104" i="8"/>
  <c r="L106" i="8"/>
  <c r="L108" i="8"/>
  <c r="L109" i="8"/>
  <c r="L110" i="8"/>
  <c r="L111" i="8"/>
  <c r="L151" i="8" s="1"/>
  <c r="L112" i="8"/>
  <c r="L113" i="8"/>
  <c r="L117" i="8"/>
  <c r="L121" i="8"/>
  <c r="L123" i="8"/>
  <c r="L127" i="8"/>
  <c r="L128" i="8"/>
  <c r="L129" i="8"/>
  <c r="L154" i="8" s="1"/>
  <c r="L130" i="8"/>
  <c r="L133" i="8"/>
  <c r="L136" i="8"/>
  <c r="L137" i="8"/>
  <c r="L145" i="8"/>
  <c r="L157" i="8"/>
  <c r="L156" i="8" s="1"/>
  <c r="L144" i="8" l="1"/>
  <c r="L158" i="8" s="1"/>
  <c r="L124" i="8"/>
  <c r="L138" i="8" s="1"/>
  <c r="L139" i="8" s="1"/>
  <c r="L16" i="7"/>
  <c r="L19" i="7"/>
  <c r="L21" i="7"/>
  <c r="L22" i="7"/>
  <c r="L24" i="7" s="1"/>
  <c r="L48" i="7" s="1"/>
  <c r="L27" i="7"/>
  <c r="L28" i="7"/>
  <c r="L31" i="7"/>
  <c r="L33" i="7"/>
  <c r="L35" i="7"/>
  <c r="L37" i="7"/>
  <c r="L39" i="7"/>
  <c r="L41" i="7"/>
  <c r="L43" i="7"/>
  <c r="L45" i="7"/>
  <c r="L47" i="7"/>
  <c r="L52" i="7"/>
  <c r="L53" i="7"/>
  <c r="L55" i="7"/>
  <c r="L58" i="7"/>
  <c r="L61" i="7"/>
  <c r="L63" i="7"/>
  <c r="L65" i="7"/>
  <c r="L67" i="7"/>
  <c r="L69" i="7"/>
  <c r="L71" i="7"/>
  <c r="L72" i="7"/>
  <c r="L77" i="7"/>
  <c r="L79" i="7"/>
  <c r="L80" i="7"/>
  <c r="L81" i="7"/>
  <c r="L82" i="7" s="1"/>
  <c r="L89" i="7" s="1"/>
  <c r="L85" i="7"/>
  <c r="L88" i="7"/>
  <c r="L91" i="7"/>
  <c r="L93" i="7"/>
  <c r="L96" i="7" s="1"/>
  <c r="L95" i="7"/>
  <c r="L105" i="7"/>
  <c r="L104" i="7" s="1"/>
  <c r="L103" i="7" s="1"/>
  <c r="L123" i="7" s="1"/>
  <c r="L108" i="7"/>
  <c r="L107" i="7" s="1"/>
  <c r="L120" i="7"/>
  <c r="L97" i="7" l="1"/>
  <c r="L98" i="7" s="1"/>
  <c r="L21" i="6"/>
  <c r="L25" i="6"/>
  <c r="L31" i="6"/>
  <c r="L32" i="6"/>
  <c r="L33" i="6"/>
  <c r="L34" i="6"/>
  <c r="L37" i="6"/>
  <c r="L40" i="6"/>
  <c r="L44" i="6"/>
  <c r="L192" i="6" s="1"/>
  <c r="L45" i="6"/>
  <c r="L189" i="6" s="1"/>
  <c r="L188" i="6" s="1"/>
  <c r="L50" i="6"/>
  <c r="L83" i="6" s="1"/>
  <c r="L160" i="6" s="1"/>
  <c r="L57" i="6"/>
  <c r="L66" i="6"/>
  <c r="L68" i="6"/>
  <c r="L69" i="6"/>
  <c r="L72" i="6"/>
  <c r="L73" i="6"/>
  <c r="L74" i="6"/>
  <c r="L76" i="6"/>
  <c r="L77" i="6"/>
  <c r="L82" i="6"/>
  <c r="L87" i="6"/>
  <c r="L91" i="6" s="1"/>
  <c r="L159" i="6" s="1"/>
  <c r="L88" i="6"/>
  <c r="L89" i="6"/>
  <c r="L94" i="6"/>
  <c r="L97" i="6"/>
  <c r="L100" i="6"/>
  <c r="L104" i="6"/>
  <c r="L107" i="6"/>
  <c r="L109" i="6"/>
  <c r="L113" i="6"/>
  <c r="L116" i="6"/>
  <c r="L119" i="6"/>
  <c r="L121" i="6"/>
  <c r="L123" i="6"/>
  <c r="L125" i="6"/>
  <c r="L128" i="6"/>
  <c r="L131" i="6"/>
  <c r="L134" i="6"/>
  <c r="L136" i="6"/>
  <c r="L138" i="6"/>
  <c r="L140" i="6"/>
  <c r="L142" i="6"/>
  <c r="L144" i="6"/>
  <c r="L146" i="6"/>
  <c r="L149" i="6"/>
  <c r="L151" i="6"/>
  <c r="L153" i="6"/>
  <c r="L155" i="6"/>
  <c r="L158" i="6"/>
  <c r="L166" i="6"/>
  <c r="L167" i="6"/>
  <c r="L176" i="6" s="1"/>
  <c r="L170" i="6"/>
  <c r="L173" i="6"/>
  <c r="L175" i="6"/>
  <c r="L201" i="6"/>
  <c r="L186" i="6" l="1"/>
  <c r="L185" i="6" s="1"/>
  <c r="L184" i="6" s="1"/>
  <c r="L204" i="6" s="1"/>
  <c r="L177" i="6"/>
  <c r="L178" i="6" s="1"/>
  <c r="L14" i="5"/>
  <c r="L82" i="5" s="1"/>
  <c r="L81" i="5" s="1"/>
  <c r="L101" i="5" s="1"/>
  <c r="L15" i="5"/>
  <c r="L17" i="5"/>
  <c r="L18" i="5"/>
  <c r="L22" i="5"/>
  <c r="L19" i="5" s="1"/>
  <c r="L23" i="5"/>
  <c r="L27" i="5"/>
  <c r="L25" i="5" s="1"/>
  <c r="L32" i="5" s="1"/>
  <c r="L29" i="5"/>
  <c r="L31" i="5"/>
  <c r="L35" i="5"/>
  <c r="L37" i="5"/>
  <c r="L46" i="5" s="1"/>
  <c r="L39" i="5"/>
  <c r="L41" i="5"/>
  <c r="L42" i="5"/>
  <c r="L45" i="5"/>
  <c r="L43" i="5" s="1"/>
  <c r="L49" i="5"/>
  <c r="L50" i="5"/>
  <c r="L51" i="5"/>
  <c r="L54" i="5"/>
  <c r="L55" i="5"/>
  <c r="L57" i="5" s="1"/>
  <c r="L56" i="5"/>
  <c r="L60" i="5"/>
  <c r="L61" i="5"/>
  <c r="L64" i="5"/>
  <c r="L67" i="5"/>
  <c r="L70" i="5"/>
  <c r="L73" i="5"/>
  <c r="L98" i="5"/>
  <c r="L75" i="5" l="1"/>
  <c r="L76" i="5" s="1"/>
  <c r="L74" i="5"/>
  <c r="L16" i="4"/>
  <c r="L20" i="4"/>
  <c r="L25" i="4"/>
  <c r="L30" i="4"/>
  <c r="L34" i="4"/>
  <c r="L35" i="4"/>
  <c r="L546" i="4" s="1"/>
  <c r="L545" i="4" s="1"/>
  <c r="L544" i="4" s="1"/>
  <c r="L564" i="4" s="1"/>
  <c r="L36" i="4"/>
  <c r="L37" i="4"/>
  <c r="L38" i="4"/>
  <c r="L39" i="4" s="1"/>
  <c r="L122" i="4" s="1"/>
  <c r="L48" i="4"/>
  <c r="L53" i="4"/>
  <c r="L57" i="4"/>
  <c r="L61" i="4"/>
  <c r="L65" i="4"/>
  <c r="L69" i="4"/>
  <c r="L73" i="4"/>
  <c r="L74" i="4"/>
  <c r="L75" i="4"/>
  <c r="L76" i="4"/>
  <c r="L77" i="4"/>
  <c r="L85" i="4" s="1"/>
  <c r="L79" i="4"/>
  <c r="L82" i="4"/>
  <c r="L84" i="4"/>
  <c r="L88" i="4"/>
  <c r="L90" i="4"/>
  <c r="L92" i="4"/>
  <c r="L93" i="4"/>
  <c r="L98" i="4"/>
  <c r="L100" i="4"/>
  <c r="L102" i="4"/>
  <c r="L103" i="4"/>
  <c r="L107" i="4"/>
  <c r="L110" i="4" s="1"/>
  <c r="L121" i="4" s="1"/>
  <c r="L108" i="4"/>
  <c r="L109" i="4"/>
  <c r="L114" i="4"/>
  <c r="L115" i="4"/>
  <c r="L116" i="4"/>
  <c r="L117" i="4"/>
  <c r="L120" i="4"/>
  <c r="L127" i="4"/>
  <c r="L130" i="4" s="1"/>
  <c r="L132" i="4"/>
  <c r="L133" i="4"/>
  <c r="L134" i="4"/>
  <c r="L135" i="4"/>
  <c r="L136" i="4"/>
  <c r="L142" i="4"/>
  <c r="L137" i="4" s="1"/>
  <c r="L143" i="4"/>
  <c r="L144" i="4"/>
  <c r="L145" i="4"/>
  <c r="L553" i="4" s="1"/>
  <c r="L548" i="4" s="1"/>
  <c r="L146" i="4"/>
  <c r="L150" i="4"/>
  <c r="L152" i="4"/>
  <c r="L155" i="4" s="1"/>
  <c r="L153" i="4"/>
  <c r="L154" i="4"/>
  <c r="L159" i="4"/>
  <c r="L164" i="4"/>
  <c r="L165" i="4"/>
  <c r="L167" i="4"/>
  <c r="L170" i="4"/>
  <c r="L171" i="4"/>
  <c r="L175" i="4" s="1"/>
  <c r="L172" i="4"/>
  <c r="L173" i="4"/>
  <c r="L179" i="4"/>
  <c r="L183" i="4"/>
  <c r="L187" i="4"/>
  <c r="L193" i="4"/>
  <c r="L197" i="4"/>
  <c r="L201" i="4"/>
  <c r="L205" i="4"/>
  <c r="L209" i="4"/>
  <c r="L213" i="4"/>
  <c r="L217" i="4"/>
  <c r="L221" i="4"/>
  <c r="L225" i="4"/>
  <c r="L229" i="4"/>
  <c r="L231" i="4"/>
  <c r="L232" i="4"/>
  <c r="L233" i="4"/>
  <c r="L234" i="4"/>
  <c r="L238" i="4"/>
  <c r="L242" i="4"/>
  <c r="L246" i="4"/>
  <c r="L250" i="4"/>
  <c r="L254" i="4"/>
  <c r="L258" i="4"/>
  <c r="L262" i="4"/>
  <c r="L266" i="4"/>
  <c r="L270" i="4"/>
  <c r="L277" i="4"/>
  <c r="L278" i="4"/>
  <c r="L280" i="4"/>
  <c r="L281" i="4"/>
  <c r="L285" i="4"/>
  <c r="L289" i="4"/>
  <c r="L293" i="4"/>
  <c r="L297" i="4"/>
  <c r="L301" i="4"/>
  <c r="L305" i="4"/>
  <c r="L309" i="4"/>
  <c r="L313" i="4"/>
  <c r="L317" i="4"/>
  <c r="L323" i="4"/>
  <c r="L327" i="4"/>
  <c r="L331" i="4"/>
  <c r="L335" i="4"/>
  <c r="L339" i="4"/>
  <c r="L343" i="4"/>
  <c r="L347" i="4"/>
  <c r="L351" i="4"/>
  <c r="L355" i="4"/>
  <c r="L359" i="4"/>
  <c r="L363" i="4"/>
  <c r="L367" i="4"/>
  <c r="L371" i="4"/>
  <c r="L375" i="4"/>
  <c r="L376" i="4"/>
  <c r="L379" i="4" s="1"/>
  <c r="L377" i="4"/>
  <c r="L378" i="4"/>
  <c r="L383" i="4"/>
  <c r="L387" i="4"/>
  <c r="L391" i="4"/>
  <c r="L395" i="4"/>
  <c r="L396" i="4"/>
  <c r="L398" i="4"/>
  <c r="L399" i="4"/>
  <c r="L402" i="4"/>
  <c r="L403" i="4"/>
  <c r="L406" i="4" s="1"/>
  <c r="L404" i="4"/>
  <c r="L405" i="4"/>
  <c r="L410" i="4"/>
  <c r="L411" i="4"/>
  <c r="L412" i="4"/>
  <c r="L413" i="4"/>
  <c r="L414" i="4"/>
  <c r="L418" i="4"/>
  <c r="L422" i="4"/>
  <c r="L426" i="4"/>
  <c r="L427" i="4"/>
  <c r="L430" i="4" s="1"/>
  <c r="L428" i="4"/>
  <c r="L429" i="4"/>
  <c r="L434" i="4"/>
  <c r="L438" i="4"/>
  <c r="L442" i="4"/>
  <c r="L446" i="4"/>
  <c r="L449" i="4"/>
  <c r="L536" i="4" s="1"/>
  <c r="L451" i="4"/>
  <c r="L452" i="4"/>
  <c r="L455" i="4"/>
  <c r="L457" i="4"/>
  <c r="L458" i="4"/>
  <c r="L460" i="4"/>
  <c r="L461" i="4"/>
  <c r="L462" i="4"/>
  <c r="L480" i="4"/>
  <c r="L481" i="4"/>
  <c r="L483" i="4"/>
  <c r="L484" i="4"/>
  <c r="L487" i="4"/>
  <c r="L492" i="4"/>
  <c r="L493" i="4"/>
  <c r="L496" i="4"/>
  <c r="L499" i="4"/>
  <c r="L502" i="4"/>
  <c r="L505" i="4"/>
  <c r="L508" i="4"/>
  <c r="L511" i="4"/>
  <c r="L514" i="4"/>
  <c r="L517" i="4"/>
  <c r="L520" i="4"/>
  <c r="L523" i="4"/>
  <c r="L526" i="4"/>
  <c r="XFD527" i="4"/>
  <c r="L529" i="4"/>
  <c r="L532" i="4"/>
  <c r="L535" i="4"/>
  <c r="L559" i="4"/>
  <c r="L558" i="4" s="1"/>
  <c r="L561" i="4"/>
  <c r="L443" i="4" l="1"/>
  <c r="L537" i="4" s="1"/>
  <c r="L271" i="4"/>
  <c r="L160" i="4"/>
  <c r="L272" i="4" s="1"/>
  <c r="L538" i="4" s="1"/>
  <c r="L14" i="3"/>
  <c r="L20" i="3" s="1"/>
  <c r="L70" i="3" s="1"/>
  <c r="L71" i="3" s="1"/>
  <c r="L15" i="3"/>
  <c r="L16" i="3"/>
  <c r="L17" i="3"/>
  <c r="L18" i="3"/>
  <c r="L26" i="3"/>
  <c r="L32" i="3"/>
  <c r="L38" i="3"/>
  <c r="L45" i="3"/>
  <c r="L46" i="3"/>
  <c r="L51" i="3" s="1"/>
  <c r="L47" i="3"/>
  <c r="L48" i="3"/>
  <c r="L49" i="3"/>
  <c r="L50" i="3"/>
  <c r="L57" i="3"/>
  <c r="L63" i="3"/>
  <c r="L69" i="3"/>
  <c r="L77" i="3"/>
  <c r="L78" i="3"/>
  <c r="L82" i="3" s="1"/>
  <c r="L155" i="3" s="1"/>
  <c r="L156" i="3" s="1"/>
  <c r="L79" i="3"/>
  <c r="L80" i="3"/>
  <c r="L81" i="3"/>
  <c r="L88" i="3"/>
  <c r="L94" i="3"/>
  <c r="L100" i="3"/>
  <c r="L106" i="3"/>
  <c r="L119" i="3"/>
  <c r="L120" i="3"/>
  <c r="L121" i="3"/>
  <c r="L122" i="3"/>
  <c r="L123" i="3"/>
  <c r="L124" i="3"/>
  <c r="L130" i="3"/>
  <c r="L136" i="3"/>
  <c r="L142" i="3"/>
  <c r="L148" i="3"/>
  <c r="L154" i="3"/>
  <c r="L162" i="3"/>
  <c r="L163" i="3"/>
  <c r="L167" i="3" s="1"/>
  <c r="L164" i="3"/>
  <c r="L165" i="3"/>
  <c r="L166" i="3"/>
  <c r="L173" i="3"/>
  <c r="L179" i="3"/>
  <c r="L180" i="3"/>
  <c r="L185" i="3" s="1"/>
  <c r="L181" i="3"/>
  <c r="L182" i="3"/>
  <c r="L183" i="3"/>
  <c r="L184" i="3"/>
  <c r="L191" i="3"/>
  <c r="L197" i="3"/>
  <c r="L203" i="3"/>
  <c r="L209" i="3"/>
  <c r="L219" i="3"/>
  <c r="L224" i="3" s="1"/>
  <c r="L231" i="3" s="1"/>
  <c r="L220" i="3"/>
  <c r="L221" i="3"/>
  <c r="L222" i="3"/>
  <c r="L223" i="3"/>
  <c r="L230" i="3"/>
  <c r="L237" i="3"/>
  <c r="L238" i="3"/>
  <c r="L239" i="3"/>
  <c r="L240" i="3"/>
  <c r="L733" i="3" s="1"/>
  <c r="L241" i="3"/>
  <c r="L242" i="3"/>
  <c r="L333" i="3" s="1"/>
  <c r="L334" i="3" s="1"/>
  <c r="L248" i="3"/>
  <c r="L254" i="3"/>
  <c r="L260" i="3"/>
  <c r="L266" i="3"/>
  <c r="L272" i="3"/>
  <c r="L278" i="3"/>
  <c r="L284" i="3"/>
  <c r="L290" i="3"/>
  <c r="L296" i="3"/>
  <c r="L302" i="3"/>
  <c r="L308" i="3"/>
  <c r="L314" i="3"/>
  <c r="L320" i="3"/>
  <c r="L326" i="3"/>
  <c r="L332" i="3"/>
  <c r="L339" i="3"/>
  <c r="L344" i="3" s="1"/>
  <c r="L387" i="3" s="1"/>
  <c r="L340" i="3"/>
  <c r="L341" i="3"/>
  <c r="L342" i="3"/>
  <c r="L343" i="3"/>
  <c r="L350" i="3"/>
  <c r="L356" i="3"/>
  <c r="L362" i="3"/>
  <c r="L368" i="3"/>
  <c r="L374" i="3"/>
  <c r="L380" i="3"/>
  <c r="L386" i="3"/>
  <c r="L390" i="3"/>
  <c r="L395" i="3" s="1"/>
  <c r="L402" i="3" s="1"/>
  <c r="L391" i="3"/>
  <c r="L392" i="3"/>
  <c r="L393" i="3"/>
  <c r="L394" i="3"/>
  <c r="L401" i="3"/>
  <c r="L405" i="3"/>
  <c r="L406" i="3"/>
  <c r="L407" i="3"/>
  <c r="L408" i="3"/>
  <c r="L409" i="3"/>
  <c r="L410" i="3"/>
  <c r="L416" i="3"/>
  <c r="L417" i="3"/>
  <c r="L423" i="3"/>
  <c r="L429" i="3" s="1"/>
  <c r="L437" i="3" s="1"/>
  <c r="L528" i="3" s="1"/>
  <c r="L424" i="3"/>
  <c r="L425" i="3"/>
  <c r="L426" i="3"/>
  <c r="L427" i="3"/>
  <c r="L428" i="3"/>
  <c r="L436" i="3"/>
  <c r="L440" i="3"/>
  <c r="L445" i="3" s="1"/>
  <c r="L452" i="3" s="1"/>
  <c r="L441" i="3"/>
  <c r="L442" i="3"/>
  <c r="L443" i="3"/>
  <c r="L444" i="3"/>
  <c r="L451" i="3"/>
  <c r="L455" i="3"/>
  <c r="L456" i="3"/>
  <c r="L457" i="3"/>
  <c r="L458" i="3"/>
  <c r="L459" i="3"/>
  <c r="L460" i="3"/>
  <c r="L527" i="3" s="1"/>
  <c r="L466" i="3"/>
  <c r="L472" i="3"/>
  <c r="L478" i="3"/>
  <c r="L484" i="3"/>
  <c r="L490" i="3"/>
  <c r="L496" i="3"/>
  <c r="L502" i="3"/>
  <c r="L508" i="3"/>
  <c r="L514" i="3"/>
  <c r="L520" i="3"/>
  <c r="L526" i="3"/>
  <c r="L533" i="3"/>
  <c r="L538" i="3" s="1"/>
  <c r="L557" i="3" s="1"/>
  <c r="L558" i="3" s="1"/>
  <c r="L534" i="3"/>
  <c r="L535" i="3"/>
  <c r="L536" i="3"/>
  <c r="L537" i="3"/>
  <c r="L544" i="3"/>
  <c r="L545" i="3"/>
  <c r="L546" i="3"/>
  <c r="L547" i="3"/>
  <c r="L548" i="3"/>
  <c r="L549" i="3"/>
  <c r="L550" i="3"/>
  <c r="L556" i="3"/>
  <c r="L563" i="3"/>
  <c r="L564" i="3"/>
  <c r="L565" i="3"/>
  <c r="L566" i="3"/>
  <c r="L567" i="3"/>
  <c r="L568" i="3"/>
  <c r="L731" i="3" s="1"/>
  <c r="L725" i="3" s="1"/>
  <c r="L569" i="3"/>
  <c r="L628" i="3" s="1"/>
  <c r="L629" i="3" s="1"/>
  <c r="L576" i="3"/>
  <c r="L582" i="3"/>
  <c r="L588" i="3"/>
  <c r="L594" i="3"/>
  <c r="L600" i="3"/>
  <c r="L606" i="3"/>
  <c r="L613" i="3"/>
  <c r="L620" i="3"/>
  <c r="L627" i="3"/>
  <c r="L634" i="3"/>
  <c r="L641" i="3" s="1"/>
  <c r="L691" i="3" s="1"/>
  <c r="L692" i="3" s="1"/>
  <c r="L635" i="3"/>
  <c r="L636" i="3"/>
  <c r="L734" i="3" s="1"/>
  <c r="L637" i="3"/>
  <c r="L638" i="3"/>
  <c r="L639" i="3"/>
  <c r="L640" i="3"/>
  <c r="L647" i="3"/>
  <c r="L655" i="3"/>
  <c r="L660" i="3"/>
  <c r="L664" i="3"/>
  <c r="L668" i="3"/>
  <c r="L672" i="3"/>
  <c r="L697" i="3"/>
  <c r="L698" i="3"/>
  <c r="L699" i="3"/>
  <c r="L700" i="3"/>
  <c r="L701" i="3"/>
  <c r="L702" i="3"/>
  <c r="L703" i="3"/>
  <c r="L704" i="3"/>
  <c r="L712" i="3"/>
  <c r="L713" i="3"/>
  <c r="L714" i="3"/>
  <c r="L736" i="3"/>
  <c r="L735" i="3" s="1"/>
  <c r="L738" i="3"/>
  <c r="L418" i="3" l="1"/>
  <c r="L216" i="3"/>
  <c r="L232" i="3" s="1"/>
  <c r="L716" i="3" s="1"/>
  <c r="L715" i="3" s="1"/>
  <c r="L723" i="3"/>
  <c r="L722" i="3" s="1"/>
  <c r="L721" i="3" s="1"/>
  <c r="L741" i="3" s="1"/>
  <c r="L16" i="1"/>
  <c r="L18" i="1" l="1"/>
  <c r="L34" i="1" l="1"/>
  <c r="L94" i="1"/>
  <c r="L75" i="1"/>
  <c r="L35" i="1"/>
  <c r="L36" i="1"/>
  <c r="L118" i="1" s="1"/>
  <c r="L45" i="1"/>
  <c r="L101" i="1" l="1"/>
  <c r="L102" i="1" s="1"/>
  <c r="L104" i="1"/>
  <c r="L20" i="1" l="1"/>
  <c r="L52" i="1" l="1"/>
  <c r="L38" i="1" l="1"/>
  <c r="L53" i="1"/>
  <c r="L97" i="1"/>
  <c r="L19" i="1" l="1"/>
  <c r="L22" i="1" s="1"/>
  <c r="L46" i="1" l="1"/>
  <c r="L115" i="1" s="1"/>
  <c r="L114" i="1" s="1"/>
  <c r="L84" i="1"/>
  <c r="L80" i="1" s="1"/>
  <c r="L33" i="1"/>
  <c r="L100" i="1"/>
  <c r="L71" i="1"/>
  <c r="L67" i="1" s="1"/>
  <c r="L56" i="1" l="1"/>
  <c r="L98" i="1" l="1"/>
  <c r="L96" i="1"/>
  <c r="L92" i="1"/>
  <c r="L90" i="1"/>
  <c r="L88" i="1"/>
  <c r="L86" i="1"/>
  <c r="L81" i="1"/>
  <c r="L79" i="1"/>
  <c r="L77" i="1"/>
  <c r="L73" i="1"/>
  <c r="L68" i="1"/>
  <c r="L66" i="1"/>
  <c r="L64" i="1"/>
  <c r="L58" i="1"/>
  <c r="L54" i="1"/>
  <c r="L47" i="1"/>
  <c r="L105" i="1" l="1"/>
  <c r="L119" i="1" s="1"/>
  <c r="L61" i="1"/>
  <c r="L106" i="1" s="1"/>
  <c r="L117" i="1"/>
  <c r="L113" i="1" s="1"/>
  <c r="L133" i="1" s="1"/>
  <c r="L108" i="1" l="1"/>
  <c r="L107" i="1" s="1"/>
</calcChain>
</file>

<file path=xl/sharedStrings.xml><?xml version="1.0" encoding="utf-8"?>
<sst xmlns="http://schemas.openxmlformats.org/spreadsheetml/2006/main" count="6425" uniqueCount="1196">
  <si>
    <t>Programos tikslo kodas</t>
  </si>
  <si>
    <t>Uždavinio kodas</t>
  </si>
  <si>
    <t>Priemonės kodas</t>
  </si>
  <si>
    <t>*Priemonės požymis</t>
  </si>
  <si>
    <t>Pavadinimas</t>
  </si>
  <si>
    <t>Asignavimų valdytojo kodas</t>
  </si>
  <si>
    <t>Priemonės vykdytojo kodas</t>
  </si>
  <si>
    <t>Finansavimo šaltinis</t>
  </si>
  <si>
    <t>pavadinimas</t>
  </si>
  <si>
    <t>mato vnt.</t>
  </si>
  <si>
    <t>01</t>
  </si>
  <si>
    <t>Gyventojų pasitenkinimas savivaldybės įstaigų ir įmonių teikiamomis viešosiomis paslaugomis lygis</t>
  </si>
  <si>
    <t>gerai</t>
  </si>
  <si>
    <t>Savivaldybės valdomų įmonių, kurios pasiekė 80 proc. akcininko suformuotų veiklos ir finansų valdymo tikslų, dalis</t>
  </si>
  <si>
    <t xml:space="preserve"> Proc.</t>
  </si>
  <si>
    <t>Savivaldybės administracijos darbuotojų, per metus tobulinusių kvalifikaciją, dalis</t>
  </si>
  <si>
    <t>Proc.</t>
  </si>
  <si>
    <t>Vnt.</t>
  </si>
  <si>
    <t>288724610</t>
  </si>
  <si>
    <t>0</t>
  </si>
  <si>
    <t>SB</t>
  </si>
  <si>
    <t>Valstybės tarnautojų pareigybių skaičius</t>
  </si>
  <si>
    <t>Asm.</t>
  </si>
  <si>
    <t>ES</t>
  </si>
  <si>
    <t>VB</t>
  </si>
  <si>
    <t>Darbuotojų, dirbančių pagal darbo sutartis, pareigybių skaičius</t>
  </si>
  <si>
    <t>L</t>
  </si>
  <si>
    <t>Iš viso:</t>
  </si>
  <si>
    <t>02</t>
  </si>
  <si>
    <t>Savivaldybės Tarybos narių skaičius</t>
  </si>
  <si>
    <t>03</t>
  </si>
  <si>
    <t>04</t>
  </si>
  <si>
    <t xml:space="preserve">Grąžintos ilgalaikės paskolos ir vykdyti finansiniai įsipareigojimai </t>
  </si>
  <si>
    <t>05</t>
  </si>
  <si>
    <t xml:space="preserve">Numatytos Savivaldybės biudžete lėšos, reikalingos palūkanoms ir kitoms su paskolomis susijusiomis išlaidoms padengti </t>
  </si>
  <si>
    <t>06</t>
  </si>
  <si>
    <t>Trūkstamų specialybių darbuotojų pritraukimo į savivaldybės įstaigas programos parengimas ir įgyvendinimas</t>
  </si>
  <si>
    <t>Parengta programa</t>
  </si>
  <si>
    <t>Iš viso uždaviniui</t>
  </si>
  <si>
    <t xml:space="preserve"> Tinkamai įgyvendinti Savivaldybei perduotas valstybės funkcijas</t>
  </si>
  <si>
    <t>Tvarkyti Gyventojų registrą ir teikti duomenis Valstybės registrui</t>
  </si>
  <si>
    <t>0;3</t>
  </si>
  <si>
    <t>VBSF</t>
  </si>
  <si>
    <t>Registruoti civilinės būklės aktus</t>
  </si>
  <si>
    <t>Organizuoti civilinę saugą ir mobilizaciją</t>
  </si>
  <si>
    <t>Kontroliuoti valstybinės kalbos vartojimą ir taisyklingumą</t>
  </si>
  <si>
    <t>0;16</t>
  </si>
  <si>
    <t>Vykdyti žemės ūkio funkcijas</t>
  </si>
  <si>
    <t>0;1</t>
  </si>
  <si>
    <t>Tvarkyti archyvinius dokumentus</t>
  </si>
  <si>
    <t>07</t>
  </si>
  <si>
    <t>Administruoti laikinuosius darbus</t>
  </si>
  <si>
    <t>0;9</t>
  </si>
  <si>
    <t>08</t>
  </si>
  <si>
    <t>Vykdyti jaunimo teisių apsaugą</t>
  </si>
  <si>
    <t>09</t>
  </si>
  <si>
    <t>Teikti pirminę teisinę pagalbą</t>
  </si>
  <si>
    <t>0;13</t>
  </si>
  <si>
    <t>10</t>
  </si>
  <si>
    <t>Organizuoti gyventojų gyvenamosios vietos deklaravimą</t>
  </si>
  <si>
    <t>11</t>
  </si>
  <si>
    <t>Teikti duomenis Valstybės suteiktos pagalbos registrui</t>
  </si>
  <si>
    <t>12</t>
  </si>
  <si>
    <t>Administruoti socialines išmokas, paslaugas ir kompensacijas</t>
  </si>
  <si>
    <t>13</t>
  </si>
  <si>
    <t>Savivaldybei priskirtai valstybinei žemei ir kitam valstybiniam turtui valdyti, naudoti ir disponuoti  juo patikėjimo teise</t>
  </si>
  <si>
    <t>0;14</t>
  </si>
  <si>
    <t>14</t>
  </si>
  <si>
    <t>Tvarkyti erdvinių duomenų rinkinį</t>
  </si>
  <si>
    <t>15</t>
  </si>
  <si>
    <t>Tarpinstitucinio bendradarbiavimo koordinavimui finansuoti (TBK)</t>
  </si>
  <si>
    <t>Iš viso tikslui</t>
  </si>
  <si>
    <t>Iš viso programai be likučio</t>
  </si>
  <si>
    <t xml:space="preserve">Iš viso  programai: </t>
  </si>
  <si>
    <t xml:space="preserve"> TIKSLŲ, UŽDAVINIŲ, PRIEMONIŲ IR PAPRIEMONIŲ, IŠLAIDŲ IR VERTINIMO KRITERIJŲ SUVESTINĖ          </t>
  </si>
  <si>
    <t>Papriemonės kodas</t>
  </si>
  <si>
    <t>Vykdytojas (skyrius, darbuotojas) ar projekto vadovas</t>
  </si>
  <si>
    <t>Indėlio kriterijaus</t>
  </si>
  <si>
    <t>Planuojama reikšmė</t>
  </si>
  <si>
    <t>1.1.1</t>
  </si>
  <si>
    <t>1.1.2</t>
  </si>
  <si>
    <t>1.1.4</t>
  </si>
  <si>
    <t>1.1.5</t>
  </si>
  <si>
    <t>1.1.6</t>
  </si>
  <si>
    <t>1.2.1.</t>
  </si>
  <si>
    <t>1.2.2.</t>
  </si>
  <si>
    <t>1.2.3.</t>
  </si>
  <si>
    <t>1.2.4.</t>
  </si>
  <si>
    <t>1.2.5.</t>
  </si>
  <si>
    <t>1.2.6.</t>
  </si>
  <si>
    <t>1.2.7.</t>
  </si>
  <si>
    <t>1.2.8.</t>
  </si>
  <si>
    <t>1.2.9.</t>
  </si>
  <si>
    <t>1.2.10.</t>
  </si>
  <si>
    <t>1.2.11.</t>
  </si>
  <si>
    <t>1.2.12.</t>
  </si>
  <si>
    <t>1.2.13.</t>
  </si>
  <si>
    <t>1.2.14.</t>
  </si>
  <si>
    <t>1.2.15.</t>
  </si>
  <si>
    <t>Panevėžio miesto savivaldybės administracija</t>
  </si>
  <si>
    <t>Civilinės metrikacijos skyrius</t>
  </si>
  <si>
    <t>Socialinių reikalų skyrius</t>
  </si>
  <si>
    <t>Teritorijų planavimo ir architektūros skyrius</t>
  </si>
  <si>
    <r>
      <t>Finansavimo šaltiniai</t>
    </r>
    <r>
      <rPr>
        <b/>
        <sz val="10"/>
        <color rgb="FFFF0000"/>
        <rFont val="Times New Roman"/>
        <family val="1"/>
        <charset val="186"/>
      </rPr>
      <t xml:space="preserve"> </t>
    </r>
  </si>
  <si>
    <t>Organizuoti Savivaldybės administracijos darbą</t>
  </si>
  <si>
    <t>Palūkanoms sumokėti</t>
  </si>
  <si>
    <t>Seniūnaičių išlaidų kompensavimas</t>
  </si>
  <si>
    <t>Rinkliavų ir baudų pajamos</t>
  </si>
  <si>
    <t>Darbuotojų civilinės atsakomybės draudimas</t>
  </si>
  <si>
    <t>Sudarytas  Administracijos direktoriaus rezervas</t>
  </si>
  <si>
    <t>Mero rezervas</t>
  </si>
  <si>
    <t>Organizuoti civilinę saugą</t>
  </si>
  <si>
    <t>Organizuoti mobilizaciją</t>
  </si>
  <si>
    <t>Tarpinstitucinio bendradarbiavimo koordinavimui finansuoti</t>
  </si>
  <si>
    <t>Dalyvauti asociacijų veikloje</t>
  </si>
  <si>
    <t>Vykdyti vaikų teisių apsaugą</t>
  </si>
  <si>
    <t>Stiprinti vietos savivaldą ir vykdyti efektyvų miesto įmonių ir įstaigų valdymą</t>
  </si>
  <si>
    <t>tūkst. Eur</t>
  </si>
  <si>
    <t xml:space="preserve">Organizuotas Savivaldybės administracijos darbas </t>
  </si>
  <si>
    <t xml:space="preserve">Pagerinti Savivaldybės veiklos valdymą </t>
  </si>
  <si>
    <t>Savivaldybės administracijos darbuotojų kvalifikacijos kėlimas (žmonių skaičius)</t>
  </si>
  <si>
    <t>Apdraustų biudžetinių įstaigų vadovų atsakomybės draudimu skaičius</t>
  </si>
  <si>
    <t>Paskola KS 14/07/15</t>
  </si>
  <si>
    <t>Paskola Nr. 2020012287</t>
  </si>
  <si>
    <t>Paskola Nr. 2021008341</t>
  </si>
  <si>
    <t>Paskola Nr. 0042012028583-21</t>
  </si>
  <si>
    <t>Teisės skyrius</t>
  </si>
  <si>
    <t>Apskaitos skyrius</t>
  </si>
  <si>
    <t>Viešosios tvarkos skyrius</t>
  </si>
  <si>
    <t>Viešųjų pirkimų skyrius</t>
  </si>
  <si>
    <t>Investicijų projektų skyrius</t>
  </si>
  <si>
    <t>Švietimo skyrius</t>
  </si>
  <si>
    <t>Strateginio planavimo ir finansų skyrius</t>
  </si>
  <si>
    <t>Sporto skyrius</t>
  </si>
  <si>
    <t>Miesto plėtros skyrius</t>
  </si>
  <si>
    <t>Miesto infrastruktūros skyrius</t>
  </si>
  <si>
    <t>Kultūros ir meno skyrius</t>
  </si>
  <si>
    <t>Komunikacijos skyrius</t>
  </si>
  <si>
    <t>E. plėtros skyrius</t>
  </si>
  <si>
    <t>Centralizuoto vidaus audito skyrius</t>
  </si>
  <si>
    <t xml:space="preserve">                              Pavadinimas</t>
  </si>
  <si>
    <t>Vykdytojo kodas</t>
  </si>
  <si>
    <t>proc.</t>
  </si>
  <si>
    <t>Savivaldybės pirminės valstybės garantuojamos teisinės pagalbos specialistų netiksliai (netinkamai) užpildytų prašymų suteikti antrinę valstybės garantuojamą teisinę pagalbą skaičius nuo savivaldybės parengtų prašymų suteikti antrinę valstybės garantuojamą teisinę pagalbą skaičiaus</t>
  </si>
  <si>
    <t>vnt.</t>
  </si>
  <si>
    <t>Tikslingas savivaldybei perduotų pagal nustatytą tikslą ir poreikį sklypų skaičius</t>
  </si>
  <si>
    <t>Suderintų į Savivaldybės erdvinių duomenų rinkinį integruotų planų skaičius</t>
  </si>
  <si>
    <t xml:space="preserve">Jaunimo reikalų koordinatoriams savivaldybėse rekomenduotų atlikti užduočių įgyvendinimas (ne mažiau, kaip) </t>
  </si>
  <si>
    <t>Parengtų ir savivaldybės interneto svetainėje paskelbtų atmintinių ir rekomendacijų skaičius</t>
  </si>
  <si>
    <t>Pateikta duomenų Suteiktos valstybės pagalbos registrui (proc. registre įregistruotos valstybės ir nereikšmingos pagalbos nuo visos suteiktos valstybės ir nereikšmingos pagalbos)</t>
  </si>
  <si>
    <t>Archyvinių civilinės būklės aktų įrašų, gautų iš civilinės metrikacijos įstaigų, duomenų tvarkymas, vnt</t>
  </si>
  <si>
    <t xml:space="preserve">Savivaldybės pasirengimo reaguoti į ekstremalias situacijas lygis ne žemesnis kaip </t>
  </si>
  <si>
    <r>
      <t xml:space="preserve">Užtikrinti Vietos savivaldos įstatyme numatytų </t>
    </r>
    <r>
      <rPr>
        <b/>
        <sz val="10"/>
        <rFont val="Times New Roman"/>
        <family val="1"/>
      </rPr>
      <t>7</t>
    </r>
    <r>
      <rPr>
        <sz val="10"/>
        <rFont val="Times New Roman"/>
        <family val="1"/>
      </rPr>
      <t xml:space="preserve"> valstybės deleguotų žemės ūkio funkcijų vykdymą</t>
    </r>
  </si>
  <si>
    <t>Finansinių įsipareigojimų vykdymas (paskolų ir palūkanų mokėjimas pagal grafiką, kitų finansinių įsipareigojimų vykdymas)</t>
  </si>
  <si>
    <t>Patenkinamai, gerai, labai gerai</t>
  </si>
  <si>
    <t xml:space="preserve">Organizuotas Savivaldybės tarybos, Mero, jo politinio (asmeninio) pasitikėjmo tarnautojų darbas </t>
  </si>
  <si>
    <t>Mero fondas</t>
  </si>
  <si>
    <t>Mero, jo politinio (asmeninio) pasitikėjmo tarnautojų pareigybių skaičius</t>
  </si>
  <si>
    <t xml:space="preserve">PANEVĖŽIO MIESTO SAVIVALDYBĖS ADMINISTRACIJOS 2024 METŲ VEIKLOS PLANO             </t>
  </si>
  <si>
    <t>Lėšos  2024 metams</t>
  </si>
  <si>
    <t>Lėšos 2024 metams</t>
  </si>
  <si>
    <t>Grąžintos paskolos bei sumokėtos skolos pagal pasirašytas sutartis /mokėjimo grafikus</t>
  </si>
  <si>
    <t>16</t>
  </si>
  <si>
    <t>Savivaldybės teritorijoje perduotos valstybinės žemės patikėtinio funkcijai vykdyti</t>
  </si>
  <si>
    <t>Organizuotas Savivaldybės tarybos darbas</t>
  </si>
  <si>
    <t xml:space="preserve">Organizuotas Mero, jo politinio (asmeninio) pasitikėjmo tarnautojų darbas </t>
  </si>
  <si>
    <t xml:space="preserve"> Gyvenamosios vietos deklaracijų, asmenų  pateiktų elektroniniu būdu (pagal VĮ „Registrų centras“ pateiktus duomenis), dalies didėjimas per metus, ne mažiau kaip 1,5 proc.</t>
  </si>
  <si>
    <t>1.2.16.</t>
  </si>
  <si>
    <t>Elektroniniu būdu pateiktų dokumentų dalis nuo visų gautų dokumentų dėl civilinės būklės aktų registravimo ir kitų su tuo susijusių paslaugų teikimo skaičiaus</t>
  </si>
  <si>
    <t>Statybos skyrius</t>
  </si>
  <si>
    <t>Ūkio ir eksploatavimo skyrius</t>
  </si>
  <si>
    <t>Dalyvauta  organizacijų, kurių narė yra Savivaldybė, skaičius</t>
  </si>
  <si>
    <t>Žmogiškųjų išteklių ir dokumentų valdymo skyrius</t>
  </si>
  <si>
    <r>
      <t xml:space="preserve">iš jo: 1.1.1. Savivaldybės biudžeto lėšos </t>
    </r>
    <r>
      <rPr>
        <b/>
        <sz val="9"/>
        <color theme="1"/>
        <rFont val="Times New Roman"/>
        <family val="1"/>
        <charset val="186"/>
      </rPr>
      <t>(SB)</t>
    </r>
  </si>
  <si>
    <t xml:space="preserve">1.2. Lietuvos Respublikos valstybės biudžeto dotacijos </t>
  </si>
  <si>
    <r>
      <t xml:space="preserve">1.4. Europos Sąjungos ir kitos tarptautinės finansinės paramos lėšos </t>
    </r>
    <r>
      <rPr>
        <b/>
        <sz val="9"/>
        <color theme="1"/>
        <rFont val="Times New Roman"/>
        <family val="1"/>
        <charset val="186"/>
      </rPr>
      <t>(ES)</t>
    </r>
  </si>
  <si>
    <r>
      <t xml:space="preserve">1.5. Skolintos lėšos </t>
    </r>
    <r>
      <rPr>
        <b/>
        <sz val="9"/>
        <color theme="1"/>
        <rFont val="Times New Roman"/>
        <family val="1"/>
        <charset val="186"/>
      </rPr>
      <t>(P)</t>
    </r>
  </si>
  <si>
    <t>2. KITI ŠALTINIAI (Europos Sąjungos finansinė parama projektams įgyvendinti ir kitos teisėtai gautos lėšos, nurodant atskirus šaltinius)</t>
  </si>
  <si>
    <t>2.2. Kitos ES lėšos, kurios neapskaitomos biudžete</t>
  </si>
  <si>
    <r>
      <t xml:space="preserve">IŠ VISO programai finansuoti pagal finansavimo šaltinius </t>
    </r>
    <r>
      <rPr>
        <b/>
        <i/>
        <sz val="9"/>
        <color theme="1"/>
        <rFont val="Times New Roman"/>
        <family val="1"/>
        <charset val="186"/>
      </rPr>
      <t>(1 ir 2 punktai)</t>
    </r>
  </si>
  <si>
    <t>Iš jų: regioninių pažangos priemonių lėšos</t>
  </si>
  <si>
    <t>Asignavimų ir kitų lėšų pokytis, palyginti su ankstesnių metų patvirtintų asignavimų ir kitų lėšų planu</t>
  </si>
  <si>
    <t>1.SAVIVALDYBĖS BIUDŽETAS (įskaitant skolintas lėšas) iš jo:</t>
  </si>
  <si>
    <t>1.1.Savivaldybės biudžeto lėšos (nuosavos, be ankstesnių metų likučio) (SB)</t>
  </si>
  <si>
    <r>
      <t>1.1.2.Savivaldybės aplinkos apsaugos rėmimo specialiosios programos lėšos (</t>
    </r>
    <r>
      <rPr>
        <b/>
        <sz val="9"/>
        <rFont val="Times New Roman"/>
        <family val="1"/>
        <charset val="186"/>
      </rPr>
      <t>SBAA</t>
    </r>
    <r>
      <rPr>
        <sz val="9"/>
        <rFont val="Times New Roman"/>
        <family val="1"/>
        <charset val="186"/>
      </rPr>
      <t>)</t>
    </r>
  </si>
  <si>
    <r>
      <t>iš jų: 1.2.1. Valstybės biudžeto lėšos (</t>
    </r>
    <r>
      <rPr>
        <b/>
        <sz val="9"/>
        <rFont val="Times New Roman"/>
        <family val="1"/>
        <charset val="186"/>
      </rPr>
      <t>VB)</t>
    </r>
  </si>
  <si>
    <r>
      <t>1.2.2. Valstybės biudžeto specialiosios tikslinės dotacijos lėšos valstybės funkcijoms atlikti (</t>
    </r>
    <r>
      <rPr>
        <b/>
        <sz val="9"/>
        <rFont val="Times New Roman"/>
        <family val="1"/>
        <charset val="186"/>
      </rPr>
      <t>VBSF)</t>
    </r>
  </si>
  <si>
    <r>
      <t>1.2.3. Valstybės biudžeto specialioji tikslinė dotacija regioninėms įstaigoms ir klasėms finansuoti (</t>
    </r>
    <r>
      <rPr>
        <b/>
        <sz val="9"/>
        <rFont val="Times New Roman"/>
        <family val="1"/>
        <charset val="186"/>
      </rPr>
      <t>VBSR)</t>
    </r>
  </si>
  <si>
    <r>
      <t>1.2.4.Ugdymo reikmių lėšos (</t>
    </r>
    <r>
      <rPr>
        <b/>
        <sz val="9"/>
        <rFont val="Times New Roman"/>
        <family val="1"/>
        <charset val="186"/>
      </rPr>
      <t>ML</t>
    </r>
    <r>
      <rPr>
        <sz val="9"/>
        <rFont val="Times New Roman"/>
        <family val="1"/>
        <charset val="186"/>
      </rPr>
      <t>)</t>
    </r>
  </si>
  <si>
    <r>
      <t>1.2.5. Valstybės lėšos vietinės reikšmės keliams (gatvėms) tiesti, taisyti, prižiūrėti ir saugaus eismo sąlygoms užtikrinti (</t>
    </r>
    <r>
      <rPr>
        <b/>
        <sz val="9"/>
        <rFont val="Times New Roman"/>
        <family val="1"/>
        <charset val="186"/>
      </rPr>
      <t>KPP</t>
    </r>
    <r>
      <rPr>
        <sz val="9"/>
        <rFont val="Times New Roman"/>
        <family val="1"/>
        <charset val="186"/>
      </rPr>
      <t>)</t>
    </r>
  </si>
  <si>
    <r>
      <t>1.2.6.Valstybės lėšos kapitalo investicijoms (</t>
    </r>
    <r>
      <rPr>
        <b/>
        <sz val="9"/>
        <rFont val="Times New Roman"/>
        <family val="1"/>
        <charset val="186"/>
      </rPr>
      <t>VKI)</t>
    </r>
  </si>
  <si>
    <r>
      <t>1.3. Pajamų įmokos ir kitos pajamos (įstaigų pajamos už paslaugas) (</t>
    </r>
    <r>
      <rPr>
        <b/>
        <sz val="9"/>
        <rFont val="Times New Roman"/>
        <family val="1"/>
        <charset val="186"/>
      </rPr>
      <t>SP</t>
    </r>
    <r>
      <rPr>
        <sz val="9"/>
        <rFont val="Times New Roman"/>
        <family val="1"/>
        <charset val="186"/>
      </rPr>
      <t>)</t>
    </r>
  </si>
  <si>
    <t>1.6. Ankstesnių metų lėšų likutis iš viso  (L)</t>
  </si>
  <si>
    <t>1.6.1. Ankstesnių metų lėšų likutis (L)</t>
  </si>
  <si>
    <t>1.6.2. Savivaldybės aplinkos apsaugos rėmimo specialiosios programos lėšų likutis (SBAAL)</t>
  </si>
  <si>
    <t>2.1. Valstybės biudžeto lėšos, kurios neapskaitytos biudžete (VBN)</t>
  </si>
  <si>
    <t>FINANSAVIMO ŠALTINIŲ SUVESTINĖ</t>
  </si>
  <si>
    <t>*Priemonės požymis –  pažangos priemonė/projektas (P), regioninė pažangos priemonė (PR), valstybinė pažangos priemonė (PV) ,tęstinė priemonė / projektas (T)</t>
  </si>
  <si>
    <t>SAVIVALDYBĖS VALDYMO  PROGRAMOS (NR. 01)</t>
  </si>
  <si>
    <t>0,0</t>
  </si>
  <si>
    <t>VEIKLOS PLANO PROGRAMOS/PRIEMONĖS VYKDYTOJŲ KODŲ  KLASIFIKATORIUS</t>
  </si>
  <si>
    <t xml:space="preserve"> </t>
  </si>
  <si>
    <t>Veiklos valdymo skyrius</t>
  </si>
  <si>
    <r>
      <t xml:space="preserve">IŠ VISO programai finansuoti pagal finansavimo šaltinius </t>
    </r>
    <r>
      <rPr>
        <b/>
        <i/>
        <sz val="11"/>
        <color theme="1"/>
        <rFont val="Times New Roman"/>
        <family val="1"/>
        <charset val="186"/>
      </rPr>
      <t>(1 ir 2 punktai)</t>
    </r>
  </si>
  <si>
    <r>
      <t xml:space="preserve">1.5. Skolintos lėšos </t>
    </r>
    <r>
      <rPr>
        <b/>
        <sz val="11"/>
        <color theme="1"/>
        <rFont val="Times New Roman"/>
        <family val="1"/>
        <charset val="186"/>
      </rPr>
      <t>(P)</t>
    </r>
  </si>
  <si>
    <r>
      <t xml:space="preserve">1.4. Europos Sąjungos ir kitos tarptautinės finansinės paramos lėšos </t>
    </r>
    <r>
      <rPr>
        <b/>
        <sz val="11"/>
        <color theme="1"/>
        <rFont val="Times New Roman"/>
        <family val="1"/>
        <charset val="186"/>
      </rPr>
      <t>(ES)</t>
    </r>
  </si>
  <si>
    <r>
      <t>1.3. Pajamų įmokos ir kitos pajamos (įstaigų pajamos už paslaugas) (</t>
    </r>
    <r>
      <rPr>
        <b/>
        <sz val="11"/>
        <rFont val="Times New Roman"/>
        <family val="1"/>
        <charset val="186"/>
      </rPr>
      <t>SP</t>
    </r>
    <r>
      <rPr>
        <sz val="11"/>
        <rFont val="Times New Roman"/>
        <family val="1"/>
        <charset val="186"/>
      </rPr>
      <t>)</t>
    </r>
  </si>
  <si>
    <r>
      <t>1.2.6.Valstybės lėšos kapitalo investicijoms (</t>
    </r>
    <r>
      <rPr>
        <b/>
        <sz val="11"/>
        <rFont val="Times New Roman"/>
        <family val="1"/>
        <charset val="186"/>
      </rPr>
      <t>VKI)</t>
    </r>
  </si>
  <si>
    <r>
      <t>1.2.5. Valstybės lėšos vietinės reikšmės keliams (gatvėms) tiesti, taisyti, prižiūrėti ir saugaus eismo sąlygoms užtikrinti (</t>
    </r>
    <r>
      <rPr>
        <b/>
        <sz val="11"/>
        <rFont val="Times New Roman"/>
        <family val="1"/>
        <charset val="186"/>
      </rPr>
      <t>KPP</t>
    </r>
    <r>
      <rPr>
        <sz val="11"/>
        <rFont val="Times New Roman"/>
        <family val="1"/>
        <charset val="186"/>
      </rPr>
      <t>)</t>
    </r>
  </si>
  <si>
    <r>
      <t>1.2.4.Ugdymo reikmių lėšos (</t>
    </r>
    <r>
      <rPr>
        <b/>
        <sz val="11"/>
        <rFont val="Times New Roman"/>
        <family val="1"/>
        <charset val="186"/>
      </rPr>
      <t>ML</t>
    </r>
    <r>
      <rPr>
        <sz val="11"/>
        <rFont val="Times New Roman"/>
        <family val="1"/>
        <charset val="186"/>
      </rPr>
      <t>)</t>
    </r>
  </si>
  <si>
    <r>
      <t>1.2.3. Valstybės biudžeto specialioji tikslinė dotacija regioninėms įstaigoms ir klasėms finansuoti (</t>
    </r>
    <r>
      <rPr>
        <b/>
        <sz val="11"/>
        <rFont val="Times New Roman"/>
        <family val="1"/>
        <charset val="186"/>
      </rPr>
      <t>VBSR)</t>
    </r>
  </si>
  <si>
    <r>
      <t>1.2.2. Valstybės biudžeto specialiosios tikslinės dotacijos lėšos valstybės funkcijoms atlikti (</t>
    </r>
    <r>
      <rPr>
        <b/>
        <sz val="11"/>
        <rFont val="Times New Roman"/>
        <family val="1"/>
        <charset val="186"/>
      </rPr>
      <t>VBSF)</t>
    </r>
  </si>
  <si>
    <r>
      <t>iš jų: 1.2.1. Valstybės biudžeto lėšos (</t>
    </r>
    <r>
      <rPr>
        <b/>
        <sz val="11"/>
        <rFont val="Times New Roman"/>
        <family val="1"/>
        <charset val="186"/>
      </rPr>
      <t>VB)</t>
    </r>
  </si>
  <si>
    <r>
      <t>1.1.2.Savivaldybės aplinkos apsaugos rėmimo specialiosios programos lėšos (</t>
    </r>
    <r>
      <rPr>
        <b/>
        <sz val="11"/>
        <rFont val="Times New Roman"/>
        <family val="1"/>
        <charset val="186"/>
      </rPr>
      <t>SBAA</t>
    </r>
    <r>
      <rPr>
        <sz val="11"/>
        <rFont val="Times New Roman"/>
        <family val="1"/>
        <charset val="186"/>
      </rPr>
      <t>)</t>
    </r>
  </si>
  <si>
    <r>
      <t xml:space="preserve">iš jo: 1.1.1. Savivaldybės biudžeto lėšos </t>
    </r>
    <r>
      <rPr>
        <b/>
        <sz val="11"/>
        <color theme="1"/>
        <rFont val="Times New Roman"/>
        <family val="1"/>
        <charset val="186"/>
      </rPr>
      <t>(SB)</t>
    </r>
  </si>
  <si>
    <r>
      <t>1.1.Savivaldybės biudžeto lėšos (nuosavos, be ankstesnių metų likučio)</t>
    </r>
    <r>
      <rPr>
        <b/>
        <sz val="11"/>
        <rFont val="Times New Roman"/>
        <family val="1"/>
        <charset val="186"/>
      </rPr>
      <t xml:space="preserve"> (SB)</t>
    </r>
  </si>
  <si>
    <t>Iš viso Programai</t>
  </si>
  <si>
    <t>KPP</t>
  </si>
  <si>
    <t>VKI</t>
  </si>
  <si>
    <t>P</t>
  </si>
  <si>
    <t xml:space="preserve">vnt. </t>
  </si>
  <si>
    <t>Modernizuota dokumentų valdymo sistema skaitmeninant paslaugas</t>
  </si>
  <si>
    <t>Projekto vadovė Giedrė Kabitavičienė</t>
  </si>
  <si>
    <t>Įgyvendintas projektas</t>
  </si>
  <si>
    <t>0;4</t>
  </si>
  <si>
    <t>10.1.1.</t>
  </si>
  <si>
    <t xml:space="preserve">Įgyvendinti projektą „Panevėžio miesto savivaldybės teikiamų paslaugų perkėlimas į elektroninę erdvę gerinant paslaugų kokybę“  </t>
  </si>
  <si>
    <t xml:space="preserve">Viešųjų ir administracinių paslaugų teikimo elektroniniu būdu plėtra </t>
  </si>
  <si>
    <t>Pagerinti skaitmeninį junglumą (SPP 1.5.2)</t>
  </si>
  <si>
    <t>Stiprinti vietos savivaldą ir vykdyti efektyvų miesto įmonių ir įstaigų valdymą  (SPP 1.5)</t>
  </si>
  <si>
    <t>9.1.1.</t>
  </si>
  <si>
    <t>Klaipėdos -Vakarinės g. rekonstravimas, užtikrinant eismo saugumą ir pašalinant juodąją dėmę</t>
  </si>
  <si>
    <t>Klaipėdos–Nemuno g. rekonstravimas, užtikrinant eismo saugumą ir pašalinant juodąją dėmę</t>
  </si>
  <si>
    <t>J. Basanavičiaus–Beržų g. rekonstravimas, užtikrinant eismo saugumą ir pašalinant juodąją dėmę</t>
  </si>
  <si>
    <t>0;15</t>
  </si>
  <si>
    <t xml:space="preserve">Vykdyti investicijų projektus, naudojant bankų paskolos, Savivaldybės biudžeto ir likučio lėšas </t>
  </si>
  <si>
    <t xml:space="preserve">Administruoti investicijų projektus </t>
  </si>
  <si>
    <t>Parengti investicijų projektai / kiti dokumentai</t>
  </si>
  <si>
    <t xml:space="preserve">0;15; </t>
  </si>
  <si>
    <t>Parengti dokumentus, reikalingus Europos Sąjungos fondų investicijoms gauti</t>
  </si>
  <si>
    <t>Projekto vadovas Darius Linkonas</t>
  </si>
  <si>
    <t xml:space="preserve">Statybos skyrius </t>
  </si>
  <si>
    <t>0;19</t>
  </si>
  <si>
    <t xml:space="preserve"> Įgyvendinti projektą „Infrastruktūros Biliūno g., Elektronikos g., Tinklų g. rengimas / modernizavimas, sukuriant palankias sąlygas verslo vystymuisi Panevėžio mieste“</t>
  </si>
  <si>
    <t>Projekto vadovas Donatas Mickevičius</t>
  </si>
  <si>
    <t xml:space="preserve"> Įgyvendinti projektą „Susisiekimo su Panevėžio LEZ gerinimas, modernizuojant J. Janonio g.–Vakarinės g.–Pramonės g. sankryžą“</t>
  </si>
  <si>
    <t>Įgyvendinti projektai</t>
  </si>
  <si>
    <t xml:space="preserve">Pažangios pramonės ir paslaugų sektorių plėtrai reikalingos infrastruktūros ir įrangos plėtra </t>
  </si>
  <si>
    <t>Objektų, modernizuotų verslo plėtros sąlygų gerinimui, skaičius</t>
  </si>
  <si>
    <t xml:space="preserve">Sudaryti palankias sąlygas verslo plėtrai ir investicijų pritraukimui </t>
  </si>
  <si>
    <t>Įgyvendinti investicijų projektai, didinantys verslo aplinkos konkurencingumą</t>
  </si>
  <si>
    <t xml:space="preserve">Didinti miesto verslo aplinkos konkurencingumą </t>
  </si>
  <si>
    <t>8.1.1.</t>
  </si>
  <si>
    <t>Įgyvendinti projektą „Gebėjimų ir reikalingų kompetencijų ugdymas darbe su specialiųjų poreikių vaikais Latvijos ir Lietuvos vaikų darželiuose"</t>
  </si>
  <si>
    <t>Projekto vadovas Mindaugas Šagamogas</t>
  </si>
  <si>
    <t>0;12;19</t>
  </si>
  <si>
    <t>Įgyvendinti projektą „Bendrojo ugdymo mokyklų infrastruktūros pritaikymas įvairių negalių turintiems mokiniams Panevėžio mieste“</t>
  </si>
  <si>
    <t>Projekto vadovas  Gintaras Lebedevas</t>
  </si>
  <si>
    <t>Įgyvendinti projektą „Visos dienos mokyklos erdvės sukūrimas Panevėžio miesto ikimokyklinio ugdymo mokyklose“</t>
  </si>
  <si>
    <t>Projekto vadovė Silvija Sėrikovienė</t>
  </si>
  <si>
    <t>0;12</t>
  </si>
  <si>
    <t>Įgyvendinti projektą „Tūkstantmečio mokyklos I“</t>
  </si>
  <si>
    <t>Projekto vadovas Andrius Gailiūnas</t>
  </si>
  <si>
    <t>0;12; 4</t>
  </si>
  <si>
    <t>Įgyvendinti projektą „Atviros ekosistemos atsiskaitymams negrynaisiais pinigais bendrojo ugdymo įstaigų valgyklose kūrimas“</t>
  </si>
  <si>
    <t>0;8</t>
  </si>
  <si>
    <t xml:space="preserve"> Įgyvendinti projektą „Mokyklų aprūpinimas gamtos ir technologinių mokslų priemonėmis“</t>
  </si>
  <si>
    <t xml:space="preserve">išbr., užbaigtas </t>
  </si>
  <si>
    <t>0;7</t>
  </si>
  <si>
    <r>
      <t xml:space="preserve"> Įgyvendinti projektą „Neformaliojo švietimo infrastruktūros tobulinimas“</t>
    </r>
    <r>
      <rPr>
        <sz val="11"/>
        <color rgb="FFFF0000"/>
        <rFont val="Times New Roman"/>
        <family val="1"/>
        <charset val="186"/>
      </rPr>
      <t xml:space="preserve"> užbaigtas, joi nebėra 02 programoje</t>
    </r>
  </si>
  <si>
    <t>paslėpti projektą</t>
  </si>
  <si>
    <t>Modernizuota įstaigos infrastruktūra</t>
  </si>
  <si>
    <t>Projekto vadovas Gintaras Lebedevas</t>
  </si>
  <si>
    <t xml:space="preserve">panaikinti arba </t>
  </si>
  <si>
    <t>Įgyvendinti projektą „Regos centro „Linelis“  pastato vidaus patalpų  ir ugdymo aplinkos modernizavimas“</t>
  </si>
  <si>
    <t>Modernizuotas objektas</t>
  </si>
  <si>
    <t xml:space="preserve"> Įgyvendinti projektą „Panevėžio „Vilties“ progimnazijos infrastruktūros modernizavimas“ </t>
  </si>
  <si>
    <t>Modernizuota objektų</t>
  </si>
  <si>
    <t xml:space="preserve">Mokyklų infrastruktūros modernizavimas  </t>
  </si>
  <si>
    <t>Įgyvendintų ikimokyklinio, bendrojo ir neformaliojo ugdymo mokyklų infrastruktūros modernizavimo projektų skaičius</t>
  </si>
  <si>
    <t xml:space="preserve">Užtikrinti sveiką, saugią emocinę ir fizinę aplinką  švietimo įstaigose </t>
  </si>
  <si>
    <t>Modernizuoti švietimo sistemos objektai, gerinant jų prieinamumą ir kokybę</t>
  </si>
  <si>
    <t xml:space="preserve">Didinti švietimo sistemos prieinamumą ir kokybę </t>
  </si>
  <si>
    <t>km</t>
  </si>
  <si>
    <t>Rekonstruotos gatvės ilgis</t>
  </si>
  <si>
    <t xml:space="preserve">Projekto vadovas Donatas Mickevičius </t>
  </si>
  <si>
    <t>7.1.2.</t>
  </si>
  <si>
    <t>Įgyvendinti projektą „Panevėžio A. Jakšto g. rekonstrukcija“</t>
  </si>
  <si>
    <t>Atnaujintos kelių infrastruktūros ilgis</t>
  </si>
  <si>
    <t xml:space="preserve">Miesto vietinės reikšmės kelių ir gatvių infrastruktūros atnaujinimas ir plėtra </t>
  </si>
  <si>
    <t>7.1.1.</t>
  </si>
  <si>
    <t xml:space="preserve"> Įgyvendinti projektą „Lietaus vandens surinkimo, valymo ir nuotekų  bei drenažo sistemų projektavimas, diegimas ir renovavimas“  </t>
  </si>
  <si>
    <t>Paviršinių nuotekų surinkimo  ir valymo sistemos (tinklų, irenginių) modernizavimas ir plėtra</t>
  </si>
  <si>
    <t xml:space="preserve">Modernizuoti esamą ir tvariai vystyti naują miesto infrastruktūrą </t>
  </si>
  <si>
    <t xml:space="preserve">Skatinti miesto tvarią plėtrą ir transformaciją </t>
  </si>
  <si>
    <t>Investicijų projektų skyrius                           Projekto vadovė Jolanta Rimdžiūtė</t>
  </si>
  <si>
    <t>6.3.1.</t>
  </si>
  <si>
    <t>Įgyvendinti projektą „Ekologinio vandens turizmo  Latvijoje ir Lietuvoje vystymas“</t>
  </si>
  <si>
    <t>kv.m.</t>
  </si>
  <si>
    <t xml:space="preserve">Sutvarkyta teritorija </t>
  </si>
  <si>
    <t>Projekto vadovė Ieva Skiotienė</t>
  </si>
  <si>
    <t>Įgyvendinti projektą „Kraštovaizdžio formavimas ir ekologinės būklės gerinimas Panevėžio mieste“</t>
  </si>
  <si>
    <t>0;5</t>
  </si>
  <si>
    <r>
      <t xml:space="preserve"> Įgyvendinti projektą „Erdvės žmonėms“</t>
    </r>
    <r>
      <rPr>
        <sz val="11"/>
        <color rgb="FFFF0000"/>
        <rFont val="Times New Roman"/>
        <family val="1"/>
        <charset val="186"/>
      </rPr>
      <t xml:space="preserve"> Projektas užbaigtas, nebėra 02 programoje</t>
    </r>
  </si>
  <si>
    <t>Projekto vadovė Dalia Gurskienė</t>
  </si>
  <si>
    <t xml:space="preserve"> Įgyvendinti projektą „Transformacija iš apleistų erdvių į išpuoselėtas“</t>
  </si>
  <si>
    <t>Projekto vadovė Vita Bubliauskaitė</t>
  </si>
  <si>
    <t xml:space="preserve"> Įgyvendinti projektą „Laisvės aikštės ir jos prieigų sutvarkymas“</t>
  </si>
  <si>
    <t>Įrengtas fontanas</t>
  </si>
  <si>
    <t xml:space="preserve"> Įgyvendinti projektą „Jaunimo sodo sutvarkymas“</t>
  </si>
  <si>
    <t>Projekto vadovas Tadas Stanikūnas</t>
  </si>
  <si>
    <t xml:space="preserve"> Įgyvendinti projektą „Teritorijos prie „Ekrano“ marių  konversija, pritaikant ją aktyviam poilsiui, užimtumui ir vietos verslo skatinimui“</t>
  </si>
  <si>
    <t xml:space="preserve"> Įgyvendinti projektą „Nepriklausomybės aikštės ir jos prieigų sutvarkymas“</t>
  </si>
  <si>
    <t>19</t>
  </si>
  <si>
    <t xml:space="preserve"> Įgyvendinti projektą „Viešųjų erdvių prie Panevėžio bendruomenių rūmų sutvarkymas“</t>
  </si>
  <si>
    <t>"-" 10,8</t>
  </si>
  <si>
    <t xml:space="preserve"> Įgyvendinti projektą „Skaistakalnio parko ir jo prieigų sutvarkymas“</t>
  </si>
  <si>
    <t>Projekto vadovas Marius Garbauskas</t>
  </si>
  <si>
    <t xml:space="preserve"> Įgyvendinti projektą „Panevėžio senvagės teritorijos kompleksinis sutvarkymas“</t>
  </si>
  <si>
    <t>Atnaujintos / pritaikytos erdvės</t>
  </si>
  <si>
    <t>Įgyvendinta projektų</t>
  </si>
  <si>
    <t xml:space="preserve">Viešųjų erdvių pritaikymas įvairioms socialinėms grupėms </t>
  </si>
  <si>
    <t>Suformuotų, patobulintų erdvių skaičius</t>
  </si>
  <si>
    <t xml:space="preserve">Patobulinti  miesto erdvių ir objektų kokybę, jų priežiūrą </t>
  </si>
  <si>
    <t>Įrengta požeminių komunalinių atliekų surinkimo konteinerių aikštelių</t>
  </si>
  <si>
    <t>6.2.1.</t>
  </si>
  <si>
    <t xml:space="preserve"> Įgyvendinti projektą „Komunalinių atliekų rūšiuojamojo surinkimo infrastruktūra“</t>
  </si>
  <si>
    <t>Įrengta surūšiuotų atliekų surinkimo aikštelių</t>
  </si>
  <si>
    <t xml:space="preserve">Pakartotinai naudojamų ir perdirbamų komunalinių atliekų kiekio didinimas </t>
  </si>
  <si>
    <t>Įdiegti nauji žiedinės ekonomikos sprendimai</t>
  </si>
  <si>
    <t xml:space="preserve">Užtikrinti saugią ir švarią aplinką bei įdiegti žiedinės ekonomikos (beatliekės gamybos) principus </t>
  </si>
  <si>
    <t>Modernizuotos miesto apšvietimo sistemos dalis</t>
  </si>
  <si>
    <t>Projekto vadovas Arvydas Šatas</t>
  </si>
  <si>
    <t>6.1.1.</t>
  </si>
  <si>
    <t xml:space="preserve"> Įgyvendinti projektą „Panevėžio miesto gatvių apšvietimo modernizavimas“</t>
  </si>
  <si>
    <t xml:space="preserve">Miesto apšvietimo sistemų modernizavimas ir efektyvumo didinimas </t>
  </si>
  <si>
    <t>Įgyvendinami projektai, gavę finansavimą energijos taupymo, atsinaujinančių išteklių naudojimo skatinimui</t>
  </si>
  <si>
    <t xml:space="preserve">Paskatinti energijos taupymą, atsinaujinančių  ir alternatyvių  energijos išteklių naudojimą  </t>
  </si>
  <si>
    <t>kv.m.    Vnt.</t>
  </si>
  <si>
    <t>Atnaujintos / suformuotos viešosios erdvės, želdynai;  finansavimą gavę klimato kaitos mažinimo sprendimai</t>
  </si>
  <si>
    <t xml:space="preserve">Mažinti poveikį klimato kaitai ir prisitaikyti prie jos </t>
  </si>
  <si>
    <t>Projekto vadovas Jokūbas Leipus</t>
  </si>
  <si>
    <t>5.3.1.</t>
  </si>
  <si>
    <t xml:space="preserve"> Įgyvendinti projektą „Darnaus judumo priemonių diegimas Panevėžio mieste“</t>
  </si>
  <si>
    <t xml:space="preserve">Intelektinių elektroninių  priemonių diegimas viešajame transporte </t>
  </si>
  <si>
    <t xml:space="preserve">Padidinti naudojimosi viešuoju transportu mastą </t>
  </si>
  <si>
    <t>Modernizuotų šviesoforinių sankryžų skaičius</t>
  </si>
  <si>
    <t>5.2.1.</t>
  </si>
  <si>
    <t xml:space="preserve"> Įgyvendinti projektą „Intelektinės transporto sistemos  diegimas Panevėžio mieste“</t>
  </si>
  <si>
    <t xml:space="preserve">Sankryžų modernizavimas siekiant užtikrinti saugumą </t>
  </si>
  <si>
    <t>Finansavimą eismo saugumo didinimui gavę miesto eismo objektai</t>
  </si>
  <si>
    <t xml:space="preserve">Padidinti eismo saugumą </t>
  </si>
  <si>
    <t>5.1.1.</t>
  </si>
  <si>
    <t>Dviračių arba pėsčiųjų ir / ar dviračių tako Smėlynės g. (nuo J. Basanavičiaus iki S. Kerbedžio g.) modernizavimas integruojant į bendrą bevariklio transporto tinklą</t>
  </si>
  <si>
    <t>Dviračių arba pėsčiųjų ir / ar dviračių tako Pušaloto g. (nuo geležinkelio pervažos iki miesto ribos) modernizavimas integruojant į bendrą bevariklio transporto tinklą</t>
  </si>
  <si>
    <t>Dviračių arba pėsčiųjų ir / ar dviračių tako Klaipėdos g. (nuo Nemuno g. iki miesto ribos) modernizavimas integruojant į bendrą bevariklio transporto tinklą</t>
  </si>
  <si>
    <t>Dviračių arba pėsčiųjų ir / ar dviračių tako Ramygalos g. (nuo Nemuno g. iki miesto ribos) modernizavimas integruojant į bendrą bevariklio transporto tinklą</t>
  </si>
  <si>
    <t>0;15; 14</t>
  </si>
  <si>
    <t>Įgyvendinti projektą „Pėsčiųjų ir dviračių tako nuo Vakarinės g. link Berčiūnų gyvenvietės modernizavimas integruojant į bendrą bevariklio transporto tinklą"</t>
  </si>
  <si>
    <t>Naujų įrengtų netaršaus mikrostransporto priemonių stovų komplektai</t>
  </si>
  <si>
    <t>Projekto vadovė Indrė Juodikė</t>
  </si>
  <si>
    <t xml:space="preserve">Investicijų projektų skyrius </t>
  </si>
  <si>
    <t xml:space="preserve"> Igyvendinti projektą „DJP BSR - efektyvaus darnaus judumo mieste planavimo stiprinimas Baltijos miestuose“</t>
  </si>
  <si>
    <t xml:space="preserve"> Igyvendinti projektą „Dviračio tako nuo Vakarinės g. link Berčiūnų gyvenvietės  modernizavimas“</t>
  </si>
  <si>
    <t xml:space="preserve">Dviračių trąsų, pėsčiųjų takų, mikrotransporto priemonių stovų mieste ir jo prieigose įrengimas užtikrinant tęstinumą ir junglumą </t>
  </si>
  <si>
    <t xml:space="preserve">Paskatinti netaršaus  mikrotransporto (paspirtukai, dviračiai, riedžiai ir kt.) infrastruktūros plėtrą </t>
  </si>
  <si>
    <t>Įdiegtų/patobulintų darnaus judimo priemonių skaičius</t>
  </si>
  <si>
    <t xml:space="preserve">Vykdyti kryptingą darnaus judumo politiką savivaldybėje </t>
  </si>
  <si>
    <t>Panevėžio miesto savivaldybės administracija  Projekto vadovas Jokūbas leipus</t>
  </si>
  <si>
    <t>4.1.1.</t>
  </si>
  <si>
    <t>Bauhauzas – žalesnė Europa</t>
  </si>
  <si>
    <t xml:space="preserve">Komunikacijos skyrius </t>
  </si>
  <si>
    <t xml:space="preserve">Įgyvendinti projektą „Jaunimas ir demokratija: būsimos Europos kartos įgalinimas“ </t>
  </si>
  <si>
    <t xml:space="preserve">Įgyvendinti projektą „ Tvarios energijos iššūkiai“ </t>
  </si>
  <si>
    <t>Projekto vadovė Sonata Vizorienė</t>
  </si>
  <si>
    <t xml:space="preserve">Įgyvendinti projektą „Koordinatorių modelio išbandymas ir lyčių lygybės politikos stiprinimas Lietuvoje“ </t>
  </si>
  <si>
    <t>Komunikacijos skyrius                                       Projekto vadovė Dalia Gurskienė</t>
  </si>
  <si>
    <t xml:space="preserve">Įgyvendinti projektą „Europos solidarumas telkia pasaulio jaunimą (Sinergija)“ </t>
  </si>
  <si>
    <t>Vietos renginių skaičius</t>
  </si>
  <si>
    <t xml:space="preserve"> Įgyvendinti projektą „Eurostovykla“ </t>
  </si>
  <si>
    <t>Projekto vadovė Vilma Kučytė</t>
  </si>
  <si>
    <t xml:space="preserve">Įgyvendinti projektą „Iššūkiai jaunimui“ </t>
  </si>
  <si>
    <t>Tarptautinių  renginių skaičius</t>
  </si>
  <si>
    <t xml:space="preserve">Įgyvendinti projektą „Įtrauki Europos Sąjunga“  </t>
  </si>
  <si>
    <t xml:space="preserve">Įgyvendinti projektą „Žalioji kryptis“  </t>
  </si>
  <si>
    <t>Įgyvendinti projektą „Sportas visiems“</t>
  </si>
  <si>
    <t>vnt</t>
  </si>
  <si>
    <t xml:space="preserve">Įgyvendinti projektą „Bendruomenė ir aplinka“ </t>
  </si>
  <si>
    <r>
      <t xml:space="preserve">Prisidėti prie BIVP (Bendruomenės inicijuota vietos plėtra) strategijos įgyvendinimo </t>
    </r>
    <r>
      <rPr>
        <sz val="11"/>
        <color rgb="FFFF0000"/>
        <rFont val="Times New Roman"/>
        <family val="1"/>
        <charset val="186"/>
      </rPr>
      <t>NETURI BŪTI</t>
    </r>
  </si>
  <si>
    <t xml:space="preserve"> Įgyvendinti projektą „Tiltas“ </t>
  </si>
  <si>
    <t>Pagerintų / modernizuotų paslaugų skaičius</t>
  </si>
  <si>
    <t>Projekto vadovė Asta Puodžiūnienė</t>
  </si>
  <si>
    <t>0;11</t>
  </si>
  <si>
    <t xml:space="preserve"> Įgyvendinti projektą „Paslaugų ir asmenų aptarnavimo kokybės gerinimas Panevėžio miesto ir Panevėžio rajono savivaldybėse“</t>
  </si>
  <si>
    <t xml:space="preserve">Įgyvendinti projektą „Lyčių lygybės kraštovaizdis – tvarus ir skirtingus poreikius atitinkantis miestų plėtros metodas“ </t>
  </si>
  <si>
    <t xml:space="preserve">Gyventojų pilietiškumo ir sąmoningumo skatinimas </t>
  </si>
  <si>
    <t>Renginių, skatinančių bendruomeniškumą ir įsitraukimą, skaičius</t>
  </si>
  <si>
    <t xml:space="preserve">Paskatinti gyventojų bendruomeniškumą ir įtraukti į savivaldos procesus </t>
  </si>
  <si>
    <t>Įgyvendinamų miesto projektų, skatinančių gyventojų socialinį aktyvumą ir pilietinę atsakomybę, skaičius</t>
  </si>
  <si>
    <t xml:space="preserve">Didinti gyventojų socialinį aktyvumą ir pilietinę atsakomybę </t>
  </si>
  <si>
    <t>Įrengti socialiniai būstai</t>
  </si>
  <si>
    <t>3.2.1.</t>
  </si>
  <si>
    <t>Įgyvendinti projektą „Socialinio būsto plėtra Panevėžio mieste“</t>
  </si>
  <si>
    <t xml:space="preserve">Socialinio būsto plėtra </t>
  </si>
  <si>
    <t>asm.</t>
  </si>
  <si>
    <t>Aprūpinti būstu asmenys</t>
  </si>
  <si>
    <t xml:space="preserve">Vystyti socialinės paramos individualizuoto kompleksiškumo teikimo modelį </t>
  </si>
  <si>
    <t>3.1.2</t>
  </si>
  <si>
    <t>Socialinių dirbtuvių kūrimas Panevėžyje</t>
  </si>
  <si>
    <t xml:space="preserve"> Įgyvendinti projektą "Perėjimas nuo institucinės globos  prie bendruomenių paslaugų Sistinės regione, Vidurio vakarų Lietuvos regione"</t>
  </si>
  <si>
    <r>
      <rPr>
        <sz val="11"/>
        <rFont val="Times New Roman"/>
        <family val="1"/>
        <charset val="186"/>
      </rPr>
      <t>Įgyvendinti projektą „Materialinio nepritekliaus mažinimas Lietuvoje“</t>
    </r>
    <r>
      <rPr>
        <sz val="11"/>
        <color rgb="FFFF0000"/>
        <rFont val="Times New Roman"/>
        <family val="1"/>
        <charset val="186"/>
      </rPr>
      <t xml:space="preserve"> </t>
    </r>
  </si>
  <si>
    <t>Projekto koordinatorė Nijolė Janėnienė</t>
  </si>
  <si>
    <t>Įgyvendinti projektą „Pabėgėlių iš Ukrainos priėmimas ir ankstyva integracija“</t>
  </si>
  <si>
    <t>Projekto dalyvių skaičius</t>
  </si>
  <si>
    <t xml:space="preserve"> Įgyvendinti projektą „Kūrybos užuovėja“</t>
  </si>
  <si>
    <t xml:space="preserve">Socialinių paslaugų integracijos bendruomenėje plėtra </t>
  </si>
  <si>
    <t>Projekto vadovė Rima Čiurlienė</t>
  </si>
  <si>
    <t>0; 7</t>
  </si>
  <si>
    <t>248209780</t>
  </si>
  <si>
    <t>3.1.1</t>
  </si>
  <si>
    <t>Įgyvendinti projektą „Institucinės globos pertvarka Panevėžio mieste“</t>
  </si>
  <si>
    <r>
      <t xml:space="preserve"> Įgyvendinti projektą „Panevėžio bendruomeniniai šeimos namai“ </t>
    </r>
    <r>
      <rPr>
        <sz val="11"/>
        <color rgb="FFFF0000"/>
        <rFont val="Times New Roman"/>
        <family val="1"/>
        <charset val="186"/>
      </rPr>
      <t xml:space="preserve"> UŽBAIGTAs, nebėra 02 programoje</t>
    </r>
  </si>
  <si>
    <t xml:space="preserve">Kompleksinių paslaugų šeimoms ir vaikams teikimas </t>
  </si>
  <si>
    <t xml:space="preserve">Užtikrinti kokybišką ir efektyvią socialinę paramą bendruomenėje </t>
  </si>
  <si>
    <t>Socialines paslaugas gavusių asmenų skaičius</t>
  </si>
  <si>
    <t>Asmenų, aprūpintų socialiniu būstu skaičius</t>
  </si>
  <si>
    <t xml:space="preserve">Skatinti socialinės atskirties mažėjimą ir socialinį saugumą </t>
  </si>
  <si>
    <t>Panevėžio miesto savivaldybės administracija, Projekto vadovė Živilė Užtupaitė</t>
  </si>
  <si>
    <t>0, 10</t>
  </si>
  <si>
    <t>2.1.2</t>
  </si>
  <si>
    <t>Įgyvendinti projektą „Sveikas senėjimas"</t>
  </si>
  <si>
    <t>Įrengta irklavimo bazė</t>
  </si>
  <si>
    <t>Panevėžio miesto savivaldybės administracija, Projekto vadovė Indrė Juodikė</t>
  </si>
  <si>
    <t>0, 15</t>
  </si>
  <si>
    <t>Įgyvendinti projektą „Saugūs vandenyje"</t>
  </si>
  <si>
    <t>Įrengta sporto bazė</t>
  </si>
  <si>
    <t>Įgyvendintas projerktas</t>
  </si>
  <si>
    <t>Panevėžio miesto savivaldybės administracija Projekto vadovas Marius Garbauskas</t>
  </si>
  <si>
    <t>Įgyvendinti projektą „Pripučiamo futbolo maniežo įrengimas Beržų g. 37, Panevėžys“</t>
  </si>
  <si>
    <t>Rekonstruota sporto bazė</t>
  </si>
  <si>
    <t>Panevėžio miesto savivaldybės administracija Projekto vadovas Tadas Stanikūnas</t>
  </si>
  <si>
    <t xml:space="preserve"> Įgyvendinti projektą „Aukštaitijos sporto komplekso Didžiosios salės atnaujinimas“</t>
  </si>
  <si>
    <t xml:space="preserve">VB VKI </t>
  </si>
  <si>
    <t xml:space="preserve"> Įgyvendinti projektą „Panevėžio  daugiafunkcinio  sporto ir sveikatingumo centro „Aukštaitija“  rekonstravimas A. Jakšto g. 1, Panevėžio mieste“  </t>
  </si>
  <si>
    <t>Rekonstruotos sporto bazės / nauji sporto objektai</t>
  </si>
  <si>
    <t xml:space="preserve">Sporto ir viešosios  aktyvaus laisvalaikio infrastruktūros  daugiafunkciškumo  plėtojimas ir pritaikymas nustatytiems kokybės standartams </t>
  </si>
  <si>
    <t>Sveikatos centro sudėtyje teikiamų sveikatos priežiūros paslaugų infrastruktūros modernizavimas Panevėžio mieste</t>
  </si>
  <si>
    <t xml:space="preserve">Kokybiškų visuomenės sveikatos paslaugų prieinamumo gerinimas Panevėžio mieste </t>
  </si>
  <si>
    <t>Jaunius Kavaliauskas</t>
  </si>
  <si>
    <t>Projekto vadovas</t>
  </si>
  <si>
    <t>2.1.1</t>
  </si>
  <si>
    <t xml:space="preserve">Įgyvendinti projektą "Paliatyviosios pagalbos dienos centro įrengimas ir slaugos paslaugos namuose teikiančių komandų aprūpinimas įranga Panevėžio mieste" </t>
  </si>
  <si>
    <t>Paslaugas gavusių asmenų skaičius</t>
  </si>
  <si>
    <t>Projekto vadovė Raimonda Juodviršienė</t>
  </si>
  <si>
    <t xml:space="preserve"> Įgyvendinti projektą „Priemonių, gerinančių ambulatorinių  sveikatos paslaugų prieinamumą tuberkulioze sergantiems asmenims, įgyvendinimas Panevėžio mieste“ </t>
  </si>
  <si>
    <t>Projekto koordinatorius Mindaugas Burba</t>
  </si>
  <si>
    <t>Įstaigų, dalyvaujančių projekte gerinant teikiamų paslaugų kokybę, skaičius</t>
  </si>
  <si>
    <t>0; 9</t>
  </si>
  <si>
    <t xml:space="preserve"> Įgyvendinti projektą „Pirminės sveikatos priežiūros veiklos efektyvumo didinimas“</t>
  </si>
  <si>
    <t>Projekto koordinatorė Dalia Lauruškienė</t>
  </si>
  <si>
    <t xml:space="preserve"> Įgyvendinti projektą „Sveikos gyvensenos skatinimas Panevėžio mieste“ </t>
  </si>
  <si>
    <t>0; 19</t>
  </si>
  <si>
    <r>
      <rPr>
        <b/>
        <sz val="11"/>
        <rFont val="Times New Roman"/>
        <family val="1"/>
        <charset val="186"/>
      </rPr>
      <t xml:space="preserve">Savivaldybės sveikatos priežiūros įstaigų  teikiamų paslaugų stiprinimas  ir plėtra  bei atsparumo ekstremalioms situacijoms didinimas </t>
    </r>
    <r>
      <rPr>
        <sz val="11"/>
        <rFont val="Times New Roman"/>
        <family val="1"/>
        <charset val="186"/>
      </rPr>
      <t xml:space="preserve"> </t>
    </r>
  </si>
  <si>
    <t xml:space="preserve"> Atnaujintų / naujų įrengtų sporto objektų skaičius</t>
  </si>
  <si>
    <t xml:space="preserve">Užtikrinti kokybišką ir efektyvią sveikatos priežiūrą </t>
  </si>
  <si>
    <t>Įgyvendintų projektų, stiprinančių gyventojų sveikatą ir skatinančių fizinį aktyvumą, skaičius</t>
  </si>
  <si>
    <t xml:space="preserve">Stiprinti gyventojų sveikatą ir skatinti fizinį aktyvumą siekiant aukšto sporto meistriškumo </t>
  </si>
  <si>
    <t>SEMC vykdo?</t>
  </si>
  <si>
    <t>Įgyvendinti projektą „Susigrąžinta istorija"</t>
  </si>
  <si>
    <t>0;6</t>
  </si>
  <si>
    <r>
      <t xml:space="preserve"> Įgyvendinti projektą „Istorinio ir kultūrinio paveldo sklaida tarp kaimyninių šalių pasitelkiant inovacijas muziejuose“ , </t>
    </r>
    <r>
      <rPr>
        <sz val="11"/>
        <color rgb="FFFF0000"/>
        <rFont val="Times New Roman"/>
        <family val="1"/>
        <charset val="186"/>
      </rPr>
      <t xml:space="preserve"> Įgyvendintas, 2 programoje nėra</t>
    </r>
  </si>
  <si>
    <r>
      <t xml:space="preserve"> Įgyvendinti projektą „Tarpvalstybinė lojalumo programa kultūrai  ir  turizmui skatinti“ </t>
    </r>
    <r>
      <rPr>
        <sz val="11"/>
        <color rgb="FFFF0000"/>
        <rFont val="Times New Roman"/>
        <family val="1"/>
        <charset val="186"/>
      </rPr>
      <t xml:space="preserve"> Įgyvendintas, 2 programoje nėra</t>
    </r>
  </si>
  <si>
    <t xml:space="preserve">Kultūros įstaigų veiklos modernizavimas (aktualinimas), siekiant didesnės gyventojų įtraukties  </t>
  </si>
  <si>
    <t>Projekto vadovas Kęstutis Tamošiūnas</t>
  </si>
  <si>
    <t>Igyvendintas projektas</t>
  </si>
  <si>
    <t>Įgyvendinti projektą "Panevėžio miesto kultūros centro  dalies modernizavimas ir pritaikymas įvairių grupių poreikiams"</t>
  </si>
  <si>
    <t>Projekto vadovė Sigita Biveinienė</t>
  </si>
  <si>
    <t xml:space="preserve">Įrengtas kultūros objektas </t>
  </si>
  <si>
    <t xml:space="preserve"> Įgyvendinti projektą „Vienijantis kūrybiškumo centras – Pragiedrulių sodyba“</t>
  </si>
  <si>
    <t>Įsigyta įranga</t>
  </si>
  <si>
    <t>0;14; 6</t>
  </si>
  <si>
    <t xml:space="preserve"> Įgyvendinti projektą „Poeto J. Čerkeso-Besparnio sodybos sutvarkymas“ (I etapas)</t>
  </si>
  <si>
    <t xml:space="preserve"> VKI </t>
  </si>
  <si>
    <t>"+"</t>
  </si>
  <si>
    <t>Rekonstruotas kultūros objektas</t>
  </si>
  <si>
    <t>Įgyvendinti projektą „Stasio Eidrigevičiaus menų centro įkūrimas  modernizuojant  viešąją kultūros infrastruktūrą“</t>
  </si>
  <si>
    <t xml:space="preserve">VB </t>
  </si>
  <si>
    <t>Modernizuotų / įrengtų ir pritaikytų daugiafunkcėms ir daugiakultūrėms paslaugoms istaigų / objektų skaičius</t>
  </si>
  <si>
    <t xml:space="preserve">Kultūros paslaugų  prieinamumo ir patrauklumo  didinimas, modernizuojant kultūros įstaigų  infrastruktūrą ir pritaikant daugiafunkcėms ir daugiakultūrėms paslaugoms  </t>
  </si>
  <si>
    <t>Panevėžio miesto kultūros įstaigų, įgyvendinančių projektus gerinant paslaugų kokybę ir prieinamumą, skaičius</t>
  </si>
  <si>
    <t xml:space="preserve">Užtikrinti Panevėžio miesto savivaldybės  kultūros įstaigų veiklos kokybės  ir paslaugų prieinamumo gerinimą </t>
  </si>
  <si>
    <t>Įgyvendintų projektų, kuriančių tvarią socialinę ir ekonominę kultūros vertę, skaičius</t>
  </si>
  <si>
    <t>Kurti tvarią socialinę ir ekonominę kultūros vertę Panevėžyje</t>
  </si>
  <si>
    <t xml:space="preserve"> INVESTICIJŲ PROJEKTŲ PROGRAMOS (NR. 02)                                                                                             
</t>
  </si>
  <si>
    <t>Iš viso programai:</t>
  </si>
  <si>
    <t>Iš viso tikslui:</t>
  </si>
  <si>
    <t>Iš viso uždaviniui:</t>
  </si>
  <si>
    <t>Atlikti projektavimo ir remonto darbai</t>
  </si>
  <si>
    <t xml:space="preserve">SB </t>
  </si>
  <si>
    <t>Ūkio ir eksplotavimo skyrius</t>
  </si>
  <si>
    <t>20</t>
  </si>
  <si>
    <t>Pastato Laisvės a. 20, Panevėžys, dalies patalpų remontas</t>
  </si>
  <si>
    <t>23</t>
  </si>
  <si>
    <t>3.2.4.</t>
  </si>
  <si>
    <t>Kultūros paskirties (Moigių I namo UN. Kultūros vertybių kodas 10760), pastato Vasario 16-osios g. 23, Panevėžyje rekonstravimo darbai</t>
  </si>
  <si>
    <t>22</t>
  </si>
  <si>
    <t>Apsauginės ir gaisrinės signalizacijų rekonstrukcija ir  patalpų remontas Topolių g. 12</t>
  </si>
  <si>
    <t>21</t>
  </si>
  <si>
    <t>Panevėžio muzikinio teatro vandentiekio ir nuotekų šalinimo projekto parengimas ir remonto darbai</t>
  </si>
  <si>
    <t>Panevėžio kultūros centro rūmų krovimo rampos, pagrindinės salės lauko durų, atraminių sienelių ir laiptų remonto darbai</t>
  </si>
  <si>
    <t>Iškeltos skulptūros</t>
  </si>
  <si>
    <t>Skulptūrų iš Senvagės ir Laisvės a. prieigų perkėlimas</t>
  </si>
  <si>
    <t>18</t>
  </si>
  <si>
    <t>Moksleivių namų ir atviro jaunimo centro langų keitimas</t>
  </si>
  <si>
    <t>17</t>
  </si>
  <si>
    <t>Suremontuotos vidaus patalpos</t>
  </si>
  <si>
    <t>7</t>
  </si>
  <si>
    <t>Panevėžio miesto "Vilties" progimnazijos dalies patalpų remontas</t>
  </si>
  <si>
    <t>Panevėžio  gimnazijos "Aušra", dalies patalpų remonto darbai, keičiant patalpų paskirtį</t>
  </si>
  <si>
    <t>Atlikti remonto darbai</t>
  </si>
  <si>
    <t>Kultūros paskirties pastato, Šermukšnių g. 31A-1, Panevėžyje, dalies patalpų remontas</t>
  </si>
  <si>
    <t>VšĮ futbolo akademijos "Panevėžys" sporto salės esančios Elektronikos g.1f (77U1/b-1), Panevėžyje, dalies patalpų remontas</t>
  </si>
  <si>
    <t>Atliktas techninis projektas</t>
  </si>
  <si>
    <t>Panevėžio Raimundo Sargūno sporto gimnazijos teritorijoje, Liepų al. 2, Panevėžio m., naujos universalios sporto salės statyba</t>
  </si>
  <si>
    <t>Sumontuotos signalizacijos bendro ugdymo įstaigose</t>
  </si>
  <si>
    <t>Signalizacijų įvedimas bendrojo ugdymo mokyklose</t>
  </si>
  <si>
    <t>Atlikti projektavimo ir rangos darbai</t>
  </si>
  <si>
    <t>Panevėžio m. Pašilių kapinių statybos (II etapo) darbo projekto parengimas, rangos darbai ir kolumbariumo projektavimo ir įrengimo darbai</t>
  </si>
  <si>
    <t>Atlikti techniniai projektai</t>
  </si>
  <si>
    <t>Projektavimo darbai</t>
  </si>
  <si>
    <t>Parengtas techninis projektas "BMX dviračių takų įrengimas J. Janonio g."</t>
  </si>
  <si>
    <r>
      <t>Statybos sky</t>
    </r>
    <r>
      <rPr>
        <sz val="10"/>
        <rFont val="Times New Roman"/>
        <family val="1"/>
        <charset val="186"/>
      </rPr>
      <t>rius</t>
    </r>
  </si>
  <si>
    <t xml:space="preserve">BMX dviračių takų įrengimas J. Janonio gatvėje   </t>
  </si>
  <si>
    <t>Statybos skyrius;                                     Teritorijų planavimo ir architektūros skyrius</t>
  </si>
  <si>
    <t>19; 14</t>
  </si>
  <si>
    <t>Savivaldybei priklausančių pastatų ir inžinerinių statinių rekonstravimas, atnaujinimas (modernizavimas)  ir remontas</t>
  </si>
  <si>
    <t xml:space="preserve">Draudimo paslaugoms apmokėti (įgyvendinus projektą „Stasio Eidrigevičiaus menų centro įkūrimas  modernizuojant  viešąją kultūros infrastruktūrą“) </t>
  </si>
  <si>
    <t>Draudimo paslaugoms apmokėti (įgyvendinus projektą „Regos centro „Linelis“ vidaus patalpų ir ugdymo aplinkos modernizavimas“) (baldų)</t>
  </si>
  <si>
    <t>3.2.3.</t>
  </si>
  <si>
    <t>Draudimo paslaugoms apmokėti (įgyvendinus projektą „Socialinio būsto plėtra“) (pastato)</t>
  </si>
  <si>
    <t>Draudimo paslaugoms apmokėti (įgyvendinus projektą „Skate parko įrengimas Panevėžyje skatinant turistų srautus“)</t>
  </si>
  <si>
    <t>Apdrausti objektai</t>
  </si>
  <si>
    <t xml:space="preserve">Draudimo paslaugoms apmokėti (įgyvendinus projektus „Poeto J. Čerkeso –Besparnio sodybos sutvarkymas“ (I) ir „Vienijantis kūrybiškumo centras-Pragiedrulių sodyba“) </t>
  </si>
  <si>
    <t xml:space="preserve">Draudimo paslaugoms apmokėti įgyvendinus projektą „Panevėžio miesto ir Panevėžio rajono turizmo informacinės infrastruktūros plėtra“ </t>
  </si>
  <si>
    <t xml:space="preserve">Draudimo paslaugoms apmokėti (įgyvendinus projektą „Darnaus judumo priemonių diegimas Panevėžio mieste“) </t>
  </si>
  <si>
    <t>Draudimo paslaugoms apmokėti (įgyvendinus projektą „Panevėžio miesto dailės galerijos aktualizavimas“)</t>
  </si>
  <si>
    <t xml:space="preserve">Draudimo paslaugoms apmokėti (įgyvendinus projektą „Moigių namų pastatų komplekso modernizavimas ir pritaikymas visuomenės poreikiams“) </t>
  </si>
  <si>
    <t xml:space="preserve">Draudimo paslaugoms apmokėti (įgyvendinus projektą „Socialinio būsto plėtra“) </t>
  </si>
  <si>
    <t xml:space="preserve">Draudimo paslaugoms apmokėti (įgyvendinus projektą „Elektromobilių įkrovimo prieigų tinklo kūrimas Panevėžio mieste“) </t>
  </si>
  <si>
    <t>Turto, sukurto įgyvendinant projektus finansuojamus iš ES lėšų, draudimas</t>
  </si>
  <si>
    <t>Užsakovo funkcijų vykdymas</t>
  </si>
  <si>
    <t>Išimta statybą leidžiančių dokumentų</t>
  </si>
  <si>
    <t>Apdrausti statybos techniniai prižiūrėtojai, draudimo polisai</t>
  </si>
  <si>
    <t>3.2.2.</t>
  </si>
  <si>
    <t>Gedimų, įvykusių Savivaldybei priklausančiuose statiniuose, likvidavimas, statinių nugriovimas</t>
  </si>
  <si>
    <t>Likviduota gedimų</t>
  </si>
  <si>
    <t>5</t>
  </si>
  <si>
    <t xml:space="preserve">Savivaldybei priklausiančių pastatų kasmet pagerintos būklės dalis (nuo visų priklausančių pastatų) </t>
  </si>
  <si>
    <t>Savivaldybei priklausančius statinius rekonstruoti, atnaujinti, modernizuoti, remontuoti, apdrausti ir plėtoti</t>
  </si>
  <si>
    <t>Palaidota vienišų ir neatpažintų žmonių palaikų</t>
  </si>
  <si>
    <t>3.1.6</t>
  </si>
  <si>
    <t>Vienišų ir neatpažintų žmonių palaikų laidojimas</t>
  </si>
  <si>
    <t>Panevėžio miesto savivaldybės teritorijoje mirusių žmonių palaikų vežimo ir laikymo paslaugos</t>
  </si>
  <si>
    <t>Kapinių skaitmeninimo informacinės sistemos palaikymas</t>
  </si>
  <si>
    <t xml:space="preserve">tūkst. m2 </t>
  </si>
  <si>
    <t>Vykdomas kapinių atnaujinimas ir  priežiūra</t>
  </si>
  <si>
    <t xml:space="preserve">Kapinių teritorijos atnaujinimas ir priežiūra </t>
  </si>
  <si>
    <t>Organizuoti kapinių priežiūrą, vienišų žmonių laidojimą</t>
  </si>
  <si>
    <t>Atnaujintų objektų skaičius</t>
  </si>
  <si>
    <t>Įrengtų, atnaujintų vaikų žaidimų aikštelių skaičius</t>
  </si>
  <si>
    <t>3.1.5</t>
  </si>
  <si>
    <t xml:space="preserve">Daugiabučių gyvenamųjų namų teritorijų infrastruktūros objektų atnaujinimas dalyvaujant fiziniams ir  (ar) juridiniams asmenims </t>
  </si>
  <si>
    <t>Atnaujintų šaligatvių skaičius</t>
  </si>
  <si>
    <t>Daugiabučių gyvenamųjų namų teritorijose esančių šaligatvių remontas</t>
  </si>
  <si>
    <t>Atnaujintų vidaus kelių, automobilių aikštelių skaičius</t>
  </si>
  <si>
    <t>Daugiabučių gyvenamųjų namų teritorijose esančių vidaus kelių (įvažų) remontas</t>
  </si>
  <si>
    <t>Daugiabučių gyvenamųjų namų teritorijų infrastruktūros atnaujinimas ir plėtra</t>
  </si>
  <si>
    <t>Kapitališkai suremontuotų tiltų skaičius</t>
  </si>
  <si>
    <t>Atliktų tiltų ir kitos infrastruktūros  remonto ar rekonstrukcijos skaičius</t>
  </si>
  <si>
    <t xml:space="preserve">Tilto per Nevėžį Nemuno gatvėje, Panevėžio mieste kapitalinis remontas </t>
  </si>
  <si>
    <t>3.1.4</t>
  </si>
  <si>
    <t>Esamų tiltų ir kitos infrastruktūros remontas ir rekonstrukcija</t>
  </si>
  <si>
    <t xml:space="preserve">Žvyruotų gatvių dulkėtumo mažinimas   </t>
  </si>
  <si>
    <t>Vietinės reikšmės kelių ir gatvių su žvyro danga priežiūra, naudojant dulkėjimą mažinančias priemones, ilgis</t>
  </si>
  <si>
    <t>Žvyruotų gatvių, kuriose sumažintas dulkėtumas, ilgis</t>
  </si>
  <si>
    <t>3.1.3</t>
  </si>
  <si>
    <t>Abonentų skaičius</t>
  </si>
  <si>
    <t xml:space="preserve">Naujų elektros abonentų, beapskaitinių vartotojų prijungimas </t>
  </si>
  <si>
    <t>Įrengta, rekonstruota apšvietimo tinklų</t>
  </si>
  <si>
    <t>Miesto gatvių ir vidaus  kelių apšvietimo tinklų remonto projektavimo ir rangos darbai</t>
  </si>
  <si>
    <t>GWh</t>
  </si>
  <si>
    <t>Suvartota el. energijos</t>
  </si>
  <si>
    <t xml:space="preserve">Elektros energijos sunaudojimas miesto gatvių apšvietimui, renginiams, elektromobilių įkrovos stotelėms </t>
  </si>
  <si>
    <t xml:space="preserve">Eksploatuojama šviestuvų    </t>
  </si>
  <si>
    <t>Miesto gatvių ir viešųjų erdvių apšvietimo tinklų eksploatavimas  ir remontas</t>
  </si>
  <si>
    <t xml:space="preserve">Miesto gatvių ir viešųjų erdvių apšvietimo tinklų eksploatavimas, įrengimas, rekonstrukcija ir remontas, viešųjų erdvių ir gatvių apšvietimas, naujų abonentų prijungimas </t>
  </si>
  <si>
    <t>Miesto užtvankų priežiūra ir remontas</t>
  </si>
  <si>
    <t>Panevėžio miesto užtvankų remontas, priežiūra)</t>
  </si>
  <si>
    <t>25</t>
  </si>
  <si>
    <t>Naujai įrengta įvaža į ikimokyklinio ugdymo įstaigą</t>
  </si>
  <si>
    <t>Įvažiavimas/išvažiavimas į Dariaus ir Girėno g. 41, Panevėžio mieste nauja statyba</t>
  </si>
  <si>
    <t>24</t>
  </si>
  <si>
    <t>Kapitališkai suremontuota autombilių stovėjimo aikštelė</t>
  </si>
  <si>
    <t>Automobilių stovėjimo aikštelės šalia Klaipėdos g. Nr. 79A, 79B, 79C Panevėžyje kapitalinio remonto darbai</t>
  </si>
  <si>
    <t>Įrengtas naujas vidaus kelias (įvaža)</t>
  </si>
  <si>
    <t>Pramonės g. kapitalinis remontas, įrengiant privažiavimą prie Pramonės g. Nr. 7</t>
  </si>
  <si>
    <t>Įrengta nauja sankryža</t>
  </si>
  <si>
    <t>9</t>
  </si>
  <si>
    <t>3.1.1.</t>
  </si>
  <si>
    <t>Ramygalos g. kapitalinis remontas, įrengiant šviesoforų postą ties Ramygalos g. Nr. 202</t>
  </si>
  <si>
    <t>8</t>
  </si>
  <si>
    <t xml:space="preserve">Kėdainių g.  naujo vidaus kelio (įvažos) įrengimas </t>
  </si>
  <si>
    <t xml:space="preserve"> Prižiūrimas viadukas</t>
  </si>
  <si>
    <t>Prižūrimi tiltai</t>
  </si>
  <si>
    <t>Panevėžio miesto tiltų ir viaduko remontas, priežiūra</t>
  </si>
  <si>
    <t>Prižiūrėtos Panevėžio miesto gatvės</t>
  </si>
  <si>
    <t>Panevėžio miesto gatvių su asfalto danga priežiūra</t>
  </si>
  <si>
    <t>Naujai įrengta aikštelė</t>
  </si>
  <si>
    <t>Kraštovaizdžio formavimas ir ekologinės būklės gerinimas Kniaudiškių parke (Molainių g. 3. Automobilių stovėjimo aikštelė).</t>
  </si>
  <si>
    <t>Atlikti statinių kadastriniai matavimai</t>
  </si>
  <si>
    <t>Statinių kadastriniai matavimai</t>
  </si>
  <si>
    <t>Atlikti  inžinerinių statinių techniniai projektai</t>
  </si>
  <si>
    <t>Kapitališkai suremontuotos Sietyno g. su asfalto danga ilgis</t>
  </si>
  <si>
    <t>Sietyno gatvės kapitalinis remontas</t>
  </si>
  <si>
    <t>Kapitališkai suremontuotų gatvių su asfalto danga ilgis</t>
  </si>
  <si>
    <t xml:space="preserve">Panevėžio miesto centrinės miesto dalies viešųjų erdvių bei gatvių (kitaip Laisvės aikštės prieigų II dalis) sutvarkymo (II etapo) darbo projekto parengimas ir statybos darbai (Respublikos g. atkarpos (nuo Vasario 16-osios g. iki Respublikos g. 44) kapitalinis remontas) </t>
  </si>
  <si>
    <t>Kapitališkai suremontuotos Žvaigždžių g. su asfalto danga ilgis</t>
  </si>
  <si>
    <t xml:space="preserve">Žvaigždžių gatvės dalies (nuo Kniaudiškių g. iki J. Zikaro g.) kapitalinis remontas  </t>
  </si>
  <si>
    <t xml:space="preserve">Beržų gatvės dalies (nuo Pilėnų g. iki Ramygalos g.) rekonstravimas  </t>
  </si>
  <si>
    <t xml:space="preserve">Smėlynės gatvės dalies (nuo geležinkelio pervažos iki miesto ribos) kapitalinis remontas </t>
  </si>
  <si>
    <t xml:space="preserve">V. Alanto g. statyba (III etapas – nuo Projektuotojų g. iki V. Alanto g. – Savitiškio g. (Vakarinės g. ) žiedinės sankryžos),  (IV etapas – žiedinė sankryža V. Alanto g. – Savitiškio g. (Vakarinės g.)) </t>
  </si>
  <si>
    <t>Kapitališkai suremontuotos Rėklių g. su žvyro danga ilgis</t>
  </si>
  <si>
    <t xml:space="preserve">Rėklių gatvės kapitalinis remontas  </t>
  </si>
  <si>
    <t>Kapitališkai suremontuotos Matininkų g. su žvyro danga ilgis</t>
  </si>
  <si>
    <t>Matininkų gatvės kapitalinis remontas</t>
  </si>
  <si>
    <t>Kapitališkai suremontuotų gatvių su žvyro danga ilgis  (nuo Kazio Naruševičiaus g. 16 iki Panevėžio miesto ribos)</t>
  </si>
  <si>
    <t>Kazio Naruševičiaus gatvės dalies (nuo Kazio Naruševičiaus g. 16 iki Panevėžio miesto ribos) kapitalinis remontas</t>
  </si>
  <si>
    <t>Kapitališkai suremontuotos Bendrijų g. su žvyro danga ilgis</t>
  </si>
  <si>
    <t xml:space="preserve">Bendrijų gatvės kapitalinis remontas  </t>
  </si>
  <si>
    <t>Atnaujintų gatvių su asfalto danga ilgis</t>
  </si>
  <si>
    <t>Statybos skyrius ; Miesto infrastruktūros skyrius</t>
  </si>
  <si>
    <t>Vietinės reikšmės kelių ir gatvių su asfalto danga atnaujinimas</t>
  </si>
  <si>
    <t>Vietinės reikšmės kelių ir gatvių su žvyro danga ilgis</t>
  </si>
  <si>
    <t>Vietinės reikšmės kelių ir gatvių su žvyro danga remontas ir priežiūra</t>
  </si>
  <si>
    <t>Vietinės reikšmės kelių ir gatvių su asfalto danga ilgis</t>
  </si>
  <si>
    <t>Vietinės reikšmės kelių ir gatvių su asfalto danga remontas ir priežiūra</t>
  </si>
  <si>
    <t>7; 19</t>
  </si>
  <si>
    <t>Miesto vietinės reikšmės kelių ir gatvių infrastruktūros atnaujinimas ir plėtra</t>
  </si>
  <si>
    <t>Atnaujintų ir naujai įrengtų vietinės reikšmės kelių ir gatvių ilgis</t>
  </si>
  <si>
    <t>Modernizuoti esamą ir tvariai vystyti naują miesto infrastruktūrą</t>
  </si>
  <si>
    <t>1,5</t>
  </si>
  <si>
    <t>mln. kv. m</t>
  </si>
  <si>
    <t xml:space="preserve">Apšviestų teritorijų plotas </t>
  </si>
  <si>
    <t xml:space="preserve">Skatinti miesto plėtrą ir tvarią transformaciją   </t>
  </si>
  <si>
    <t>persodinti medžiai</t>
  </si>
  <si>
    <t>2.2.3</t>
  </si>
  <si>
    <t>Didelių matmenų medžių persodinimo paslaugos</t>
  </si>
  <si>
    <t>+</t>
  </si>
  <si>
    <t>Skaičiuojama nuo gatvių ir statinių stogų ploto</t>
  </si>
  <si>
    <t xml:space="preserve">Mokestis už lietaus nuotekas   </t>
  </si>
  <si>
    <t>Papuošta miesto eglė ir Laisvės aikštė, kartą per metus</t>
  </si>
  <si>
    <t xml:space="preserve">Miesto puošimas švenčių ir renginių metu  </t>
  </si>
  <si>
    <t>Renkama rinkliava (parkomatai)</t>
  </si>
  <si>
    <t xml:space="preserve">Rinkliavos už transporto stovėjimą gatvėse ir aikštėse organizavimas  </t>
  </si>
  <si>
    <t>Vaizdo stebėjimo kameros</t>
  </si>
  <si>
    <t xml:space="preserve">Vaizdo stebėjimo sistemos duomenų perdavimo ir stebėjimo paslaugos  </t>
  </si>
  <si>
    <t>Km</t>
  </si>
  <si>
    <t>Sutvarkyta Nevėžio upės pakrantė</t>
  </si>
  <si>
    <t>Nevėžio upės pakrančių tvarkymas</t>
  </si>
  <si>
    <t>Prižiūrėti miesto fontanai</t>
  </si>
  <si>
    <t>Fontanų priežiūros paslaugos</t>
  </si>
  <si>
    <t>Sutvarkytos poilsio zonos</t>
  </si>
  <si>
    <t>Viešųjų erdvių ir poilsio zonų infrastruktūros objektų atnaujinimas, remontas ir priežiūra</t>
  </si>
  <si>
    <t xml:space="preserve">Įrengta vaikų žaidimo aikštelių        </t>
  </si>
  <si>
    <t xml:space="preserve"> vnt.</t>
  </si>
  <si>
    <t xml:space="preserve">Prižiūrima vaikų žaidimo aikštelių        </t>
  </si>
  <si>
    <t xml:space="preserve">Vaikų žaidimo aikštelių ir treniruoklių atnaujinimas, remontas ir priežiūra </t>
  </si>
  <si>
    <t xml:space="preserve">Viešųjų erdvių ir poilsio zonų infrastruktūros objektų atnaujinimas, remontas ir priežiūra, rinkliava už transporto stovėjimą, miesto puošimas švenčių proga </t>
  </si>
  <si>
    <t>Įsigyti maisto atliekų  surinkimo priemones</t>
  </si>
  <si>
    <t>2.2.4</t>
  </si>
  <si>
    <t>Biologinių (maisto) atliekų surinkimo priemonėms įsigyti</t>
  </si>
  <si>
    <t>Atliktas pagal  konteinerių poreikį su anžeminių konteinerių remontu</t>
  </si>
  <si>
    <t>2.2.2</t>
  </si>
  <si>
    <t>Antžeminių atliekų surinkimo konteinerių aikštelių remontas</t>
  </si>
  <si>
    <t>Atlikti nenumatyti miesto infrastruktūros darbai, paslaugos</t>
  </si>
  <si>
    <t>Miesto infrastruktūros skyrius, Statybos skyrius</t>
  </si>
  <si>
    <t>7;   19</t>
  </si>
  <si>
    <t>Nenumatytos išlaidos</t>
  </si>
  <si>
    <t>Įsigyti tekstilės atliekų surinkimo konteinerius</t>
  </si>
  <si>
    <t>Tekstilės atliekų surinkimo konteineriams pirkti</t>
  </si>
  <si>
    <t xml:space="preserve">Sterilizuoti bešeimininkų kačių   </t>
  </si>
  <si>
    <t>Bešeimininkių gyvūnų  (kačių) augintinių skaičiaus mažinimo programai vykdyti</t>
  </si>
  <si>
    <t>Stebimų aplinkos komponentų skaičius</t>
  </si>
  <si>
    <t>Panevėžio miesto aplinkos komponentų stebėsena</t>
  </si>
  <si>
    <t>Atliktas pagal poreikį konteinerių su požeminiais konteineriais remontas</t>
  </si>
  <si>
    <t>Požeminių atliekų surinkimo konteinerių aikštelių su požeminiais konteineriais remontas</t>
  </si>
  <si>
    <t xml:space="preserve">Suteikti laikinąją priežiūrą bepriežiūriams, bešeimininkiams gyvūnams </t>
  </si>
  <si>
    <t>Bepriežiūrių, bešeimininkių gyvūnų  laikinoji priežiūra</t>
  </si>
  <si>
    <t>Atlikti darbus ir suteikti paslaugas (pastatyti biotualetus, atliekų surinkimo konteinerius, išvalyti teritorijas ir kt.) planuojamiems miesto renginiams</t>
  </si>
  <si>
    <t>Paruošiamųjų darbų atlikimas ir paslaugų suteikimas miesto renginiams</t>
  </si>
  <si>
    <r>
      <t>tūkst. m</t>
    </r>
    <r>
      <rPr>
        <vertAlign val="superscript"/>
        <sz val="10"/>
        <rFont val="Times New Roman"/>
        <family val="1"/>
        <charset val="186"/>
      </rPr>
      <t xml:space="preserve">2   </t>
    </r>
  </si>
  <si>
    <t xml:space="preserve">Valomi šaligatviai </t>
  </si>
  <si>
    <t xml:space="preserve">Valomos gatvės  </t>
  </si>
  <si>
    <t>Prižiūrimos šiukšlių dėžės</t>
  </si>
  <si>
    <t>Prižiūrimi viešieji tualetai</t>
  </si>
  <si>
    <t xml:space="preserve">Miesto    teritorijų, viešųjų tualetų valymas, priežiūra, šiukšliadėžių priežiūra </t>
  </si>
  <si>
    <t>Medžių priežiūros paslaugos Panevėžio mieste</t>
  </si>
  <si>
    <t>Miesto želdynų atnaujinimas ir priežiūra</t>
  </si>
  <si>
    <r>
      <t>m</t>
    </r>
    <r>
      <rPr>
        <vertAlign val="superscript"/>
        <sz val="10"/>
        <rFont val="Times New Roman"/>
        <family val="1"/>
        <charset val="186"/>
      </rPr>
      <t>2</t>
    </r>
  </si>
  <si>
    <t>Sodinamos gėlės ir dekoratyviniai augalai</t>
  </si>
  <si>
    <t>Prižiūrimi ir atnaujinami miesto gėlynai</t>
  </si>
  <si>
    <t>Miesto gėlynų atnaujinimas ir priežiūra</t>
  </si>
  <si>
    <t>ha</t>
  </si>
  <si>
    <t>Vykdoma vejų ir žolynų (želdinių) priežiūra mieste</t>
  </si>
  <si>
    <t>Miesto vejų ir žolynų atnaujinimas ir priežiūra</t>
  </si>
  <si>
    <t>Miesto viešųjų erdvių atnaujinimas, priežiūra</t>
  </si>
  <si>
    <t>Dalyvaujamojo biudžeto modelio taikymas</t>
  </si>
  <si>
    <t>Dalyvaujamojo biudžeto dalies didėjimas (kasmet)</t>
  </si>
  <si>
    <t>2.2.1</t>
  </si>
  <si>
    <t>Įgyvendintų eko sistemą stiprinančių projektų skaičius</t>
  </si>
  <si>
    <t xml:space="preserve">Suformuotų erdvių skaičius </t>
  </si>
  <si>
    <t>Patobulinti miesto erdvių ir objektų kokybę, jų priežiūrą (SPP 2.2.3.)</t>
  </si>
  <si>
    <t>Namų ūkių (būstų) šildymo įrenginių inventorizavimas ir vartotojų sąmoningumo didinimas</t>
  </si>
  <si>
    <t>Naujus aplinkai draugiškesnius šilumos būdus įdiegusių savivaldybės įmonių / organizacijų skaičius</t>
  </si>
  <si>
    <t>kompl.</t>
  </si>
  <si>
    <t>Atlikta namų ūkių (būstų) šildymo įrenginių inventorizacija</t>
  </si>
  <si>
    <t>2.1.4</t>
  </si>
  <si>
    <t xml:space="preserve">Savivaldybės viešųjų pastatų modernizavimas, taikant energijos išteklių panaudojimo efektyvumo didinimo priemones </t>
  </si>
  <si>
    <t>  Naujų modernizuotų viešųjų pastatų skaičius</t>
  </si>
  <si>
    <t>2.1.3</t>
  </si>
  <si>
    <t>kompl</t>
  </si>
  <si>
    <t>Parengtas atsinaujinančių išteklių energijos naudojimo plėtros planas</t>
  </si>
  <si>
    <t>Atsinaujinančių išteklių energijos naudojimo plėtros plano  parengimas</t>
  </si>
  <si>
    <t>2.1.2.</t>
  </si>
  <si>
    <t>Atsinaujinančių išteklių energijos naudojimo plėtros plano  parengimas ir įgyvendinimas</t>
  </si>
  <si>
    <t>Daugiabučių namų modernizavimo skatinimas ir plėtra, taikant kompleksines energetinio efektyvumo didinimo priemones</t>
  </si>
  <si>
    <t>Kompleksiškai renovuotų daugiabučių namų skaičius</t>
  </si>
  <si>
    <t>2.1.1.</t>
  </si>
  <si>
    <t>Savivaldybės darnios energetikos plėtros indeksas</t>
  </si>
  <si>
    <t>Paskatinti energijos taupymą, atsinaujinančių ir alternatyvių energijos išteklių naudojimą</t>
  </si>
  <si>
    <t>Žalumo indeksas</t>
  </si>
  <si>
    <t>„Rail Baltica“ transporto mazgo integravimas į Panevėžio miesto transporto tinklą</t>
  </si>
  <si>
    <t>Naujų maršrutų skaičius</t>
  </si>
  <si>
    <t>Statybos skyrius, Miesto infrastruktūros skyrius</t>
  </si>
  <si>
    <t>7;19</t>
  </si>
  <si>
    <t>1.5.2</t>
  </si>
  <si>
    <r>
      <t>Naujos autobusų stoties įrengimas ir prieigų sutvarkymas</t>
    </r>
    <r>
      <rPr>
        <u/>
        <sz val="10"/>
        <rFont val="Times New Roman"/>
        <family val="1"/>
        <charset val="186"/>
      </rPr>
      <t xml:space="preserve"> </t>
    </r>
  </si>
  <si>
    <t xml:space="preserve"> Įrengta nauja autobusų stotis ir sutvarkytos prieigos</t>
  </si>
  <si>
    <t>1.5.1</t>
  </si>
  <si>
    <r>
      <t>Naujos autobusų stoties įrengimas ir prieigų sutvarkymas</t>
    </r>
    <r>
      <rPr>
        <b/>
        <u/>
        <sz val="10"/>
        <rFont val="Times New Roman"/>
        <family val="1"/>
        <charset val="186"/>
      </rPr>
      <t xml:space="preserve"> </t>
    </r>
  </si>
  <si>
    <t>Veikiančių subjektų, siūlančių nuomotis / dalintis automobilius, dviračius ir kitas transporto priemones, skaičius</t>
  </si>
  <si>
    <t>27</t>
  </si>
  <si>
    <t>Mažiau teršiančių, elektra ir (ar) dujomis varomų viešojo transporto priemonių dalis nuo visų viešojo transporto priemonių</t>
  </si>
  <si>
    <t>Išplėsti viešojo transporto ir susisiekimo infrastruktūrą bei atnaujinti viešojo transporto priemones</t>
  </si>
  <si>
    <t xml:space="preserve">Viešojo transporto maršrutinio tinklo optimizavimas. Viešojo transporto infrastruktūros modernizavimas </t>
  </si>
  <si>
    <t>1.4.1</t>
  </si>
  <si>
    <t>3</t>
  </si>
  <si>
    <t>Keleivių pasitenkinimo viešojo transporto paslaugomis pokytis</t>
  </si>
  <si>
    <t>2</t>
  </si>
  <si>
    <t>Vietinio susisiekimo bendrų maršrutų su kitomis savivaldybėmis skaičius</t>
  </si>
  <si>
    <t xml:space="preserve"> Keleivių naudojimosi viešojo transporto paslaugomis pokytis </t>
  </si>
  <si>
    <r>
      <t>Padidinti naudojimosi viešuoju transportu mastą</t>
    </r>
    <r>
      <rPr>
        <u/>
        <sz val="11"/>
        <rFont val="Times New Roman"/>
        <family val="1"/>
        <charset val="186"/>
      </rPr>
      <t xml:space="preserve"> </t>
    </r>
  </si>
  <si>
    <t xml:space="preserve">Elektromobilių įkrovimo prieigų tinklo plėtra </t>
  </si>
  <si>
    <t>Elektromobilių įkrovimo prieigų skaičius</t>
  </si>
  <si>
    <t>1.3.1</t>
  </si>
  <si>
    <t xml:space="preserve">Zonų be CO2  skaičius </t>
  </si>
  <si>
    <r>
      <t>Pasiekti skirtingų transporto būdų darną miesto sistemoje</t>
    </r>
    <r>
      <rPr>
        <u/>
        <sz val="11"/>
        <rFont val="Times New Roman"/>
        <family val="1"/>
        <charset val="186"/>
      </rPr>
      <t xml:space="preserve"> </t>
    </r>
  </si>
  <si>
    <t>Ramaus eismo gatvių be tranzitinio transporto tinklo plėtra. Eismo intensyvumo miesto centre mažinimas</t>
  </si>
  <si>
    <t>Įrengtas Šiaurinis apvažiavimas</t>
  </si>
  <si>
    <t>Naujai rekonstruotų gatvių, kuriose sumažinti pertekliniai parametrai ilgis</t>
  </si>
  <si>
    <t>Gatvės, kurioms taikomas „gyvenamosios zonos“ eismo statusas</t>
  </si>
  <si>
    <t>Bendras gatvių ilgis, kuriose pritaikytos tranzitą ribojančios priemonės</t>
  </si>
  <si>
    <t>1.2.2</t>
  </si>
  <si>
    <t>Atnaujinta rekonstruota sankryža</t>
  </si>
  <si>
    <t>Atnaujinti suremontuoti šviesoforų postai</t>
  </si>
  <si>
    <t>Šviesoforo postų remonto darbai</t>
  </si>
  <si>
    <t>Horizontaliai paženklintos, paženklinimu atnaujintos gatvės</t>
  </si>
  <si>
    <t>1.2.1</t>
  </si>
  <si>
    <t>Miesto gatvių horizontalusis ženklinimas</t>
  </si>
  <si>
    <t>Kelio ženklų, užtvarų ir kitų eismo saugumo gerinimo priemonių įrengimas ir priežiūra</t>
  </si>
  <si>
    <t>Miesto gatvių vertikalusis ženklinimas</t>
  </si>
  <si>
    <t>Šviesoforų postų priežiūra ir eksplotavimas</t>
  </si>
  <si>
    <t>Modernizuotos, įdiegiant inžinerines eismo saugos priemones, nereguliuojamos pėsčiųjų perėjos</t>
  </si>
  <si>
    <t>Išmaniųjų pėsčiųjų perėjų įrengimas ir esamų modernizavimas. Šviesoforų postų priežiūra ir eksplotavimas</t>
  </si>
  <si>
    <t>Senamiesčio g., S. Kerbedžio g. sankryžos su prieigomis rekonstravimas</t>
  </si>
  <si>
    <t>Panevėžio miesto Klaipėdos g., Projektuotojų g., Dariaus ir Girėno  g. sankryžos rekonstravimo į žiedinę sankryžą, rekonstrukcijos darbai</t>
  </si>
  <si>
    <t>Naujų įrengtų išmaniųjų (reaguojanti į srautą ir keičianti signalus) perėjų skaičius</t>
  </si>
  <si>
    <t xml:space="preserve">Sankryžų modernizavimas ir saugaus eismo užtikrinimas </t>
  </si>
  <si>
    <t>Įskaitinių eismo įvykių skaičius</t>
  </si>
  <si>
    <t>Padidinti eismo saugumą</t>
  </si>
  <si>
    <t>Kapitališkai suremontuotas šaligatvis</t>
  </si>
  <si>
    <t>A. Mackevičiaus gatvės pėsčiųjų ir dviračių tako kapitalinio remonto darbai</t>
  </si>
  <si>
    <t>Pramonės g. dalies (nuo Pušaloto g. iki Šiaurinės g.) pėsčiųjų-dviračių tako kapitalinio remonto darbai</t>
  </si>
  <si>
    <t>S. Daukanto gatvės pėsčiųjų ir dviračių tako kapitalinio remonto darbai</t>
  </si>
  <si>
    <t>Kapitališkai suremontuoto nuo Vilniaus g. iki  Nemuno g./ Aukštaičių g. šaligatvio  ilgis</t>
  </si>
  <si>
    <t xml:space="preserve">Ramygalos g. dalies (nuo Vilniaus g. iki  Nemuno g./ Aukštaičių g.) šaligatvio kapitalinio remonto darbai </t>
  </si>
  <si>
    <t>Dviračių ir pėsčiųjų takų ilgis (šalia gatvių)</t>
  </si>
  <si>
    <t>Dviračių trasų, pėsčiųjų takų mieste ir jo prieigose remontas ir priežiūra</t>
  </si>
  <si>
    <t xml:space="preserve">Dviračių trasų, pėsčiųjų takų mieste ir jo prieigose įrengimas, atnaujinimas užtikrinant tęstinumą bei junglumą </t>
  </si>
  <si>
    <t>Įskaitinių eismo įvykių, kuriuose sužeidžiami pėstieji ir dviratininkai, skaičius</t>
  </si>
  <si>
    <t xml:space="preserve">Paskatinti netaršaus mikrotransporto (paspirtukai, dviračiai, riedžiai ir kt.) infrastruktūros plėtrą </t>
  </si>
  <si>
    <t>Parų skaičius, kai buvo viršyta kietųjų dalelių KD10 paros ribinė vertė 50 µg/m3</t>
  </si>
  <si>
    <t xml:space="preserve">Asignavimų valdytojo kodas </t>
  </si>
  <si>
    <t>Priemonės požymis</t>
  </si>
  <si>
    <t xml:space="preserve">             TIKSLŲ, UŽDAVINIŲ, PRIEMONIŲ IR PAPRIEMONIŲ, IŠLAIDŲ IR VERTINIMO KRITERIJŲ SUVESTINĖ                                        </t>
  </si>
  <si>
    <t>PANEVĖŽIO MIESTO SAVIVALDYBĖS ADMINISTRACIJOS 2024 METŲ VEIKLOS PLANO             
MIESTO INFRASTRUKTŪROS OBJEKTŲ PLĖTROS, MODERNIZAVIMO IR PRIEŽIŪROS  PROGRAMOS (NR. 10)</t>
  </si>
  <si>
    <t>Atlikta kultūros įstaigų teikiamų paslaugų kokybės ir poreikių analizė</t>
  </si>
  <si>
    <t>Atlikti kultūros įstaigų teikiamų paslaugų kokybės ir poreikių  analizę</t>
  </si>
  <si>
    <t>Parengtas optimizavimo planas</t>
  </si>
  <si>
    <t>Parengti kultūros ir meno įstaigų optimizavimo planą</t>
  </si>
  <si>
    <t>Parengta kultūros plėtros galimybių studija</t>
  </si>
  <si>
    <t>1.3.3.</t>
  </si>
  <si>
    <t>Parengti kultūros plėtros galimybių studiją</t>
  </si>
  <si>
    <t>Panevėžio miesto kultūros ir meno įstaigų tinklo optimizavimas</t>
  </si>
  <si>
    <t>Kultūros sektoriaus tarptautiškumą stiprinančių veiklų skatinimas ir plėtra</t>
  </si>
  <si>
    <t>Finansuotų tarptautinių profesionaliojo meno renginių atskleidžiančių Panevėžio miesto identitetą, skaičius per metus</t>
  </si>
  <si>
    <t>1.3.2.</t>
  </si>
  <si>
    <t>Kultūros paslaugų prieinamumo ir patrauklumo didinimas, modernizuojant kultūros įstaigų infrastruktūrą ir pritaikant daugiafunkcinėms ir daugiakultūrinėms paslaugoms</t>
  </si>
  <si>
    <t>1.3.1.</t>
  </si>
  <si>
    <t>teigiamas</t>
  </si>
  <si>
    <t>teigiamas, nepakitęs, neigiamas</t>
  </si>
  <si>
    <t xml:space="preserve">Savivaldybės kultūros ir meno įstaigų paslaugas naudojančių lankytojų skaičiaus pokytis  </t>
  </si>
  <si>
    <r>
      <t>Užtikrinti Panevėžio miesto savivaldybės kultūros įstaigų veiklos kokybės ir paslaugų prieinamumo gerinimą</t>
    </r>
    <r>
      <rPr>
        <u/>
        <sz val="11"/>
        <rFont val="Times New Roman"/>
        <family val="1"/>
        <charset val="186"/>
      </rPr>
      <t xml:space="preserve"> </t>
    </r>
  </si>
  <si>
    <r>
      <t>Meno rezidencijų kūrimas</t>
    </r>
    <r>
      <rPr>
        <u/>
        <sz val="10"/>
        <color rgb="FF000000"/>
        <rFont val="Times New Roman"/>
        <family val="1"/>
        <charset val="186"/>
      </rPr>
      <t xml:space="preserve"> </t>
    </r>
  </si>
  <si>
    <t>Pritrauktų rezidentų skaičius per metus</t>
  </si>
  <si>
    <r>
      <t>Meno rezidencijų kūrimas</t>
    </r>
    <r>
      <rPr>
        <b/>
        <u/>
        <sz val="11"/>
        <color rgb="FF000000"/>
        <rFont val="Times New Roman"/>
        <family val="1"/>
        <charset val="186"/>
      </rPr>
      <t xml:space="preserve"> </t>
    </r>
  </si>
  <si>
    <t>Kultūros ir meno stipendiją gavusių menininkų skaičius per metus</t>
  </si>
  <si>
    <t>Skirti stipendijas menininkams</t>
  </si>
  <si>
    <t>Kultūros ir meno premijų nominacijų skaičius</t>
  </si>
  <si>
    <t xml:space="preserve"> Įsteigti kasmetines Panevėžio miesto kultūros ir meno premijas</t>
  </si>
  <si>
    <t>Finansuotų profesionalaus meno projektų dalis nuo viso finansuotų kultūros ir meno projektų skaičiaus</t>
  </si>
  <si>
    <t>Profesionalaus meno skatinimas ir plėtra</t>
  </si>
  <si>
    <r>
      <t>Profesionalaus meno ir kultūros renginių skaičiaus pokytis</t>
    </r>
    <r>
      <rPr>
        <sz val="10"/>
        <color rgb="FF000000"/>
        <rFont val="Times New Roman"/>
        <family val="1"/>
        <charset val="186"/>
      </rPr>
      <t xml:space="preserve"> </t>
    </r>
  </si>
  <si>
    <r>
      <t>Sudaryti palankias sąlygas profesionalaus meno ir kultūros vystymuisi</t>
    </r>
    <r>
      <rPr>
        <i/>
        <sz val="11"/>
        <color rgb="FF000000"/>
        <rFont val="Times New Roman"/>
        <family val="1"/>
        <charset val="186"/>
      </rPr>
      <t xml:space="preserve">  </t>
    </r>
  </si>
  <si>
    <t>Finansuotų įvairių renginių skaičius</t>
  </si>
  <si>
    <t>Finansuoti įvairius renginius</t>
  </si>
  <si>
    <t>Kofinansuotų kultūros ir meno projektų skaičius per metus</t>
  </si>
  <si>
    <t>Kofinansuoti kultūros ir meno projektus</t>
  </si>
  <si>
    <t>Iš dalies finansuotų kultūros ir meno projektų skaičius per metus</t>
  </si>
  <si>
    <t>1.1.3</t>
  </si>
  <si>
    <t>Iš dalies finansuoti kultūros ir meno projektus</t>
  </si>
  <si>
    <t>Tradicinių ir unikalių (inovatyvių) kultūros projektų rėmimas</t>
  </si>
  <si>
    <t xml:space="preserve">"Dainų šventė 2024"  finansavimas </t>
  </si>
  <si>
    <t>Dainų švenčių ir  kitų megėjų meno renginių finansavimas</t>
  </si>
  <si>
    <t>Iš dalies finansuotų mėgėjų meno kolektyvų veiklos projektų skaičius per metus</t>
  </si>
  <si>
    <t>Mėgėjų meno kolektyvų veiklos skatinimas</t>
  </si>
  <si>
    <t>Sąlygų miesto gyventojams dalyvauti kultūros ir meno veikloje, ugdyti kūrybiškumą ir plėsti meninę veiklą sudarymas</t>
  </si>
  <si>
    <t>Kultūros renginių rinkodaros priemonių įgyvendinimas</t>
  </si>
  <si>
    <t>Įgyvendintų renginių rinkodaros priemonių skaičius</t>
  </si>
  <si>
    <r>
      <t>Miesto bendruomenės įtraukties pokytis lyginant su praėjusiais metais</t>
    </r>
    <r>
      <rPr>
        <sz val="10"/>
        <color rgb="FF000000"/>
        <rFont val="Times New Roman"/>
        <family val="1"/>
        <charset val="186"/>
      </rPr>
      <t xml:space="preserve"> </t>
    </r>
  </si>
  <si>
    <t>Padidinti miesto bendruomenės įtrauktį į kultūros kūrimą ir naudojimąsi kultūros produktais bei paslaugomis</t>
  </si>
  <si>
    <t>padidėjęs</t>
  </si>
  <si>
    <t>padidėjęs, nepakitęs, sumažėjęs</t>
  </si>
  <si>
    <r>
      <t>Kultūros paslaugas naudojančių gyventojų skaičiaus pokyčio vertinimas</t>
    </r>
    <r>
      <rPr>
        <sz val="10"/>
        <rFont val="Calibri"/>
        <family val="2"/>
        <charset val="186"/>
      </rPr>
      <t xml:space="preserve"> </t>
    </r>
  </si>
  <si>
    <t>Kultūros paslaugas naudojančių gyventojų skaičiaus pokytis</t>
  </si>
  <si>
    <t xml:space="preserve">Kurti tvarią socialinę ir ekonominę kultūros vertę Panevėžyje </t>
  </si>
  <si>
    <t xml:space="preserve">KULTŪROS IR MENO PROGRAMOS (NR. 11)                                                                                              
</t>
  </si>
  <si>
    <t>`</t>
  </si>
  <si>
    <r>
      <t>Profesinio mokymo ir aukštojo mokslo įstaigų išteklių, reikalingų</t>
    </r>
    <r>
      <rPr>
        <i/>
        <sz val="10"/>
        <rFont val="Times New Roman"/>
        <family val="1"/>
        <charset val="186"/>
      </rPr>
      <t xml:space="preserve"> Pramonė 4.0</t>
    </r>
    <r>
      <rPr>
        <sz val="10"/>
        <rFont val="Times New Roman"/>
        <family val="1"/>
        <charset val="186"/>
      </rPr>
      <t xml:space="preserve"> srities specialistams rengti, vystymas</t>
    </r>
  </si>
  <si>
    <r>
      <t xml:space="preserve">Besimokančių studentų ir mokinių skaičius mokymo programose, susijusiose su </t>
    </r>
    <r>
      <rPr>
        <i/>
        <sz val="10"/>
        <rFont val="Times New Roman"/>
        <family val="1"/>
        <charset val="186"/>
      </rPr>
      <t>Pramonės 4.0</t>
    </r>
    <r>
      <rPr>
        <sz val="10"/>
        <rFont val="Times New Roman"/>
        <family val="1"/>
        <charset val="186"/>
      </rPr>
      <t xml:space="preserve"> sritimi, kurių praktinio mokymo metu ne mažiau kaip 50 proc. laiko naudojama nauja (ne senesnė nei 10 m. įranga) įranga, dalis </t>
    </r>
  </si>
  <si>
    <r>
      <t xml:space="preserve">Praktinio mokymo dirbtuvės, pritaikytos </t>
    </r>
    <r>
      <rPr>
        <i/>
        <sz val="10"/>
        <rFont val="Times New Roman"/>
        <family val="1"/>
        <charset val="186"/>
      </rPr>
      <t>Pramonės 4.0</t>
    </r>
    <r>
      <rPr>
        <sz val="10"/>
        <rFont val="Times New Roman"/>
        <family val="1"/>
        <charset val="186"/>
      </rPr>
      <t xml:space="preserve"> profesiniam ugdymui</t>
    </r>
  </si>
  <si>
    <r>
      <t xml:space="preserve">Profesinio mokymo ir aukštojo mokslo įstaigų išteklių, reikalingų </t>
    </r>
    <r>
      <rPr>
        <b/>
        <i/>
        <sz val="11"/>
        <rFont val="Times New Roman"/>
        <family val="1"/>
        <charset val="186"/>
      </rPr>
      <t>Pramonė 4.0</t>
    </r>
    <r>
      <rPr>
        <b/>
        <sz val="11"/>
        <rFont val="Times New Roman"/>
        <family val="1"/>
        <charset val="186"/>
      </rPr>
      <t xml:space="preserve"> srities specialistams rengti, vystymas</t>
    </r>
  </si>
  <si>
    <t xml:space="preserve">Kryptingos profesinio orientavimo sistemos bendradarbiaujant Panevėžio miesto bendrojo ugdymo, profesinio mokymo ir aukštojo mokslo įstaigoms bei verslo įmonėms sukūrimas ir įgyvendinimas </t>
  </si>
  <si>
    <t xml:space="preserve"> Naujų miesto lygmens profesinio orientavimo priemonių skaičius</t>
  </si>
  <si>
    <t>Profesijos patarėjų etatų skaičius</t>
  </si>
  <si>
    <t>proc. nuo visų absolventų</t>
  </si>
  <si>
    <t>Pirmą kartą po studijų baigimo pagal specialybę įsidarbinę Panevėžio profesinio rengimo centro, Panevėžio kolegijos ir KTU fakulteto absolventai</t>
  </si>
  <si>
    <r>
      <t>Paskatinti aukštojo mokslo ir profesinio mokymo įstaigų teikiamų paslaugų atitiktį trumpalaikėms ir ilgalaikėms darbo rinkos poreikių prognozėms</t>
    </r>
    <r>
      <rPr>
        <sz val="11"/>
        <rFont val="Times New Roman"/>
        <family val="1"/>
        <charset val="186"/>
      </rPr>
      <t xml:space="preserve"> </t>
    </r>
  </si>
  <si>
    <t xml:space="preserve">Užimtų gyventojų pagal profesijų grupes, išskyrus nekvalifikuotus darbininkus, dalis </t>
  </si>
  <si>
    <t xml:space="preserve">Didinti kvalifikuotų darbuotojų pasiūlą </t>
  </si>
  <si>
    <t>Antrųjų mokytojų etatai</t>
  </si>
  <si>
    <t>Mokytojų padėjėjų etatai</t>
  </si>
  <si>
    <t>Švietimo skyrius, vyriausioji specialistė Aušra Gabrėnienė</t>
  </si>
  <si>
    <t>Įtraukaus švietimo įgyvendinimas</t>
  </si>
  <si>
    <t>26</t>
  </si>
  <si>
    <t>Nešiojamieji kompiuteriai</t>
  </si>
  <si>
    <t>Skaitmeninių priemonių, licencijų ir įrangos skaičius</t>
  </si>
  <si>
    <t>Švietimo skyrius, vyriausioji specialistė Audronė Bagdanskienė</t>
  </si>
  <si>
    <t>Skaitmeninių kompetencijų plėtojimo programos įgyvendinimo priemonių plano finansavimas</t>
  </si>
  <si>
    <t>Švietimo pažangos planas</t>
  </si>
  <si>
    <t>Švietimo skyrius, vedėja Silvija Sėrikovienė</t>
  </si>
  <si>
    <t>Švietimo pažangos plano parengimas</t>
  </si>
  <si>
    <t>Švietimo skyrius, vyriausioji specialistė Simona Vizbarienė</t>
  </si>
  <si>
    <t>Centralizuotos buhalterijos įgyvendinimas</t>
  </si>
  <si>
    <t>Dalyvaujančių projekte mokyklų skaičius</t>
  </si>
  <si>
    <t>Projekto „Kokybės krepšelis“ finansavimas</t>
  </si>
  <si>
    <t>Finansuotų neformaliojo suaugusiųjų švietimo ir tęstinio mokymosi programų skaičius</t>
  </si>
  <si>
    <t>Švietimo skyrius, centralizuoto priėmimo į mokyklas specialistė Karolina Žukaitienė</t>
  </si>
  <si>
    <t>Neformaliojo suaugusiųjų švietimo projektai</t>
  </si>
  <si>
    <t>Neformaliojo vaikų švietimo mokyklų   išorinis auditas</t>
  </si>
  <si>
    <t>Švietimo skyrius, vyriausioji specialistė Vilma Bartašienė</t>
  </si>
  <si>
    <t>Neformaliojo vaikų švietimo mokyklų išorinio audito vykdymas</t>
  </si>
  <si>
    <t>Apdovanotųjų skaičius</t>
  </si>
  <si>
    <t>Fotografijų konkurso organizavimas</t>
  </si>
  <si>
    <t>Pirmokų skaičius miesto mokyklose</t>
  </si>
  <si>
    <t>Švietimo skyrius, vyriausioji specialistė Jolita Glemžienė</t>
  </si>
  <si>
    <t>Mokyklų aprūpinimas priemonėmis, skirtoms šventėms organizuoti</t>
  </si>
  <si>
    <t>Švietimo įstaigų turtui apdrausti (apdraustų ikimokyklinio ugdymo įstaigų skaičius)</t>
  </si>
  <si>
    <t>Švietimo skyrius, vyriausioji mokymo priemonių specialistė Irma Zaveckienė</t>
  </si>
  <si>
    <t xml:space="preserve">Švietimo įstaigų turtui apdrausti </t>
  </si>
  <si>
    <t>Mokyklų edukacinių erdvių konkurso organizavimas (apdovanotų mokyklų skaičius)</t>
  </si>
  <si>
    <t xml:space="preserve">Mokyklų edukacinių erdvių konkurso organizavimas </t>
  </si>
  <si>
    <t>Motyvuotų ir gabių mokinių papildomo mokymo projektų finansavimas (projektuose dalyvaujančių mokinių skaičius)</t>
  </si>
  <si>
    <t>Švietimo skyrius, vyriausioji specialistė Izolda Pakalnienė</t>
  </si>
  <si>
    <t xml:space="preserve">Motyvuotų ir gabių mokinių papildomo mokymo projektų finansavimas </t>
  </si>
  <si>
    <t>Mokinių tarptautinių mainų skatinimo projektų finansavimas (mokinių, dalyvaujančių  tarptautinių mainų skatinimo projektuose, skaičius)</t>
  </si>
  <si>
    <t xml:space="preserve">Mokinių tarptautinių mainų skatinimo projektų finansavimas </t>
  </si>
  <si>
    <t>Jaunųjų specialistų pritraukimo į miesto ugdymo įstaigas ir pedagogų perkvalifikavimo programos įgyvendinimas (finansinę paramą gavusių pedagogų skaičius per metus)</t>
  </si>
  <si>
    <t>Švietimo skyrius, vyriausioji specialistė Eda Vaičiūnė</t>
  </si>
  <si>
    <t xml:space="preserve">Jaunųjų specialistų pritraukimo į miesto ugdymo įstaigas ir pedagogų perkvalifikavimo programos įgyvendinimas </t>
  </si>
  <si>
    <t xml:space="preserve">Geriausiai išlaikiusių valstybinius brandos egzaminus abiturientų pagerbimo šventės organizavimas </t>
  </si>
  <si>
    <t>Švietimo skyrius, vedėja Silvija Sėrikovienė, centralizuoto priėmimo į mokyklas specialistė Karolina Žukaitienė</t>
  </si>
  <si>
    <t>,,Metų mokytojo“ nominacijų ir premijų skyrimas švietimo darbuotojams (įsteigtų nominacijų skaičius)</t>
  </si>
  <si>
    <t xml:space="preserve">,,Metų mokytojo“ nominacijų ir premijų skyrimas švietimo darbuotojams </t>
  </si>
  <si>
    <t>Petro Būtėno premijos skyrimas (premijuotų darbų skaičius)</t>
  </si>
  <si>
    <t xml:space="preserve">Petro Būtėno premijos skyrimas </t>
  </si>
  <si>
    <t>Transporto skyrimas mokiniams nuvežti į olimpiadas, konkursus, varžybas (išvykų skaičius)</t>
  </si>
  <si>
    <t xml:space="preserve">Transporto skyrimas mokiniams nuvežti į olimpiadas, konkursus, varžybas </t>
  </si>
  <si>
    <t>Konkursų, olimpiadų, varžybų, festivalių miesto mokiniams organizavimas (renginių skaičius)</t>
  </si>
  <si>
    <t>Konkursų, olimpiadų, varžybų, festivalių miesto mokiniams organizavimas</t>
  </si>
  <si>
    <t>Mokslo projektų dalinis finansavimas (iš dalies finansuotų tinkamai parengtų mokslo projektų skaičius)</t>
  </si>
  <si>
    <t>Švietimo skyrius, vedėjos pavaduotojas Dainius Šipelis</t>
  </si>
  <si>
    <t>Mokslo projektų dalinis finansavimas</t>
  </si>
  <si>
    <t>Tarptautinės mokytojų dienos minėjimo organizavimas, renginių skaičius</t>
  </si>
  <si>
    <t>Tarptautinės mokytojų dienos minėjimo organizavimas</t>
  </si>
  <si>
    <t>Gabių mokinių skatinimas, paskatintų (apdovanotų mokinių skaičius)</t>
  </si>
  <si>
    <t>Gabių mokinių skatinimas</t>
  </si>
  <si>
    <t>Vaikų vasaros stovyklų finansavimas (mokinių, dalyvaujančių vaikų vasaros poilsio projektuose, skaičius)</t>
  </si>
  <si>
    <t>Vaikų vasaros stovyklų finansavimo konkursas</t>
  </si>
  <si>
    <t>Kolektyvų dalyvavimo regiono ir respublikinėse meno šventėse finansavimas</t>
  </si>
  <si>
    <t>Vaikų ir jaunimo meno projektų ir  tautinio  meno kolektyvų veiklos projektų konkurso organizavimas (projektuose dalyvavusių mokinių skaičius)</t>
  </si>
  <si>
    <t xml:space="preserve">Vaikų ir jaunimo meno projektų ir  tautinio  meno kolektyvų veiklos projektų konkurso organizavimas </t>
  </si>
  <si>
    <t>Mokyklinės dokumentacijos įsigijimas iš Švietimo ir mokslo ministerijos (egzempliorių skaičius)</t>
  </si>
  <si>
    <t>Mokyklinės dokumentacijos įsigijimas iš Švietimo, mokslo ir sporto ministerijos</t>
  </si>
  <si>
    <t xml:space="preserve">Švietimo, kultūros, sporto ir kitų renginių bei projektų įgyvendinimas </t>
  </si>
  <si>
    <t>Mokyklų vidaus patalpų ir lauko infrastruktūros modernizavimas, programų skaičius</t>
  </si>
  <si>
    <t>vnt. / metus</t>
  </si>
  <si>
    <t xml:space="preserve">Įgyvendintų ikimokyklinio, bendrojo ir neformaliojo ugdymo mokyklų infrastruktūros modernizavimo projektų skaičius </t>
  </si>
  <si>
    <t xml:space="preserve">Užtikrinti sveiką, saugią emocinę ir fizinę aplinką  švietimo  įstaigose </t>
  </si>
  <si>
    <t>ML</t>
  </si>
  <si>
    <t>Neformaliojo vaikų švietimo (NVŠ krepšelis) akredituotų  programų skaičius</t>
  </si>
  <si>
    <t>Neformaliojo vaikų švietimo (NVŠ krepšelis) programose dalyvaujančių mokinių skaičius</t>
  </si>
  <si>
    <t xml:space="preserve"> Neformaliojo vaikų švietimo tikslinio finansavimo įgyvendinimas </t>
  </si>
  <si>
    <t>Vykdomų NVŠ ir FŠPU (išskyrus ikimokyklinį ugdymą) programų, atliepiančių miesto prioritetus, dalis per metus</t>
  </si>
  <si>
    <t xml:space="preserve">Neformaliojo ugdymo dermės užtikrinimas </t>
  </si>
  <si>
    <t xml:space="preserve">K. Paltaroko gimnazijos ugdymo programų įgyvendinimas </t>
  </si>
  <si>
    <t>VBSR</t>
  </si>
  <si>
    <t>SP</t>
  </si>
  <si>
    <t xml:space="preserve">Bendrojo ugdymo mokyklų išlaikymas ir programų įgyvendinimas </t>
  </si>
  <si>
    <t>Pedagogų perkvalifikavimo programos plėtojimas ir įgyvendinimas (pedagogų, įgijusių gretutinę specialybę, dalis)</t>
  </si>
  <si>
    <t>80</t>
  </si>
  <si>
    <t>Mokytojų, dalyvavusių profesinių ir dalykinių kompetencijų tobulinimo mokymuose pagal atnaujintų BP reikalavimus, dalis</t>
  </si>
  <si>
    <t>1</t>
  </si>
  <si>
    <t>Parengtas ir įgyvendinamas savivaldybės veiksmų ir priemonių planas, skirtas pasiruošti atnaujintų BP diegimui</t>
  </si>
  <si>
    <t>Parengta ir įgyvendinama mokyklų skaitmenizavimo programa</t>
  </si>
  <si>
    <t>48</t>
  </si>
  <si>
    <t>Mokytojų, turinčių viso etato darbo krūvį, dalis</t>
  </si>
  <si>
    <t>Mokinių ugdymosi pasiekimų gerinimas diegiant kokybės krepšelį (dalyvaujančių projekte mokyklų skaičius)</t>
  </si>
  <si>
    <t>820</t>
  </si>
  <si>
    <t>Bendrojo ugdymo mokyklose dirbančių pedagogų skaičius</t>
  </si>
  <si>
    <t>9840</t>
  </si>
  <si>
    <t>Bendrojo ugdymo mokyklose mokinių skaičius</t>
  </si>
  <si>
    <t>Bendrojo ugdymo mokyklų skaičius</t>
  </si>
  <si>
    <t>Viešoji įstaiga "Debesų kiemas" (  Žemaičių g. 6-54, Panevėžys)</t>
  </si>
  <si>
    <t>VšĮ „Šermukšniukas“ (Šermukšnių g. 31, Panevėžys)  išlaikymas</t>
  </si>
  <si>
    <t>Privačių darželių skaičius</t>
  </si>
  <si>
    <t xml:space="preserve">Privačių darželių ugdymo programų įgyvendinimo užtikrinimas  </t>
  </si>
  <si>
    <t xml:space="preserve">Ikimokyklinių ugdymo mokyklų aplinkos išlaikymas ir programų įgyvendinimas </t>
  </si>
  <si>
    <t>650</t>
  </si>
  <si>
    <t>Pedagogų skaičius</t>
  </si>
  <si>
    <t>910</t>
  </si>
  <si>
    <t>Priešmokyklinio ugdymo grupes lankančių vaikų skaičius</t>
  </si>
  <si>
    <t>3150</t>
  </si>
  <si>
    <t>Ikimokyklines ugdymo mokyklas lankančių vaikų skaičius</t>
  </si>
  <si>
    <t>29</t>
  </si>
  <si>
    <t>Ikimokyklinių ugdymo mokyklų skaičius</t>
  </si>
  <si>
    <t>Skaitmeninio raštingumo kvalifikacijos tobulinimo kursuose dalyvavusių pedagogų dalis</t>
  </si>
  <si>
    <t>Eur/ metus</t>
  </si>
  <si>
    <t>Skaitmeninėms ugdymo priemonėms įsigyti skirtas PMSA finansavimas BU mokykloms</t>
  </si>
  <si>
    <t>NVŠ ir FŠPU programų, vykdomų bet kurio švietimo teikėjo Savivaldybėje, krypčių skaičius</t>
  </si>
  <si>
    <t>Olimpiadų prizininkų skaičius, tenkantis 10 tūkst. mokinių</t>
  </si>
  <si>
    <t>Matematika – 14,0; Lietuvių k. – 7,0</t>
  </si>
  <si>
    <t>PUPP patenkinamo pasiekimų lygio lietuvių k. ir matematikos nepasiekusių mokinių dalis</t>
  </si>
  <si>
    <t>Ikimokyklinį ir priešmokyklinį ugdymą lankančių vaikų dalis</t>
  </si>
  <si>
    <t xml:space="preserve">Pagerinti švietimo paslaugų kokybę </t>
  </si>
  <si>
    <t>228/3</t>
  </si>
  <si>
    <t>rodiklis / vieta</t>
  </si>
  <si>
    <t>Valstybinių brandos egzaminų (VBE) rodiklis ir vieta šalies miestų savivaldybių kontekste, VBE</t>
  </si>
  <si>
    <t>Aukštąjį išsilavinimą įgiję asmenys (25–64 m. amžiaus grupė)</t>
  </si>
  <si>
    <t xml:space="preserve">Didinti švietimo sistemos prieinamumą ir kokybę  </t>
  </si>
  <si>
    <t xml:space="preserve">ŠVIETIMO IR UGDYMO PROGRAMOS (NR. 13)                                                                                             
</t>
  </si>
  <si>
    <t>Finansuoti projektus neigiamų socialinių veiksnių prevencijai įgyvendinti</t>
  </si>
  <si>
    <t>Finansuotų projektų skaičius</t>
  </si>
  <si>
    <t>Švietimo skyriaus vyr. specialistė Agnė Pociūtė</t>
  </si>
  <si>
    <t>Sekti ir analizuoti alkoholio, tabako, narkotinių ir kitų psichiką veikiančių medžiagų, nusikaltimų, prekybos žmonėmis ir prostitucijos, savižudybių ir vaiko teisių apsaugos prevencijos situaciją Panevėžyje, numatyti gaires ir prioritetus projektams, skatinantiems  neigiamų socialinių veiksnių prevencijos įgyvendinimą  mieste</t>
  </si>
  <si>
    <t xml:space="preserve">Įvairiapusės pagalbos teikimas </t>
  </si>
  <si>
    <t>Pagalbos teikimas užsieniečiams, pasitraukusiems iš Ukrainos dėl karo veiksmų</t>
  </si>
  <si>
    <t>pagal poreikį</t>
  </si>
  <si>
    <t>Išvežimų į  Ukrainą skaičius</t>
  </si>
  <si>
    <t xml:space="preserve">Humanitarinės pagalbos teikimas  Ukrainai
</t>
  </si>
  <si>
    <t>Panevėžio miesto savivaldybės administracijos jaunimo reikalų koordinatorė( vyriausioji specialistė) Simona Niedvarė;
Panevėžio miesto savivaldybės administracijos  nevyriausybinių organizacijų koordinatorė Goda Voveriūnaitė-Kaminskienė; projekto koordinatorė Nijolė Janėnienė</t>
  </si>
  <si>
    <t>Pagalbos priemonių nukentėjusiems subjektams užtikrinimas</t>
  </si>
  <si>
    <t>Gyventojų bendruomeniškumo ir pilietiškumo skatinimas</t>
  </si>
  <si>
    <t>Balsavusių gyventojų procentas nuo visų miesto gyventojų</t>
  </si>
  <si>
    <t>30/10</t>
  </si>
  <si>
    <t>asm./metus</t>
  </si>
  <si>
    <t>Gyventojų/jaunimo dalyvavusių lyderystės skatinimo veiklose, skaičius</t>
  </si>
  <si>
    <t>2000/5</t>
  </si>
  <si>
    <t>asm./proc./metus</t>
  </si>
  <si>
    <t>Gyventojų, dalyvaujančių bendruomeninių organizacijų veiklose, skaičius per metus (jaunimo proc.)</t>
  </si>
  <si>
    <t xml:space="preserve">Gyventojų, dalyvaujančių savanorystės veiklose viešoje sektoriaus įstaigose, skaičius  </t>
  </si>
  <si>
    <t xml:space="preserve">Suorganizuotų priemonių, skirtų bendruomeninių ir nevyriausybinių organizacijų bendradarbiavimui skatinti, skaičius per metus </t>
  </si>
  <si>
    <t>vnt./metus</t>
  </si>
  <si>
    <t>Paskelbtų kvietimų nevyriausybinėms organizacijoms skaičius</t>
  </si>
  <si>
    <t>Prisidėti prie BIVP (Bendruomenės inicijuota vietos plėtra) strategijos įgyvendinimo</t>
  </si>
  <si>
    <t xml:space="preserve">Nevyriausybinių ir bendruomeninių organizacijų veiklos skatinimo priemonių skaičius per metus </t>
  </si>
  <si>
    <t>Nevyriausybinių ir bendruomeninių organizacijų veiklos skatinimo priemonių įgyvendinimas</t>
  </si>
  <si>
    <t>25/25</t>
  </si>
  <si>
    <r>
      <t>Nevyriausybinių ir bendruomeninių organizacijų lyderių, narių kvalifikacijos kėlimas</t>
    </r>
    <r>
      <rPr>
        <u/>
        <sz val="10"/>
        <rFont val="Times New Roman"/>
        <family val="1"/>
        <charset val="186"/>
      </rPr>
      <t xml:space="preserve"> </t>
    </r>
    <r>
      <rPr>
        <sz val="10"/>
        <rFont val="Times New Roman"/>
        <family val="1"/>
        <charset val="186"/>
      </rPr>
      <t>(dalyvavusių organizacijų / asmenų skaičius)</t>
    </r>
  </si>
  <si>
    <t>Nevyriausybinių ir bendruomeninių organizacijų lyderių, narių kvalifikacijos kėlimas</t>
  </si>
  <si>
    <t>Nevyriausybinių organizacijų pasikeitusių savo įstatus skaičius</t>
  </si>
  <si>
    <t>Kompensuoti nevyriausybinių organizacijų įstatų keitimo išlaidas</t>
  </si>
  <si>
    <t>Finansuoti religinių bendruomenių ir bendrijų projektai</t>
  </si>
  <si>
    <t xml:space="preserve">Panevėžio miesto savivaldybės administracijos  nevyriausybinių organizacijų koordinatorė Goda Voveriūnaitė-Kaminskienė
</t>
  </si>
  <si>
    <t>Finansuoti religinių bendruomenių ir bendrijų projektus</t>
  </si>
  <si>
    <t>Finansuoti bendruomeninių organizacijų projektai</t>
  </si>
  <si>
    <t>Finansuoti bendruomeninių organizacijų projektus</t>
  </si>
  <si>
    <t xml:space="preserve">NVO ir bendruomeninių organizacijų įgyvendintų projektų skaičius </t>
  </si>
  <si>
    <t xml:space="preserve">Viešai pasiekiamų NVO dalis nuo veikiančių NVO </t>
  </si>
  <si>
    <t>Fnansuoti nevyriausybinių organizacijų projektai</t>
  </si>
  <si>
    <t>Finansuoti nevyriausybinių organizacijų projektus</t>
  </si>
  <si>
    <t xml:space="preserve">Įgyvendinti Panevėžio nevyriausybinių organizacijų plėtros politikos priemones </t>
  </si>
  <si>
    <t>Nevyriausybinių, bendruomeninių organizacijų Savivaldybei pateiktų projektų  paraiškų finansavimui gauti skaičius</t>
  </si>
  <si>
    <t>Veikiančių nevyriausybinių, bendruomeninių organizacijų skaičius</t>
  </si>
  <si>
    <t>Išplėtoti NVO ir bendruomeninių organizacijų veiklą bei paskatinti jų iniciatyvas, paskatinti gyventojų bendruomeniškumą ir pilietiškumą</t>
  </si>
  <si>
    <t>Mokyklų, dalyvavusių mokinių dalyvaujamajame biudžete skaičius</t>
  </si>
  <si>
    <t>Įgyvendinti mokinių dalyvaujamąjį biudžetą Panevėžio miesto savivaldybėje</t>
  </si>
  <si>
    <t>Jaunimo savanorišką tarnybą baigusių asmenų skaičius</t>
  </si>
  <si>
    <t>Įgyvendinti jaunimo savanorišką tarnybą Panevėžio miesto savivaldybėje</t>
  </si>
  <si>
    <t>Jaunuolių, dalyvavusių kompetencijų kėlimo renginiuose skaičius</t>
  </si>
  <si>
    <t>Aktyvinti jaunimo ir su jaunimu dirbančių organizacijų veiklumą ir bendradarbiavimą</t>
  </si>
  <si>
    <t>Naujai įsisteigusių jaunimo organizacijų skaičius</t>
  </si>
  <si>
    <t>Jaunimo ar su jaunimu dirbančių organizacijų pasikeitusių savo įstatus skaičius</t>
  </si>
  <si>
    <t>Skatinti jaunimą dalyvauti nevyriausybinių jaunimo organizacijų veiklose</t>
  </si>
  <si>
    <t xml:space="preserve">Jaunimo organizacijų veiklos skatinimo priemonių skaičius per metus  </t>
  </si>
  <si>
    <t>Jaunimui ir jaunimo organizacijoms suorganizuotų kompetencijų kėlimo renginių/mokymų skaičius</t>
  </si>
  <si>
    <t>Organizuoti mokymus jaunimo ir su jaunimu dirbančioms organizacijoms</t>
  </si>
  <si>
    <t xml:space="preserve">Finansuotų jaunimo ir su jaunimu dirbančių organizacijų projektų, veiklos programų, iniciatyvų skaičius per metus </t>
  </si>
  <si>
    <t xml:space="preserve">Finansuoti jaunimo projektus, iniciatyvas ir programas </t>
  </si>
  <si>
    <t xml:space="preserve">Įgyvendinta jaunimo problemų sprendimo 2022–2024 m. priemonių plane numatytų priemonių </t>
  </si>
  <si>
    <t>Įgyvendinti jaunimo problemų sprendimo 2022–2024 m. priemonių plane numatytas priemones</t>
  </si>
  <si>
    <t xml:space="preserve"> Jaunimui skirtų renginių skaičius</t>
  </si>
  <si>
    <t>1.1.3.</t>
  </si>
  <si>
    <t xml:space="preserve">Įgyvendinti jaunimo poreikius atitinkančią jaunimo politiką Panevėžio mieste </t>
  </si>
  <si>
    <t>Atliktų jaunimo situacijos tyrimų skaičius</t>
  </si>
  <si>
    <t>Jaunimo dalyvaujančio jaunimo reikalų taryboje ir kitose savivaldybės darbo grupėse skaičius</t>
  </si>
  <si>
    <t xml:space="preserve">Panevėžio miesto savivaldybės administracijos jaunimo reikalų koordinatorė (vyriausioji specialistė) Simona Niedvarė
</t>
  </si>
  <si>
    <t>Jaunimo poreikius atitinkančios jaunimo politikos įgyvendinimas</t>
  </si>
  <si>
    <t>Įgyvendinti jaunimo vasaros užimtumo ir integracijos į darbo rinką programą</t>
  </si>
  <si>
    <t>Į programą įsitraukusių darbdavių skaičius</t>
  </si>
  <si>
    <t xml:space="preserve"> vnt/metus</t>
  </si>
  <si>
    <t>Jaunimo dalyvavusio integracijos į darbo rinką programoje skaičius per metus</t>
  </si>
  <si>
    <t xml:space="preserve">Darbo su jaunimu formų įvairovės užtikrinimas  </t>
  </si>
  <si>
    <t xml:space="preserve">Jaunimo informavimo ir konsultavimo taško klientų skaičius  </t>
  </si>
  <si>
    <t xml:space="preserve">Teritorijų, kuriose vyksta darbas su jaunimu gatvėje, skaičius </t>
  </si>
  <si>
    <t>Veikiančių atvirų jaunimo centrų ir erdvių skaičius</t>
  </si>
  <si>
    <t>Atvirųjų jaunimo centrų ir atvirųjų jaunimo erdvių unikalių lankytojų skaičius</t>
  </si>
  <si>
    <t>Įgyvendinti jaunimo politiką</t>
  </si>
  <si>
    <t>Savivaldybės administracijos organizuotų apklausų per metus skaičius</t>
  </si>
  <si>
    <t>Savivaldybės tarybos rinkimuose dalyvavusio jaunimo skaičius, palyginti su visų rinkėjų skaičiumi</t>
  </si>
  <si>
    <t>Savivaldybės tarybos rinkimuose dalyvavusių rinkėjų skaičius, palyginti su visų rinkėjų skaičiumi</t>
  </si>
  <si>
    <t>Mato vnt.</t>
  </si>
  <si>
    <t xml:space="preserve">VISUOMENĖS INICIATYVŲ SKATINIMO IR SAUGUMO UŽTIKRINIMO  PROGRAMOS (NR. 14)                                                                                              
</t>
  </si>
  <si>
    <t>IŠ VISO:</t>
  </si>
  <si>
    <r>
      <t>Valstybės biudžeto lėšos VB, kurios neapskaitomos biudžete (</t>
    </r>
    <r>
      <rPr>
        <b/>
        <sz val="9"/>
        <rFont val="Times New Roman"/>
        <family val="1"/>
        <charset val="186"/>
      </rPr>
      <t>VBN</t>
    </r>
    <r>
      <rPr>
        <sz val="9"/>
        <rFont val="Times New Roman"/>
        <family val="1"/>
      </rPr>
      <t>)</t>
    </r>
  </si>
  <si>
    <t>KITI ŠALTINIAI, IŠ VISO:</t>
  </si>
  <si>
    <r>
      <t>Praėjusių metų lėšų likutis (</t>
    </r>
    <r>
      <rPr>
        <b/>
        <sz val="9"/>
        <rFont val="Times New Roman"/>
        <family val="1"/>
        <charset val="186"/>
      </rPr>
      <t xml:space="preserve"> L)</t>
    </r>
  </si>
  <si>
    <r>
      <t>Europos Sąjungos paramos lėšos (</t>
    </r>
    <r>
      <rPr>
        <b/>
        <sz val="9"/>
        <rFont val="Times New Roman"/>
        <family val="1"/>
        <charset val="186"/>
      </rPr>
      <t>ES)</t>
    </r>
  </si>
  <si>
    <r>
      <t>Paskolų lėšos investicijų projektams įgyvendinti (</t>
    </r>
    <r>
      <rPr>
        <b/>
        <sz val="9"/>
        <rFont val="Times New Roman"/>
        <family val="1"/>
        <charset val="186"/>
      </rPr>
      <t>P</t>
    </r>
    <r>
      <rPr>
        <sz val="9"/>
        <rFont val="Times New Roman"/>
        <family val="1"/>
        <charset val="186"/>
      </rPr>
      <t>)</t>
    </r>
  </si>
  <si>
    <r>
      <t>Valstybės biudžeto specialioji tikslinė dotacija regioninėms įstaigoms ir klasėms finansuoti. (</t>
    </r>
    <r>
      <rPr>
        <b/>
        <sz val="9"/>
        <rFont val="Times New Roman"/>
        <family val="1"/>
        <charset val="186"/>
      </rPr>
      <t>VBSR)</t>
    </r>
  </si>
  <si>
    <r>
      <t>Valstybės biudžeto specialiosios tikslinės dotacijos lėšos valstybės funkcijoms atlikti (</t>
    </r>
    <r>
      <rPr>
        <b/>
        <sz val="9"/>
        <rFont val="Times New Roman"/>
        <family val="1"/>
        <charset val="186"/>
      </rPr>
      <t>VBSF)</t>
    </r>
  </si>
  <si>
    <r>
      <t>Ugdymo reikmių lėšos (</t>
    </r>
    <r>
      <rPr>
        <b/>
        <sz val="9"/>
        <rFont val="Times New Roman"/>
        <family val="1"/>
        <charset val="186"/>
      </rPr>
      <t>ML</t>
    </r>
    <r>
      <rPr>
        <sz val="9"/>
        <rFont val="Times New Roman"/>
        <family val="1"/>
        <charset val="186"/>
      </rPr>
      <t>)</t>
    </r>
  </si>
  <si>
    <r>
      <t>Valstybės lėšos kapitalo investicijoms (</t>
    </r>
    <r>
      <rPr>
        <b/>
        <sz val="9"/>
        <rFont val="Times New Roman"/>
        <family val="1"/>
        <charset val="186"/>
      </rPr>
      <t>VKI)</t>
    </r>
  </si>
  <si>
    <r>
      <t>Valstybės lėšos vietinės reikšmės keliams (gatvėms) tiesti, taisyti, prižiūrėti ir saugaus eismo sąlygoms užtikrinti (</t>
    </r>
    <r>
      <rPr>
        <b/>
        <sz val="9"/>
        <rFont val="Times New Roman"/>
        <family val="1"/>
        <charset val="186"/>
      </rPr>
      <t>KPP</t>
    </r>
    <r>
      <rPr>
        <sz val="9"/>
        <rFont val="Times New Roman"/>
        <family val="1"/>
        <charset val="186"/>
      </rPr>
      <t>)</t>
    </r>
  </si>
  <si>
    <r>
      <t>Valstybės biudžeto lėšos (</t>
    </r>
    <r>
      <rPr>
        <b/>
        <sz val="9"/>
        <rFont val="Times New Roman"/>
        <family val="1"/>
        <charset val="186"/>
      </rPr>
      <t>VB)</t>
    </r>
  </si>
  <si>
    <r>
      <t>Įstaigų  pajamos už paslaugas (</t>
    </r>
    <r>
      <rPr>
        <b/>
        <sz val="9"/>
        <rFont val="Times New Roman"/>
        <family val="1"/>
        <charset val="186"/>
      </rPr>
      <t>SP</t>
    </r>
    <r>
      <rPr>
        <sz val="9"/>
        <rFont val="Times New Roman"/>
        <family val="1"/>
        <charset val="186"/>
      </rPr>
      <t xml:space="preserve"> )</t>
    </r>
  </si>
  <si>
    <r>
      <t>Savivaldybės biudžeto lėšos</t>
    </r>
    <r>
      <rPr>
        <b/>
        <sz val="9"/>
        <rFont val="Times New Roman"/>
        <family val="1"/>
        <charset val="186"/>
      </rPr>
      <t xml:space="preserve"> (SB)</t>
    </r>
  </si>
  <si>
    <t>SAVIVALDYBĖS  LĖŠOS, IŠ VISO:</t>
  </si>
  <si>
    <t>Finansavimo šaltinių suvestinė</t>
  </si>
  <si>
    <t>*Priemonės požymis- nauja priemonė/pažangos projektas (P), tęstinė priemonė/projektas- (T )</t>
  </si>
  <si>
    <t>&gt;=30</t>
  </si>
  <si>
    <t>Proc. / metus</t>
  </si>
  <si>
    <t>Asmenų, kurie pasibaigus užimtumo didinimo programoms per 3 mėn. dirbs arba vykdys savarankišką veiklą, dalis iš užimtumo didinimo programų dalyvių skaičiaus</t>
  </si>
  <si>
    <t xml:space="preserve">Asmenų, gavusių kompleksines paslaugas, skaičius </t>
  </si>
  <si>
    <t>Paslaugų teikimas pagal Užimtumo didinimo programą</t>
  </si>
  <si>
    <t xml:space="preserve">Asmenų, parengtų integruotis į darbo rinką, skaičius </t>
  </si>
  <si>
    <t>Priemonių teikimas pagal Užimtumo didinimo programą</t>
  </si>
  <si>
    <t>0; 1; 9</t>
  </si>
  <si>
    <t>Kompleksinės ir individualizuotos socialinės paramos teikimo, derinant finansinę paramą, socialines paslaugas ir užimtumo didinimo priemones, plėtra</t>
  </si>
  <si>
    <t>Asmenų, patiriančių socialinės rizikos veiksnius, skaičius (asmenų skaičiaus pasikeitimas per laikotarpį)</t>
  </si>
  <si>
    <t>Vystyti socialinės paramos individualizuoto kompleksiškumo teikimo modelį</t>
  </si>
  <si>
    <t>Renginių skaičius</t>
  </si>
  <si>
    <t>1.1.11.</t>
  </si>
  <si>
    <t>Organizuoti Socialinio darbuotojo, Neįgaliųjų dienos ir Globėjų dienos renginius</t>
  </si>
  <si>
    <t>Gavėjų skaičius</t>
  </si>
  <si>
    <t>Akredituotų vaikų dienos centrų finansavimas</t>
  </si>
  <si>
    <t>Asmenų, turinčių sunkią negalią, gaunančių socialinę globą, skaičius</t>
  </si>
  <si>
    <t xml:space="preserve"> vnt</t>
  </si>
  <si>
    <t xml:space="preserve">Suteiktų socialinės integracijos bendruomenėje paslaugų rūšių skaičius </t>
  </si>
  <si>
    <t>Socialinės globos paslaugų finansavimas</t>
  </si>
  <si>
    <t>Socialinę riziką patiriančių asmenų, dalyvavusių socialinei integracijai skirtose veiklose, dalis nuo nustatytų / besikreipiančių asmenų skaičiaus</t>
  </si>
  <si>
    <t>Socialinių paslaugų integracijos bendruomenėje plėtra</t>
  </si>
  <si>
    <t>1.1.9</t>
  </si>
  <si>
    <t>Prevencinių paslaugų finansavimas</t>
  </si>
  <si>
    <t>Atviro darbo su jaunimu paslaugų finansavimas</t>
  </si>
  <si>
    <t>Eur</t>
  </si>
  <si>
    <t>Paramai skirtos lėšos</t>
  </si>
  <si>
    <t>Parama higienos prekėmis</t>
  </si>
  <si>
    <t>Parama maisto produktais</t>
  </si>
  <si>
    <t xml:space="preserve">Organizacijų, teikiančių sociokultūrines paslaugas vyresnio amžiaus žmonėms, skaičius </t>
  </si>
  <si>
    <t>Bendrųjų socialinių paslaugų programos finansavimas</t>
  </si>
  <si>
    <t>32</t>
  </si>
  <si>
    <t>Asmeninės pagalbos teikimas</t>
  </si>
  <si>
    <t>40</t>
  </si>
  <si>
    <t>Organizuoti būsto pritaikymą neįgaliesiems</t>
  </si>
  <si>
    <t>Sukurtas planas dėl ilgalaikės (trumpalaikės) socialinės globos paslaugų plėtros suaugusiems asmenims</t>
  </si>
  <si>
    <t>Įkurtas dienos centras senyvo amžiaus asmenims</t>
  </si>
  <si>
    <t>Suteiktų nestacionarių paslaugų asmenims (šeimoms) bendruomenėje ir šeimoje dalis nuo Socialinių paslaugų kataloge nurodytų nestacionarių paslaugų skaičiaus</t>
  </si>
  <si>
    <t>Socialinių paslaugų spektro įvairovė ir dalis nuo Socialinio paslaugų kataloge nurodytų paslaugų skaičiaus</t>
  </si>
  <si>
    <t>Šeimoje ir bendruomenėje teikiamų paslaugų infrastruktūros plėtra</t>
  </si>
  <si>
    <t>Kompleksinių paslaugų šeimoms ir vaikams teikimas</t>
  </si>
  <si>
    <t>Įkurtas kompleksinių paslaugų centras vaikams su negalia ir jų šeimos nariams</t>
  </si>
  <si>
    <t>Šeimų ir vaikų, gavusių kompleksines paslaugas, skaičius</t>
  </si>
  <si>
    <t>1.1.8</t>
  </si>
  <si>
    <t xml:space="preserve">NVO teikiančių socialines paslaugas, skaičius </t>
  </si>
  <si>
    <t>1.1.7</t>
  </si>
  <si>
    <t>Socialinės priežiūros paslaugų finansavimas</t>
  </si>
  <si>
    <t>640</t>
  </si>
  <si>
    <t>Koordinuoti socialinės reabilitacijos paslaugų neįgaliesiems bendruomenėje programų vykdymą</t>
  </si>
  <si>
    <t>Suteiktų paslaugų rūšys</t>
  </si>
  <si>
    <t>Vykdyti Panevėžio miesto savivaldybės ir Lietuvos agentūros "SOS vaikai" Panevėžio skyriaus bendradarbiavimo sutartį</t>
  </si>
  <si>
    <t>Iš NVO perkamų socialinių paslaugų skaičius</t>
  </si>
  <si>
    <t>64</t>
  </si>
  <si>
    <t>NVO teikiamų socialinių paslaugų dalis nuo Socialinių paslaugų kataloge nurodytų paslaugų skaičiaus</t>
  </si>
  <si>
    <t>Glaudus bendradarbiavimas su NVO skatinant jų įtrauktį teikti socialines paslaugas ir plėsti teikiamų socialinių paslaugų spektrą</t>
  </si>
  <si>
    <t>1500</t>
  </si>
  <si>
    <t>tūkst. vnt</t>
  </si>
  <si>
    <t xml:space="preserve">parduotų autobuso bilietų skaičius </t>
  </si>
  <si>
    <t>Kompensuoti transporto išlaidas teisę į transporto lengvatas turintiems asmenims</t>
  </si>
  <si>
    <t>157</t>
  </si>
  <si>
    <t>Pagalbos pinigų skyrimas ir mokėjimas</t>
  </si>
  <si>
    <t>9295</t>
  </si>
  <si>
    <t>Kompensacijų už būsto šildymą ir vandenį skyrimas ir mokėjimas</t>
  </si>
  <si>
    <t>388</t>
  </si>
  <si>
    <t>Socialinės paramos pašalpų skyrimas ir mokėjimas</t>
  </si>
  <si>
    <t>2160</t>
  </si>
  <si>
    <t>Socialinių pašalpų skyrimas ir mokėjimas</t>
  </si>
  <si>
    <t>Pašalpų ir kompensacijų skyrimas ir mokėjimas iš savivaldybės biudžeto lėšų</t>
  </si>
  <si>
    <t>187</t>
  </si>
  <si>
    <t>VBN</t>
  </si>
  <si>
    <t>Išmokų ir kompensacijų užsieniečiams, gavusiems laikinąją apsaugą, skyrimas ir mokėjimas</t>
  </si>
  <si>
    <t>Finansuoti papildomų lengvatų gavėjų lengvatinį kreditą</t>
  </si>
  <si>
    <t>3836</t>
  </si>
  <si>
    <t>Mokinių, gaunančių nemokamą maitinimą, vidutinis  skaičius per mėnesį</t>
  </si>
  <si>
    <t>Socialinės paramos mokiniams skyrimas ir mokėjimas</t>
  </si>
  <si>
    <t>65</t>
  </si>
  <si>
    <t>Panaudos kompensacijų gavėjų skaičius</t>
  </si>
  <si>
    <t>97</t>
  </si>
  <si>
    <t>Asmenų (šeimų), gavusių būsto nuomos ar išperkamosios būsto nuomos mokesčio dalies kompensaciją, skaičius</t>
  </si>
  <si>
    <t>Būsto nuomos ar panaudos  kompensacijų skyrimas ir mokėjimas</t>
  </si>
  <si>
    <t>Kompensacijų nepriklausomybės  gynėjams skyrimas ir mokėjimas</t>
  </si>
  <si>
    <t>Išmokų neįgaliesiems, auginantiems vaikus, skyrimas ir mokėjimas</t>
  </si>
  <si>
    <t>Išmokų kariams savanoriams skyrimas ir mokėjimas</t>
  </si>
  <si>
    <t>17320</t>
  </si>
  <si>
    <t>Išmokų vaikams skyrimas ir mokėjimas</t>
  </si>
  <si>
    <t>Administruojančių darbuotojų skaičius</t>
  </si>
  <si>
    <t>Asmens savarankiškumo vertinimas</t>
  </si>
  <si>
    <t>3202</t>
  </si>
  <si>
    <t>Individualios pagalbos teikimo išlaidų kompensacijų skyrimas ir mokėjimas</t>
  </si>
  <si>
    <t>1450</t>
  </si>
  <si>
    <t>Laidojimo pašalpos gavėjų skaičius</t>
  </si>
  <si>
    <t>Paramos mirties atveju skyrimas ir mokėjimas</t>
  </si>
  <si>
    <t>Išmokų, kompensacijų ir socialinės paramos mokiniams skyrimas ir mokėjimas iš valstybės biudžeto lėšų</t>
  </si>
  <si>
    <t xml:space="preserve">Gyventojų poreikius atitinkančių socialinių paslaugų  dalis nuo Socialinio paslaugų kataloge nurodytų paslaugų skaičiaus </t>
  </si>
  <si>
    <t>Užtikrinti kokybišką ir efektyvią socialinę paramą bendruomenėje</t>
  </si>
  <si>
    <t xml:space="preserve">Socialinių paslaugų poreikio patenkinimas </t>
  </si>
  <si>
    <r>
      <t>Skatinti socialinės atskirties mažėjimą ir socialinį saugumą</t>
    </r>
    <r>
      <rPr>
        <sz val="11"/>
        <rFont val="Times New Roman"/>
        <family val="1"/>
        <charset val="186"/>
      </rPr>
      <t xml:space="preserve">     </t>
    </r>
  </si>
  <si>
    <t>tūkst.eur</t>
  </si>
  <si>
    <t xml:space="preserve"> SOCIALINĖS PARAMOS ĮGYVENDINIMO PROGRAMOS (NR.15)                                                                                              
</t>
  </si>
  <si>
    <t xml:space="preserve">Panevėžio miesto savivaldybės 
administracijos direktoriaus                                                                                  2024.03.29 d. įsakymo Nr. AF-71                                                                                           7 priedas  
</t>
  </si>
  <si>
    <t xml:space="preserve">Panevėžio miesto savivaldybės 
administracijos direktoriaus                                                                                  2024.03.29 d. įsakymo Nr. AF-71                                                                                           6 priedas  
</t>
  </si>
  <si>
    <t xml:space="preserve">Panevėžio miesto savivaldybės 
administracijos direktoriaus                                                                                  2024.03.29 d. įsakymo Nr. AF-71                                                                                           5 priedas  
</t>
  </si>
  <si>
    <t xml:space="preserve">Panevėžio miesto savivaldybės 
administracijos direktoriaus                                                                                  2024.03.29 d. įsakymo Nr. AF-71                                                                                           4 priedas  
</t>
  </si>
  <si>
    <t xml:space="preserve">Panevėžio miesto savivaldybės 
administracijos direktoriaus                                                                                  2024.03.29 d. įsakymo Nr. AF-71                                                                                           3 priedas  
</t>
  </si>
  <si>
    <t xml:space="preserve">Panevėžio miesto savivaldybės 
administracijos direktoriaus                                                                                  2024.03.29 d. įsakymo Nr. AF-71                                                                                           2 priedas  
</t>
  </si>
  <si>
    <t xml:space="preserve">Panevėžio miesto savivaldybės 
administracijos direktoriaus                                                                                  2024.03.29 d. įsakymo Nr. AF-71                                                                                           1 priedas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</si>
</sst>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quot;_-;\-* #,##0.00\ &quot;€&quot;_-;_-* &quot;-&quot;??\ &quot;€&quot;_-;_-@_-"/>
    <numFmt numFmtId="164" formatCode="_-* #,##0.00\ _€_-;\-* #,##0.00\ _€_-;_-* &quot;-&quot;??\ _€_-;_-@_-"/>
    <numFmt numFmtId="165" formatCode="0.0"/>
    <numFmt numFmtId="166" formatCode="#,##0.0"/>
    <numFmt numFmtId="167" formatCode="_-* #,##0.0\ _€_-;\-* #,##0.0\ _€_-;_-* &quot;-&quot;??\ _€_-;_-@_-"/>
    <numFmt numFmtId="168" formatCode="0.000"/>
    <numFmt numFmtId="169" formatCode="_-* #,##0\ _€_-;\-* #,##0\ _€_-;_-* &quot;-&quot;??\ _€_-;_-@_-"/>
  </numFmts>
  <fonts count="88" x14ac:knownFonts="1">
    <font>
      <sz val="11"/>
      <color theme="1"/>
      <name val="Calibri"/>
      <family val="2"/>
      <charset val="186"/>
      <scheme val="minor"/>
    </font>
    <font>
      <b/>
      <sz val="11"/>
      <name val="Times New Roman"/>
      <family val="1"/>
    </font>
    <font>
      <sz val="8"/>
      <name val="Times New Roman"/>
      <family val="1"/>
    </font>
    <font>
      <b/>
      <sz val="11"/>
      <name val="Times New Roman"/>
      <family val="1"/>
      <charset val="186"/>
    </font>
    <font>
      <b/>
      <sz val="12"/>
      <name val="Times New Roman"/>
      <family val="1"/>
      <charset val="186"/>
    </font>
    <font>
      <sz val="11"/>
      <name val="Times New Roman"/>
      <family val="1"/>
      <charset val="186"/>
    </font>
    <font>
      <b/>
      <sz val="10"/>
      <name val="Times New Roman"/>
      <family val="1"/>
    </font>
    <font>
      <sz val="11"/>
      <name val="Times New Roman"/>
      <family val="1"/>
    </font>
    <font>
      <sz val="10"/>
      <name val="Arial"/>
      <family val="2"/>
      <charset val="186"/>
    </font>
    <font>
      <sz val="8"/>
      <name val="Times New Roman"/>
      <family val="1"/>
      <charset val="186"/>
    </font>
    <font>
      <sz val="9"/>
      <name val="Times New Roman"/>
      <family val="1"/>
      <charset val="186"/>
    </font>
    <font>
      <b/>
      <sz val="9"/>
      <name val="Times New Roman"/>
      <family val="1"/>
    </font>
    <font>
      <b/>
      <sz val="10"/>
      <name val="Times New Roman"/>
      <family val="1"/>
      <charset val="186"/>
    </font>
    <font>
      <sz val="10"/>
      <name val="Times New Roman"/>
      <family val="1"/>
      <charset val="186"/>
    </font>
    <font>
      <sz val="10"/>
      <name val="Times New Roman"/>
      <family val="1"/>
    </font>
    <font>
      <sz val="10"/>
      <name val="Arial"/>
      <family val="2"/>
    </font>
    <font>
      <sz val="10"/>
      <color rgb="FFFF0000"/>
      <name val="Times New Roman"/>
      <family val="1"/>
    </font>
    <font>
      <sz val="12"/>
      <name val="Times New Roman"/>
      <family val="1"/>
      <charset val="186"/>
    </font>
    <font>
      <b/>
      <sz val="9"/>
      <name val="Times New Roman"/>
      <family val="1"/>
      <charset val="186"/>
    </font>
    <font>
      <b/>
      <sz val="10"/>
      <color rgb="FFFF0000"/>
      <name val="Times New Roman"/>
      <family val="1"/>
      <charset val="186"/>
    </font>
    <font>
      <sz val="9"/>
      <name val="Times New Roman"/>
      <family val="1"/>
    </font>
    <font>
      <sz val="11"/>
      <color rgb="FFFF0000"/>
      <name val="Calibri"/>
      <family val="2"/>
      <charset val="186"/>
      <scheme val="minor"/>
    </font>
    <font>
      <sz val="11"/>
      <name val="Calibri"/>
      <family val="2"/>
      <charset val="186"/>
      <scheme val="minor"/>
    </font>
    <font>
      <sz val="11"/>
      <color theme="1"/>
      <name val="Calibri"/>
      <family val="2"/>
      <charset val="186"/>
      <scheme val="minor"/>
    </font>
    <font>
      <sz val="9"/>
      <color rgb="FFFF0000"/>
      <name val="Times New Roman"/>
      <family val="1"/>
      <charset val="186"/>
    </font>
    <font>
      <sz val="10"/>
      <color rgb="FF000000"/>
      <name val="Times New Roman"/>
      <family val="1"/>
      <charset val="186"/>
    </font>
    <font>
      <b/>
      <sz val="9"/>
      <color theme="1"/>
      <name val="Times New Roman"/>
      <family val="1"/>
      <charset val="186"/>
    </font>
    <font>
      <sz val="9"/>
      <color theme="1"/>
      <name val="Times New Roman"/>
      <family val="1"/>
      <charset val="186"/>
    </font>
    <font>
      <b/>
      <i/>
      <sz val="9"/>
      <color theme="1"/>
      <name val="Times New Roman"/>
      <family val="1"/>
      <charset val="186"/>
    </font>
    <font>
      <sz val="11"/>
      <color rgb="FFFF0000"/>
      <name val="Times New Roman"/>
      <family val="1"/>
      <charset val="186"/>
    </font>
    <font>
      <b/>
      <sz val="10"/>
      <color rgb="FFFF0000"/>
      <name val="Times New Roman"/>
      <family val="1"/>
    </font>
    <font>
      <sz val="11"/>
      <color rgb="FF006100"/>
      <name val="Calibri"/>
      <family val="2"/>
      <charset val="186"/>
      <scheme val="minor"/>
    </font>
    <font>
      <sz val="11"/>
      <color theme="1"/>
      <name val="Times New Roman"/>
      <family val="1"/>
      <charset val="186"/>
    </font>
    <font>
      <b/>
      <sz val="11"/>
      <color theme="1"/>
      <name val="Times New Roman"/>
      <family val="1"/>
      <charset val="186"/>
    </font>
    <font>
      <b/>
      <i/>
      <sz val="11"/>
      <color theme="1"/>
      <name val="Times New Roman"/>
      <family val="1"/>
      <charset val="186"/>
    </font>
    <font>
      <sz val="10"/>
      <color rgb="FF0070C0"/>
      <name val="Arial"/>
      <family val="2"/>
      <charset val="186"/>
    </font>
    <font>
      <sz val="11"/>
      <name val="Arial"/>
      <family val="2"/>
      <charset val="186"/>
    </font>
    <font>
      <sz val="10"/>
      <color rgb="FFFF0000"/>
      <name val="Arial"/>
      <family val="2"/>
      <charset val="186"/>
    </font>
    <font>
      <sz val="8"/>
      <name val="Arial"/>
      <family val="2"/>
      <charset val="186"/>
    </font>
    <font>
      <sz val="10"/>
      <color rgb="FFFF0000"/>
      <name val="Times New Roman"/>
      <family val="1"/>
      <charset val="186"/>
    </font>
    <font>
      <b/>
      <sz val="11"/>
      <color rgb="FFFF0000"/>
      <name val="Times New Roman"/>
      <family val="1"/>
      <charset val="186"/>
    </font>
    <font>
      <sz val="10"/>
      <color rgb="FF0070C0"/>
      <name val="Times New Roman"/>
      <family val="1"/>
      <charset val="186"/>
    </font>
    <font>
      <sz val="11"/>
      <color rgb="FFFF0000"/>
      <name val="Arial"/>
      <family val="2"/>
      <charset val="186"/>
    </font>
    <font>
      <sz val="11"/>
      <color rgb="FF0070C0"/>
      <name val="Times New Roman"/>
      <family val="1"/>
      <charset val="186"/>
    </font>
    <font>
      <b/>
      <sz val="10"/>
      <color theme="1"/>
      <name val="Times New Roman"/>
      <family val="1"/>
      <charset val="186"/>
    </font>
    <font>
      <sz val="11"/>
      <color rgb="FFFF0000"/>
      <name val="Times New Roman"/>
      <family val="1"/>
    </font>
    <font>
      <b/>
      <sz val="11"/>
      <color rgb="FFFF0000"/>
      <name val="Times New Roman"/>
      <family val="1"/>
    </font>
    <font>
      <sz val="11"/>
      <name val="Arial"/>
      <family val="2"/>
    </font>
    <font>
      <sz val="11"/>
      <color rgb="FFFF0000"/>
      <name val="Arial"/>
      <family val="2"/>
    </font>
    <font>
      <b/>
      <sz val="11"/>
      <color rgb="FFFF0000"/>
      <name val="Arial"/>
      <family val="2"/>
      <charset val="186"/>
    </font>
    <font>
      <b/>
      <sz val="11"/>
      <name val="Arial"/>
      <family val="2"/>
      <charset val="186"/>
    </font>
    <font>
      <sz val="11"/>
      <color rgb="FF0070C0"/>
      <name val="Times New Roman"/>
      <family val="1"/>
    </font>
    <font>
      <b/>
      <sz val="10"/>
      <color theme="1"/>
      <name val="Times New Roman"/>
      <family val="1"/>
    </font>
    <font>
      <sz val="10"/>
      <color theme="1"/>
      <name val="Times New Roman"/>
      <family val="1"/>
      <charset val="186"/>
    </font>
    <font>
      <sz val="10"/>
      <color rgb="FF00B050"/>
      <name val="Arial"/>
      <family val="2"/>
      <charset val="186"/>
    </font>
    <font>
      <sz val="10"/>
      <color rgb="FF00B050"/>
      <name val="Times New Roman"/>
      <family val="1"/>
      <charset val="186"/>
    </font>
    <font>
      <b/>
      <sz val="8"/>
      <name val="Times New Roman"/>
      <family val="1"/>
      <charset val="186"/>
    </font>
    <font>
      <b/>
      <sz val="9"/>
      <color rgb="FFFF0000"/>
      <name val="Times New Roman"/>
      <family val="1"/>
      <charset val="186"/>
    </font>
    <font>
      <sz val="11"/>
      <color rgb="FF1F497D"/>
      <name val="Calibri"/>
      <family val="2"/>
      <charset val="186"/>
      <scheme val="minor"/>
    </font>
    <font>
      <u/>
      <sz val="10"/>
      <name val="Times New Roman"/>
      <family val="1"/>
      <charset val="186"/>
    </font>
    <font>
      <sz val="12"/>
      <name val="Arial"/>
      <family val="2"/>
      <charset val="186"/>
    </font>
    <font>
      <vertAlign val="superscript"/>
      <sz val="10"/>
      <name val="Times New Roman"/>
      <family val="1"/>
      <charset val="186"/>
    </font>
    <font>
      <b/>
      <u/>
      <sz val="10"/>
      <name val="Times New Roman"/>
      <family val="1"/>
      <charset val="186"/>
    </font>
    <font>
      <u/>
      <sz val="11"/>
      <name val="Times New Roman"/>
      <family val="1"/>
      <charset val="186"/>
    </font>
    <font>
      <b/>
      <sz val="12"/>
      <name val="Arial"/>
      <family val="2"/>
      <charset val="186"/>
    </font>
    <font>
      <sz val="12"/>
      <color rgb="FFFF0000"/>
      <name val="Times New Roman"/>
      <family val="1"/>
      <charset val="186"/>
    </font>
    <font>
      <sz val="8"/>
      <color rgb="FFFF0000"/>
      <name val="Times New Roman"/>
      <family val="1"/>
      <charset val="186"/>
    </font>
    <font>
      <sz val="8"/>
      <color rgb="FFFF0000"/>
      <name val="Times New Roman"/>
      <family val="1"/>
    </font>
    <font>
      <b/>
      <sz val="12"/>
      <name val="Times New Roman"/>
      <family val="1"/>
    </font>
    <font>
      <b/>
      <sz val="10"/>
      <color rgb="FFFF0000"/>
      <name val="Arial"/>
      <family val="2"/>
      <charset val="186"/>
    </font>
    <font>
      <b/>
      <sz val="10"/>
      <name val="Arial"/>
      <family val="2"/>
      <charset val="186"/>
    </font>
    <font>
      <u/>
      <sz val="10"/>
      <color rgb="FF000000"/>
      <name val="Times New Roman"/>
      <family val="1"/>
      <charset val="186"/>
    </font>
    <font>
      <b/>
      <u/>
      <sz val="11"/>
      <color rgb="FF000000"/>
      <name val="Times New Roman"/>
      <family val="1"/>
      <charset val="186"/>
    </font>
    <font>
      <b/>
      <sz val="11"/>
      <color rgb="FF000000"/>
      <name val="Times New Roman"/>
      <family val="1"/>
      <charset val="186"/>
    </font>
    <font>
      <i/>
      <sz val="11"/>
      <color rgb="FF000000"/>
      <name val="Times New Roman"/>
      <family val="1"/>
      <charset val="186"/>
    </font>
    <font>
      <sz val="10"/>
      <name val="Calibri"/>
      <family val="2"/>
      <charset val="186"/>
    </font>
    <font>
      <i/>
      <sz val="10"/>
      <name val="Times New Roman"/>
      <family val="1"/>
      <charset val="186"/>
    </font>
    <font>
      <b/>
      <i/>
      <sz val="11"/>
      <name val="Times New Roman"/>
      <family val="1"/>
      <charset val="186"/>
    </font>
    <font>
      <strike/>
      <sz val="10"/>
      <name val="Times New Roman"/>
      <family val="1"/>
      <charset val="186"/>
    </font>
    <font>
      <sz val="8"/>
      <color rgb="FF333333"/>
      <name val="Arial"/>
      <family val="2"/>
      <charset val="186"/>
    </font>
    <font>
      <sz val="10"/>
      <name val="Open Sans"/>
      <family val="2"/>
      <charset val="186"/>
    </font>
    <font>
      <sz val="10"/>
      <name val="Arial"/>
      <family val="2"/>
      <charset val="186"/>
    </font>
    <font>
      <b/>
      <sz val="8"/>
      <name val="Times New Roman"/>
      <family val="1"/>
    </font>
    <font>
      <sz val="10"/>
      <name val="Times"/>
      <family val="1"/>
      <charset val="186"/>
    </font>
    <font>
      <b/>
      <sz val="10"/>
      <name val="Arial"/>
      <family val="2"/>
    </font>
    <font>
      <b/>
      <sz val="11"/>
      <name val="Arial"/>
      <family val="2"/>
    </font>
    <font>
      <sz val="10"/>
      <name val="Times"/>
      <family val="1"/>
    </font>
    <font>
      <sz val="11"/>
      <color rgb="FF000000"/>
      <name val="Times New Roman"/>
      <family val="1"/>
      <charset val="186"/>
    </font>
  </fonts>
  <fills count="27">
    <fill>
      <patternFill patternType="none"/>
    </fill>
    <fill>
      <patternFill patternType="gray125"/>
    </fill>
    <fill>
      <patternFill patternType="solid">
        <fgColor rgb="FF99CCFF"/>
        <bgColor indexed="64"/>
      </patternFill>
    </fill>
    <fill>
      <patternFill patternType="solid">
        <fgColor indexed="44"/>
        <bgColor indexed="64"/>
      </patternFill>
    </fill>
    <fill>
      <patternFill patternType="solid">
        <fgColor rgb="FFCCFFCC"/>
        <bgColor indexed="64"/>
      </patternFill>
    </fill>
    <fill>
      <patternFill patternType="solid">
        <fgColor theme="0"/>
        <bgColor indexed="64"/>
      </patternFill>
    </fill>
    <fill>
      <patternFill patternType="solid">
        <fgColor indexed="42"/>
        <bgColor indexed="64"/>
      </patternFill>
    </fill>
    <fill>
      <patternFill patternType="solid">
        <fgColor indexed="9"/>
        <bgColor indexed="64"/>
      </patternFill>
    </fill>
    <fill>
      <patternFill patternType="solid">
        <fgColor theme="4" tint="0.59999389629810485"/>
        <bgColor indexed="64"/>
      </patternFill>
    </fill>
    <fill>
      <patternFill patternType="solid">
        <fgColor rgb="FFFFFF00"/>
        <bgColor indexed="64"/>
      </patternFill>
    </fill>
    <fill>
      <patternFill patternType="solid">
        <fgColor rgb="FFFFCCFF"/>
        <bgColor indexed="64"/>
      </patternFill>
    </fill>
    <fill>
      <patternFill patternType="solid">
        <fgColor rgb="FFFFC000"/>
        <bgColor indexed="64"/>
      </patternFill>
    </fill>
    <fill>
      <patternFill patternType="solid">
        <fgColor indexed="13"/>
        <bgColor indexed="64"/>
      </patternFill>
    </fill>
    <fill>
      <patternFill patternType="solid">
        <fgColor theme="0" tint="-0.14999847407452621"/>
        <bgColor indexed="64"/>
      </patternFill>
    </fill>
    <fill>
      <patternFill patternType="solid">
        <fgColor rgb="FF9999FF"/>
        <bgColor indexed="64"/>
      </patternFill>
    </fill>
    <fill>
      <patternFill patternType="solid">
        <fgColor theme="2"/>
        <bgColor indexed="64"/>
      </patternFill>
    </fill>
    <fill>
      <patternFill patternType="solid">
        <fgColor rgb="FFC6EFCE"/>
      </patternFill>
    </fill>
    <fill>
      <patternFill patternType="solid">
        <fgColor theme="4" tint="0.39997558519241921"/>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rgb="FFFF0000"/>
        <bgColor indexed="64"/>
      </patternFill>
    </fill>
    <fill>
      <patternFill patternType="solid">
        <fgColor theme="0" tint="-0.34998626667073579"/>
        <bgColor indexed="64"/>
      </patternFill>
    </fill>
    <fill>
      <patternFill patternType="solid">
        <fgColor rgb="FFB3EBFF"/>
        <bgColor indexed="64"/>
      </patternFill>
    </fill>
    <fill>
      <patternFill patternType="solid">
        <fgColor indexed="22"/>
        <bgColor indexed="64"/>
      </patternFill>
    </fill>
    <fill>
      <patternFill patternType="solid">
        <fgColor theme="0" tint="-0.249977111117893"/>
        <bgColor indexed="64"/>
      </patternFill>
    </fill>
    <fill>
      <patternFill patternType="solid">
        <fgColor rgb="FFFFFFFF"/>
        <bgColor indexed="64"/>
      </patternFill>
    </fill>
    <fill>
      <patternFill patternType="solid">
        <fgColor rgb="FFC0C0C0"/>
        <bgColor indexed="64"/>
      </patternFill>
    </fill>
  </fills>
  <borders count="80">
    <border>
      <left/>
      <right/>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medium">
        <color indexed="64"/>
      </right>
      <top/>
      <bottom/>
      <diagonal/>
    </border>
    <border>
      <left style="medium">
        <color indexed="64"/>
      </left>
      <right style="medium">
        <color indexed="64"/>
      </right>
      <top/>
      <bottom/>
      <diagonal/>
    </border>
    <border>
      <left style="medium">
        <color indexed="64"/>
      </left>
      <right/>
      <top/>
      <bottom/>
      <diagonal/>
    </border>
    <border>
      <left style="medium">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style="thin">
        <color indexed="64"/>
      </right>
      <top/>
      <bottom style="medium">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right/>
      <top style="thin">
        <color indexed="64"/>
      </top>
      <bottom/>
      <diagonal/>
    </border>
    <border>
      <left style="thin">
        <color indexed="64"/>
      </left>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bottom style="medium">
        <color indexed="64"/>
      </bottom>
      <diagonal/>
    </border>
    <border>
      <left style="thin">
        <color indexed="64"/>
      </left>
      <right/>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s>
  <cellStyleXfs count="18">
    <xf numFmtId="0" fontId="0" fillId="0" borderId="0"/>
    <xf numFmtId="0" fontId="8" fillId="0" borderId="0"/>
    <xf numFmtId="0" fontId="8" fillId="0" borderId="0"/>
    <xf numFmtId="0" fontId="8" fillId="0" borderId="0"/>
    <xf numFmtId="0" fontId="23" fillId="0" borderId="0"/>
    <xf numFmtId="0" fontId="23" fillId="0" borderId="0"/>
    <xf numFmtId="164" fontId="23" fillId="0" borderId="0" applyFont="0" applyFill="0" applyBorder="0" applyAlignment="0" applyProtection="0"/>
    <xf numFmtId="0" fontId="23" fillId="0" borderId="0"/>
    <xf numFmtId="9" fontId="23" fillId="0" borderId="0" applyFont="0" applyFill="0" applyBorder="0" applyAlignment="0" applyProtection="0"/>
    <xf numFmtId="0" fontId="31" fillId="16" borderId="0" applyNumberFormat="0" applyBorder="0" applyAlignment="0" applyProtection="0"/>
    <xf numFmtId="0" fontId="8" fillId="0" borderId="0"/>
    <xf numFmtId="0" fontId="8" fillId="0" borderId="0"/>
    <xf numFmtId="0" fontId="8" fillId="0" borderId="0"/>
    <xf numFmtId="0" fontId="15" fillId="0" borderId="0"/>
    <xf numFmtId="164" fontId="23" fillId="0" borderId="0" applyFont="0" applyFill="0" applyBorder="0" applyAlignment="0" applyProtection="0"/>
    <xf numFmtId="0" fontId="13" fillId="0" borderId="0"/>
    <xf numFmtId="0" fontId="81" fillId="0" borderId="0"/>
    <xf numFmtId="44" fontId="8" fillId="0" borderId="0" applyFont="0" applyFill="0" applyBorder="0" applyAlignment="0" applyProtection="0"/>
  </cellStyleXfs>
  <cellXfs count="4992">
    <xf numFmtId="0" fontId="0" fillId="0" borderId="0" xfId="0"/>
    <xf numFmtId="0" fontId="4" fillId="0" borderId="0" xfId="0" applyFont="1" applyAlignment="1">
      <alignment horizontal="center" vertical="center"/>
    </xf>
    <xf numFmtId="0" fontId="4" fillId="0" borderId="1" xfId="0" applyFont="1" applyBorder="1" applyAlignment="1">
      <alignment horizontal="center" vertical="center"/>
    </xf>
    <xf numFmtId="49" fontId="6" fillId="2" borderId="27" xfId="0" applyNumberFormat="1" applyFont="1" applyFill="1" applyBorder="1" applyAlignment="1">
      <alignment horizontal="center" vertical="top" wrapText="1"/>
    </xf>
    <xf numFmtId="0" fontId="1" fillId="3" borderId="28" xfId="0" applyFont="1" applyFill="1" applyBorder="1" applyAlignment="1">
      <alignment horizontal="left" vertical="top"/>
    </xf>
    <xf numFmtId="0" fontId="6" fillId="3" borderId="28" xfId="0" applyFont="1" applyFill="1" applyBorder="1" applyAlignment="1">
      <alignment horizontal="left" vertical="top"/>
    </xf>
    <xf numFmtId="0" fontId="8" fillId="2" borderId="28" xfId="0" applyFont="1" applyFill="1" applyBorder="1"/>
    <xf numFmtId="0" fontId="6" fillId="3" borderId="4" xfId="0" applyFont="1" applyFill="1" applyBorder="1" applyAlignment="1">
      <alignment horizontal="left" vertical="top"/>
    </xf>
    <xf numFmtId="49" fontId="6" fillId="2" borderId="6" xfId="0" applyNumberFormat="1" applyFont="1" applyFill="1" applyBorder="1" applyAlignment="1">
      <alignment horizontal="center" vertical="top" wrapText="1"/>
    </xf>
    <xf numFmtId="0" fontId="1" fillId="0" borderId="6" xfId="0" applyFont="1" applyBorder="1" applyAlignment="1">
      <alignment vertical="top"/>
    </xf>
    <xf numFmtId="0" fontId="1" fillId="0" borderId="28" xfId="0" applyFont="1" applyBorder="1" applyAlignment="1">
      <alignment horizontal="left" vertical="top"/>
    </xf>
    <xf numFmtId="0" fontId="7" fillId="0" borderId="28" xfId="0" applyFont="1" applyBorder="1" applyAlignment="1">
      <alignment horizontal="left" vertical="top"/>
    </xf>
    <xf numFmtId="0" fontId="6" fillId="0" borderId="28" xfId="0" applyFont="1" applyBorder="1" applyAlignment="1">
      <alignment horizontal="left" vertical="top"/>
    </xf>
    <xf numFmtId="0" fontId="9" fillId="0" borderId="16" xfId="0" applyFont="1" applyBorder="1" applyAlignment="1">
      <alignment horizontal="center" vertical="center" wrapText="1"/>
    </xf>
    <xf numFmtId="49" fontId="11" fillId="3" borderId="7" xfId="0" applyNumberFormat="1" applyFont="1" applyFill="1" applyBorder="1" applyAlignment="1">
      <alignment horizontal="center" vertical="top"/>
    </xf>
    <xf numFmtId="49" fontId="11" fillId="4" borderId="7" xfId="0" applyNumberFormat="1" applyFont="1" applyFill="1" applyBorder="1" applyAlignment="1">
      <alignment horizontal="center" vertical="top"/>
    </xf>
    <xf numFmtId="49" fontId="11" fillId="3" borderId="14" xfId="0" applyNumberFormat="1" applyFont="1" applyFill="1" applyBorder="1" applyAlignment="1">
      <alignment horizontal="center" vertical="top"/>
    </xf>
    <xf numFmtId="0" fontId="13" fillId="0" borderId="24" xfId="0" applyFont="1" applyBorder="1" applyAlignment="1">
      <alignment vertical="center" wrapText="1"/>
    </xf>
    <xf numFmtId="0" fontId="13" fillId="0" borderId="24" xfId="0" applyFont="1" applyBorder="1" applyAlignment="1">
      <alignment horizontal="center" vertical="center" wrapText="1"/>
    </xf>
    <xf numFmtId="0" fontId="14" fillId="5" borderId="2" xfId="0" applyFont="1" applyFill="1" applyBorder="1" applyAlignment="1">
      <alignment horizontal="center" vertical="top"/>
    </xf>
    <xf numFmtId="165" fontId="14" fillId="5" borderId="2" xfId="0" applyNumberFormat="1" applyFont="1" applyFill="1" applyBorder="1" applyAlignment="1">
      <alignment horizontal="center" vertical="top"/>
    </xf>
    <xf numFmtId="165" fontId="14" fillId="7" borderId="31" xfId="0" applyNumberFormat="1" applyFont="1" applyFill="1" applyBorder="1" applyAlignment="1">
      <alignment horizontal="left" vertical="center" wrapText="1"/>
    </xf>
    <xf numFmtId="0" fontId="14" fillId="5" borderId="33" xfId="0" applyFont="1" applyFill="1" applyBorder="1" applyAlignment="1">
      <alignment horizontal="center" vertical="top" wrapText="1"/>
    </xf>
    <xf numFmtId="165" fontId="14" fillId="7" borderId="14" xfId="0" applyNumberFormat="1" applyFont="1" applyFill="1" applyBorder="1" applyAlignment="1">
      <alignment horizontal="left" vertical="center" wrapText="1"/>
    </xf>
    <xf numFmtId="0" fontId="14" fillId="5" borderId="38" xfId="0" applyFont="1" applyFill="1" applyBorder="1" applyAlignment="1">
      <alignment horizontal="center" vertical="top" wrapText="1"/>
    </xf>
    <xf numFmtId="165" fontId="14" fillId="0" borderId="36" xfId="0" applyNumberFormat="1" applyFont="1" applyBorder="1" applyAlignment="1">
      <alignment horizontal="left" vertical="center" wrapText="1"/>
    </xf>
    <xf numFmtId="0" fontId="14" fillId="5" borderId="38" xfId="0" applyFont="1" applyFill="1" applyBorder="1" applyAlignment="1">
      <alignment horizontal="center" vertical="center"/>
    </xf>
    <xf numFmtId="49" fontId="11" fillId="3" borderId="21" xfId="0" applyNumberFormat="1" applyFont="1" applyFill="1" applyBorder="1" applyAlignment="1">
      <alignment horizontal="center" vertical="top"/>
    </xf>
    <xf numFmtId="49" fontId="11" fillId="4" borderId="21" xfId="0" applyNumberFormat="1" applyFont="1" applyFill="1" applyBorder="1" applyAlignment="1">
      <alignment horizontal="center" vertical="top"/>
    </xf>
    <xf numFmtId="0" fontId="12" fillId="4" borderId="1" xfId="0" applyFont="1" applyFill="1" applyBorder="1" applyAlignment="1">
      <alignment horizontal="left" vertical="top" wrapText="1"/>
    </xf>
    <xf numFmtId="0" fontId="12" fillId="4" borderId="20" xfId="0" applyFont="1" applyFill="1" applyBorder="1" applyAlignment="1">
      <alignment horizontal="left" vertical="top" wrapText="1"/>
    </xf>
    <xf numFmtId="0" fontId="14" fillId="5" borderId="47" xfId="0" applyFont="1" applyFill="1" applyBorder="1" applyAlignment="1">
      <alignment horizontal="center" vertical="top" wrapText="1"/>
    </xf>
    <xf numFmtId="0" fontId="14" fillId="5" borderId="45" xfId="0" applyFont="1" applyFill="1" applyBorder="1" applyAlignment="1">
      <alignment horizontal="left" vertical="top" wrapText="1"/>
    </xf>
    <xf numFmtId="0" fontId="14" fillId="5" borderId="43" xfId="0" applyFont="1" applyFill="1" applyBorder="1" applyAlignment="1">
      <alignment horizontal="center" vertical="center"/>
    </xf>
    <xf numFmtId="49" fontId="6" fillId="4" borderId="21" xfId="0" applyNumberFormat="1" applyFont="1" applyFill="1" applyBorder="1" applyAlignment="1">
      <alignment horizontal="center" vertical="top"/>
    </xf>
    <xf numFmtId="0" fontId="6" fillId="8" borderId="21" xfId="0" applyFont="1" applyFill="1" applyBorder="1" applyAlignment="1">
      <alignment horizontal="center" vertical="top"/>
    </xf>
    <xf numFmtId="0" fontId="16" fillId="8" borderId="1" xfId="0" applyFont="1" applyFill="1" applyBorder="1" applyAlignment="1">
      <alignment horizontal="center" vertical="top"/>
    </xf>
    <xf numFmtId="0" fontId="16" fillId="8" borderId="20" xfId="0" applyFont="1" applyFill="1" applyBorder="1" applyAlignment="1">
      <alignment horizontal="center" vertical="top"/>
    </xf>
    <xf numFmtId="49" fontId="14" fillId="5" borderId="13" xfId="0" applyNumberFormat="1" applyFont="1" applyFill="1" applyBorder="1" applyAlignment="1">
      <alignment vertical="top"/>
    </xf>
    <xf numFmtId="49" fontId="14" fillId="5" borderId="21" xfId="0" applyNumberFormat="1" applyFont="1" applyFill="1" applyBorder="1" applyAlignment="1">
      <alignment vertical="top"/>
    </xf>
    <xf numFmtId="49" fontId="6" fillId="5" borderId="5" xfId="0" applyNumberFormat="1" applyFont="1" applyFill="1" applyBorder="1" applyAlignment="1">
      <alignment horizontal="center" vertical="top" wrapText="1"/>
    </xf>
    <xf numFmtId="0" fontId="15" fillId="5" borderId="21" xfId="0" applyFont="1" applyFill="1" applyBorder="1" applyAlignment="1">
      <alignment horizontal="center" vertical="top" wrapText="1"/>
    </xf>
    <xf numFmtId="0" fontId="6" fillId="4" borderId="21" xfId="0" applyFont="1" applyFill="1" applyBorder="1" applyAlignment="1">
      <alignment horizontal="center" vertical="top"/>
    </xf>
    <xf numFmtId="0" fontId="12" fillId="4" borderId="7" xfId="0" applyFont="1" applyFill="1" applyBorder="1" applyAlignment="1">
      <alignment vertical="top"/>
    </xf>
    <xf numFmtId="0" fontId="12" fillId="4" borderId="8" xfId="0" applyFont="1" applyFill="1" applyBorder="1" applyAlignment="1">
      <alignment vertical="top"/>
    </xf>
    <xf numFmtId="49" fontId="14" fillId="5" borderId="5" xfId="0" applyNumberFormat="1" applyFont="1" applyFill="1" applyBorder="1" applyAlignment="1">
      <alignment horizontal="center" vertical="center"/>
    </xf>
    <xf numFmtId="49" fontId="11" fillId="2" borderId="21" xfId="0" applyNumberFormat="1" applyFont="1" applyFill="1" applyBorder="1" applyAlignment="1">
      <alignment horizontal="center" vertical="top"/>
    </xf>
    <xf numFmtId="49" fontId="6" fillId="2" borderId="21" xfId="0" applyNumberFormat="1" applyFont="1" applyFill="1" applyBorder="1" applyAlignment="1">
      <alignment horizontal="center" vertical="top"/>
    </xf>
    <xf numFmtId="49" fontId="6" fillId="10" borderId="5" xfId="0" applyNumberFormat="1" applyFont="1" applyFill="1" applyBorder="1" applyAlignment="1">
      <alignment horizontal="center" vertical="top" wrapText="1"/>
    </xf>
    <xf numFmtId="0" fontId="15" fillId="10" borderId="21" xfId="0" applyFont="1" applyFill="1" applyBorder="1" applyAlignment="1">
      <alignment horizontal="center" vertical="top" wrapText="1"/>
    </xf>
    <xf numFmtId="0" fontId="13" fillId="0" borderId="30" xfId="0" applyFont="1" applyBorder="1" applyAlignment="1">
      <alignment horizontal="center" vertical="center"/>
    </xf>
    <xf numFmtId="0" fontId="14" fillId="5" borderId="34" xfId="0" applyFont="1" applyFill="1" applyBorder="1" applyAlignment="1">
      <alignment horizontal="center" vertical="top"/>
    </xf>
    <xf numFmtId="0" fontId="14" fillId="5" borderId="39" xfId="0" applyFont="1" applyFill="1" applyBorder="1" applyAlignment="1">
      <alignment horizontal="center" vertical="top"/>
    </xf>
    <xf numFmtId="0" fontId="12" fillId="4" borderId="9" xfId="0" applyFont="1" applyFill="1" applyBorder="1" applyAlignment="1">
      <alignment vertical="top"/>
    </xf>
    <xf numFmtId="165" fontId="14" fillId="5" borderId="17" xfId="0" applyNumberFormat="1" applyFont="1" applyFill="1" applyBorder="1" applyAlignment="1">
      <alignment horizontal="center" vertical="top"/>
    </xf>
    <xf numFmtId="49" fontId="13" fillId="0" borderId="0" xfId="1" applyNumberFormat="1" applyFont="1" applyAlignment="1">
      <alignment vertical="top"/>
    </xf>
    <xf numFmtId="0" fontId="13" fillId="0" borderId="0" xfId="1" applyFont="1" applyAlignment="1">
      <alignment vertical="top"/>
    </xf>
    <xf numFmtId="49" fontId="13" fillId="0" borderId="0" xfId="1" applyNumberFormat="1" applyFont="1" applyAlignment="1">
      <alignment horizontal="right" vertical="top"/>
    </xf>
    <xf numFmtId="49" fontId="10" fillId="0" borderId="0" xfId="1" applyNumberFormat="1" applyFont="1" applyAlignment="1">
      <alignment horizontal="right" vertical="top"/>
    </xf>
    <xf numFmtId="165" fontId="13" fillId="0" borderId="1" xfId="1" applyNumberFormat="1" applyFont="1" applyBorder="1" applyAlignment="1">
      <alignment horizontal="right" vertical="top" wrapText="1"/>
    </xf>
    <xf numFmtId="0" fontId="13" fillId="0" borderId="7" xfId="1" applyFont="1" applyBorder="1" applyAlignment="1">
      <alignment vertical="top"/>
    </xf>
    <xf numFmtId="0" fontId="13" fillId="0" borderId="8" xfId="1" applyFont="1" applyBorder="1" applyAlignment="1">
      <alignment vertical="top"/>
    </xf>
    <xf numFmtId="0" fontId="12" fillId="0" borderId="27" xfId="1" applyFont="1" applyBorder="1" applyAlignment="1">
      <alignment horizontal="center" vertical="center" wrapText="1"/>
    </xf>
    <xf numFmtId="49" fontId="14" fillId="5" borderId="6" xfId="0" applyNumberFormat="1" applyFont="1" applyFill="1" applyBorder="1" applyAlignment="1">
      <alignment horizontal="left" vertical="top" wrapText="1"/>
    </xf>
    <xf numFmtId="0" fontId="1" fillId="0" borderId="28" xfId="0" applyFont="1" applyBorder="1" applyAlignment="1">
      <alignment horizontal="left" vertical="top" wrapText="1"/>
    </xf>
    <xf numFmtId="49" fontId="14" fillId="5" borderId="1" xfId="0" applyNumberFormat="1" applyFont="1" applyFill="1" applyBorder="1" applyAlignment="1">
      <alignment horizontal="left" vertical="top" wrapText="1"/>
    </xf>
    <xf numFmtId="0" fontId="0" fillId="0" borderId="0" xfId="0" applyAlignment="1">
      <alignment horizontal="left" wrapText="1"/>
    </xf>
    <xf numFmtId="0" fontId="4" fillId="0" borderId="0" xfId="0" applyFont="1" applyAlignment="1">
      <alignment horizontal="left" vertical="center" wrapText="1"/>
    </xf>
    <xf numFmtId="49" fontId="14" fillId="5" borderId="0" xfId="0" applyNumberFormat="1" applyFont="1" applyFill="1" applyAlignment="1">
      <alignment horizontal="left" vertical="top" wrapText="1"/>
    </xf>
    <xf numFmtId="0" fontId="12" fillId="4" borderId="8" xfId="0" applyFont="1" applyFill="1" applyBorder="1" applyAlignment="1">
      <alignment horizontal="left" vertical="top" wrapText="1"/>
    </xf>
    <xf numFmtId="0" fontId="6" fillId="8" borderId="20" xfId="0" applyFont="1" applyFill="1" applyBorder="1" applyAlignment="1">
      <alignment horizontal="left" vertical="top" wrapText="1"/>
    </xf>
    <xf numFmtId="49" fontId="13" fillId="0" borderId="0" xfId="1" applyNumberFormat="1" applyFont="1" applyAlignment="1">
      <alignment horizontal="left" vertical="top" wrapText="1"/>
    </xf>
    <xf numFmtId="0" fontId="6" fillId="13" borderId="18" xfId="0" applyFont="1" applyFill="1" applyBorder="1" applyAlignment="1">
      <alignment horizontal="center" vertical="top"/>
    </xf>
    <xf numFmtId="165" fontId="6" fillId="13" borderId="18" xfId="0" applyNumberFormat="1" applyFont="1" applyFill="1" applyBorder="1" applyAlignment="1">
      <alignment horizontal="center" vertical="top"/>
    </xf>
    <xf numFmtId="0" fontId="6" fillId="2" borderId="21" xfId="0" applyFont="1" applyFill="1" applyBorder="1" applyAlignment="1">
      <alignment horizontal="center" vertical="top"/>
    </xf>
    <xf numFmtId="0" fontId="16" fillId="2" borderId="1" xfId="0" applyFont="1" applyFill="1" applyBorder="1" applyAlignment="1">
      <alignment horizontal="center" vertical="top"/>
    </xf>
    <xf numFmtId="0" fontId="16" fillId="2" borderId="20" xfId="0" applyFont="1" applyFill="1" applyBorder="1" applyAlignment="1">
      <alignment horizontal="center" vertical="top"/>
    </xf>
    <xf numFmtId="0" fontId="10" fillId="0" borderId="29" xfId="0" applyFont="1" applyBorder="1" applyAlignment="1">
      <alignment horizontal="center" vertical="center"/>
    </xf>
    <xf numFmtId="0" fontId="13" fillId="0" borderId="16" xfId="0" applyFont="1" applyBorder="1" applyAlignment="1">
      <alignment vertical="center" wrapText="1"/>
    </xf>
    <xf numFmtId="0" fontId="15" fillId="11" borderId="0" xfId="0" applyFont="1" applyFill="1" applyAlignment="1">
      <alignment horizontal="center" vertical="top" wrapText="1"/>
    </xf>
    <xf numFmtId="0" fontId="15" fillId="5" borderId="13" xfId="0" applyFont="1" applyFill="1" applyBorder="1" applyAlignment="1">
      <alignment horizontal="center" vertical="top" wrapText="1"/>
    </xf>
    <xf numFmtId="0" fontId="16" fillId="5" borderId="40" xfId="0" applyFont="1" applyFill="1" applyBorder="1" applyAlignment="1">
      <alignment horizontal="center" vertical="center"/>
    </xf>
    <xf numFmtId="9" fontId="16" fillId="5" borderId="41" xfId="0" applyNumberFormat="1" applyFont="1" applyFill="1" applyBorder="1" applyAlignment="1">
      <alignment horizontal="center" vertical="top"/>
    </xf>
    <xf numFmtId="0" fontId="6" fillId="13" borderId="27" xfId="0" applyFont="1" applyFill="1" applyBorder="1" applyAlignment="1">
      <alignment horizontal="center" vertical="top"/>
    </xf>
    <xf numFmtId="0" fontId="16" fillId="5" borderId="0" xfId="0" applyFont="1" applyFill="1" applyAlignment="1">
      <alignment horizontal="left" vertical="top"/>
    </xf>
    <xf numFmtId="0" fontId="6" fillId="13" borderId="21" xfId="0" applyFont="1" applyFill="1" applyBorder="1" applyAlignment="1">
      <alignment horizontal="center" vertical="top"/>
    </xf>
    <xf numFmtId="165" fontId="6" fillId="13" borderId="21" xfId="0" applyNumberFormat="1" applyFont="1" applyFill="1" applyBorder="1" applyAlignment="1">
      <alignment horizontal="center" vertical="top"/>
    </xf>
    <xf numFmtId="49" fontId="6" fillId="10" borderId="27" xfId="0" applyNumberFormat="1" applyFont="1" applyFill="1" applyBorder="1" applyAlignment="1">
      <alignment horizontal="center" vertical="top" wrapText="1"/>
    </xf>
    <xf numFmtId="0" fontId="6" fillId="13" borderId="22" xfId="0" applyFont="1" applyFill="1" applyBorder="1" applyAlignment="1">
      <alignment horizontal="center" vertical="top"/>
    </xf>
    <xf numFmtId="0" fontId="14" fillId="5" borderId="55" xfId="0" applyFont="1" applyFill="1" applyBorder="1" applyAlignment="1">
      <alignment horizontal="center" vertical="top"/>
    </xf>
    <xf numFmtId="49" fontId="14" fillId="5" borderId="52" xfId="0" applyNumberFormat="1" applyFont="1" applyFill="1" applyBorder="1" applyAlignment="1">
      <alignment horizontal="center" vertical="top"/>
    </xf>
    <xf numFmtId="0" fontId="14" fillId="5" borderId="54" xfId="0" applyFont="1" applyFill="1" applyBorder="1" applyAlignment="1">
      <alignment horizontal="center" vertical="top" wrapText="1"/>
    </xf>
    <xf numFmtId="0" fontId="14" fillId="5" borderId="54" xfId="0" applyFont="1" applyFill="1" applyBorder="1" applyAlignment="1">
      <alignment horizontal="center" vertical="center"/>
    </xf>
    <xf numFmtId="0" fontId="13" fillId="0" borderId="31" xfId="0" applyFont="1" applyBorder="1" applyAlignment="1">
      <alignment horizontal="left" vertical="top" wrapText="1"/>
    </xf>
    <xf numFmtId="165" fontId="13" fillId="7" borderId="36" xfId="0" applyNumberFormat="1" applyFont="1" applyFill="1" applyBorder="1" applyAlignment="1">
      <alignment horizontal="left" vertical="top" wrapText="1"/>
    </xf>
    <xf numFmtId="49" fontId="14" fillId="5" borderId="37" xfId="0" applyNumberFormat="1" applyFont="1" applyFill="1" applyBorder="1" applyAlignment="1">
      <alignment horizontal="center" vertical="top"/>
    </xf>
    <xf numFmtId="165" fontId="13" fillId="7" borderId="42" xfId="0" applyNumberFormat="1" applyFont="1" applyFill="1" applyBorder="1" applyAlignment="1">
      <alignment horizontal="left" vertical="top" wrapText="1"/>
    </xf>
    <xf numFmtId="0" fontId="14" fillId="5" borderId="25" xfId="0" applyFont="1" applyFill="1" applyBorder="1" applyAlignment="1">
      <alignment horizontal="center" vertical="top" wrapText="1"/>
    </xf>
    <xf numFmtId="49" fontId="14" fillId="5" borderId="56" xfId="0" applyNumberFormat="1" applyFont="1" applyFill="1" applyBorder="1" applyAlignment="1">
      <alignment horizontal="center" vertical="top"/>
    </xf>
    <xf numFmtId="0" fontId="14" fillId="5" borderId="5" xfId="0" applyFont="1" applyFill="1" applyBorder="1" applyAlignment="1">
      <alignment horizontal="center" vertical="top"/>
    </xf>
    <xf numFmtId="9" fontId="14" fillId="5" borderId="41" xfId="0" applyNumberFormat="1" applyFont="1" applyFill="1" applyBorder="1" applyAlignment="1">
      <alignment horizontal="center" vertical="top"/>
    </xf>
    <xf numFmtId="49" fontId="6" fillId="10" borderId="5" xfId="0" applyNumberFormat="1" applyFont="1" applyFill="1" applyBorder="1" applyAlignment="1">
      <alignment vertical="top" wrapText="1"/>
    </xf>
    <xf numFmtId="0" fontId="13" fillId="10" borderId="2" xfId="0" applyFont="1" applyFill="1" applyBorder="1" applyAlignment="1">
      <alignment horizontal="left" vertical="top" wrapText="1"/>
    </xf>
    <xf numFmtId="0" fontId="16" fillId="5" borderId="1" xfId="0" applyFont="1" applyFill="1" applyBorder="1" applyAlignment="1">
      <alignment horizontal="left" vertical="top" wrapText="1"/>
    </xf>
    <xf numFmtId="9" fontId="16" fillId="5" borderId="20" xfId="0" applyNumberFormat="1" applyFont="1" applyFill="1" applyBorder="1" applyAlignment="1">
      <alignment horizontal="center" vertical="top"/>
    </xf>
    <xf numFmtId="49" fontId="6" fillId="11" borderId="5" xfId="0" applyNumberFormat="1" applyFont="1" applyFill="1" applyBorder="1" applyAlignment="1">
      <alignment vertical="top" wrapText="1"/>
    </xf>
    <xf numFmtId="0" fontId="15" fillId="11" borderId="21" xfId="0" applyFont="1" applyFill="1" applyBorder="1" applyAlignment="1">
      <alignment vertical="top" wrapText="1"/>
    </xf>
    <xf numFmtId="0" fontId="15" fillId="11" borderId="21" xfId="0" applyFont="1" applyFill="1" applyBorder="1" applyAlignment="1">
      <alignment horizontal="center" vertical="top" wrapText="1"/>
    </xf>
    <xf numFmtId="0" fontId="14" fillId="11" borderId="2" xfId="0" applyFont="1" applyFill="1" applyBorder="1" applyAlignment="1">
      <alignment horizontal="center" vertical="top"/>
    </xf>
    <xf numFmtId="165" fontId="14" fillId="11" borderId="2" xfId="0" applyNumberFormat="1" applyFont="1" applyFill="1" applyBorder="1" applyAlignment="1">
      <alignment horizontal="center" vertical="top"/>
    </xf>
    <xf numFmtId="0" fontId="6" fillId="11" borderId="18" xfId="0" applyFont="1" applyFill="1" applyBorder="1" applyAlignment="1">
      <alignment horizontal="center" vertical="top"/>
    </xf>
    <xf numFmtId="165" fontId="6" fillId="11" borderId="18" xfId="0" applyNumberFormat="1" applyFont="1" applyFill="1" applyBorder="1" applyAlignment="1">
      <alignment horizontal="center" vertical="top"/>
    </xf>
    <xf numFmtId="0" fontId="14" fillId="5" borderId="7" xfId="0" applyFont="1" applyFill="1" applyBorder="1" applyAlignment="1">
      <alignment horizontal="center" vertical="top"/>
    </xf>
    <xf numFmtId="0" fontId="14" fillId="5" borderId="18" xfId="0" applyFont="1" applyFill="1" applyBorder="1" applyAlignment="1">
      <alignment horizontal="center" vertical="top"/>
    </xf>
    <xf numFmtId="0" fontId="14" fillId="5" borderId="27" xfId="0" applyFont="1" applyFill="1" applyBorder="1" applyAlignment="1">
      <alignment horizontal="center" vertical="top"/>
    </xf>
    <xf numFmtId="0" fontId="13" fillId="0" borderId="27" xfId="0" applyFont="1" applyBorder="1" applyAlignment="1">
      <alignment horizontal="center" vertical="top"/>
    </xf>
    <xf numFmtId="49" fontId="6" fillId="10" borderId="6" xfId="0" applyNumberFormat="1" applyFont="1" applyFill="1" applyBorder="1" applyAlignment="1">
      <alignment vertical="top" wrapText="1"/>
    </xf>
    <xf numFmtId="165" fontId="6" fillId="0" borderId="27" xfId="0" applyNumberFormat="1" applyFont="1" applyBorder="1" applyAlignment="1">
      <alignment horizontal="center" vertical="top"/>
    </xf>
    <xf numFmtId="165" fontId="6" fillId="0" borderId="10" xfId="0" applyNumberFormat="1" applyFont="1" applyBorder="1" applyAlignment="1">
      <alignment horizontal="center" vertical="top"/>
    </xf>
    <xf numFmtId="0" fontId="14" fillId="10" borderId="5" xfId="0" applyFont="1" applyFill="1" applyBorder="1" applyAlignment="1">
      <alignment vertical="top" wrapText="1"/>
    </xf>
    <xf numFmtId="0" fontId="14" fillId="10" borderId="10" xfId="0" applyFont="1" applyFill="1" applyBorder="1" applyAlignment="1">
      <alignment vertical="top" wrapText="1"/>
    </xf>
    <xf numFmtId="0" fontId="14" fillId="10" borderId="21" xfId="0" applyFont="1" applyFill="1" applyBorder="1" applyAlignment="1">
      <alignment vertical="top" wrapText="1"/>
    </xf>
    <xf numFmtId="49" fontId="11" fillId="3" borderId="31" xfId="0" applyNumberFormat="1" applyFont="1" applyFill="1" applyBorder="1" applyAlignment="1">
      <alignment vertical="top"/>
    </xf>
    <xf numFmtId="49" fontId="6" fillId="6" borderId="2" xfId="0" applyNumberFormat="1" applyFont="1" applyFill="1" applyBorder="1" applyAlignment="1">
      <alignment vertical="top"/>
    </xf>
    <xf numFmtId="49" fontId="6" fillId="11" borderId="28" xfId="0" applyNumberFormat="1" applyFont="1" applyFill="1" applyBorder="1" applyAlignment="1">
      <alignment vertical="top" wrapText="1"/>
    </xf>
    <xf numFmtId="49" fontId="6" fillId="11" borderId="0" xfId="0" applyNumberFormat="1" applyFont="1" applyFill="1" applyAlignment="1">
      <alignment vertical="top" wrapText="1"/>
    </xf>
    <xf numFmtId="0" fontId="15" fillId="11" borderId="1" xfId="0" applyFont="1" applyFill="1" applyBorder="1" applyAlignment="1">
      <alignment vertical="top" wrapText="1"/>
    </xf>
    <xf numFmtId="0" fontId="14" fillId="11" borderId="10" xfId="0" applyFont="1" applyFill="1" applyBorder="1" applyAlignment="1">
      <alignment horizontal="center" vertical="top"/>
    </xf>
    <xf numFmtId="165" fontId="14" fillId="11" borderId="10" xfId="0" applyNumberFormat="1" applyFont="1" applyFill="1" applyBorder="1" applyAlignment="1">
      <alignment horizontal="center" vertical="top"/>
    </xf>
    <xf numFmtId="0" fontId="14" fillId="11" borderId="13" xfId="0" applyFont="1" applyFill="1" applyBorder="1" applyAlignment="1">
      <alignment horizontal="center" vertical="top"/>
    </xf>
    <xf numFmtId="165" fontId="14" fillId="11" borderId="13" xfId="0" applyNumberFormat="1" applyFont="1" applyFill="1" applyBorder="1" applyAlignment="1">
      <alignment horizontal="center" vertical="top"/>
    </xf>
    <xf numFmtId="0" fontId="6" fillId="11" borderId="53" xfId="0" applyFont="1" applyFill="1" applyBorder="1" applyAlignment="1">
      <alignment horizontal="center" vertical="top"/>
    </xf>
    <xf numFmtId="165" fontId="6" fillId="11" borderId="53" xfId="0" applyNumberFormat="1" applyFont="1" applyFill="1" applyBorder="1" applyAlignment="1">
      <alignment horizontal="center" vertical="top"/>
    </xf>
    <xf numFmtId="49" fontId="6" fillId="5" borderId="28" xfId="0" applyNumberFormat="1" applyFont="1" applyFill="1" applyBorder="1" applyAlignment="1">
      <alignment horizontal="center" vertical="top" wrapText="1"/>
    </xf>
    <xf numFmtId="0" fontId="15" fillId="5" borderId="1" xfId="0" applyFont="1" applyFill="1" applyBorder="1" applyAlignment="1">
      <alignment horizontal="center" vertical="top" wrapText="1"/>
    </xf>
    <xf numFmtId="49" fontId="14" fillId="5" borderId="5" xfId="0" applyNumberFormat="1" applyFont="1" applyFill="1" applyBorder="1" applyAlignment="1">
      <alignment vertical="top" wrapText="1"/>
    </xf>
    <xf numFmtId="49" fontId="14" fillId="5" borderId="21" xfId="0" applyNumberFormat="1" applyFont="1" applyFill="1" applyBorder="1" applyAlignment="1">
      <alignment vertical="top" wrapText="1"/>
    </xf>
    <xf numFmtId="49" fontId="14" fillId="5" borderId="13" xfId="0" applyNumberFormat="1" applyFont="1" applyFill="1" applyBorder="1" applyAlignment="1">
      <alignment vertical="top" wrapText="1"/>
    </xf>
    <xf numFmtId="16" fontId="14" fillId="5" borderId="52" xfId="0" applyNumberFormat="1" applyFont="1" applyFill="1" applyBorder="1" applyAlignment="1">
      <alignment horizontal="center" vertical="top"/>
    </xf>
    <xf numFmtId="16" fontId="14" fillId="5" borderId="37" xfId="0" applyNumberFormat="1" applyFont="1" applyFill="1" applyBorder="1" applyAlignment="1">
      <alignment horizontal="center" vertical="top"/>
    </xf>
    <xf numFmtId="16" fontId="14" fillId="5" borderId="20" xfId="0" applyNumberFormat="1" applyFont="1" applyFill="1" applyBorder="1" applyAlignment="1">
      <alignment horizontal="center" vertical="top"/>
    </xf>
    <xf numFmtId="0" fontId="14" fillId="5" borderId="1" xfId="0" applyFont="1" applyFill="1" applyBorder="1" applyAlignment="1">
      <alignment horizontal="left" vertical="top" wrapText="1"/>
    </xf>
    <xf numFmtId="0" fontId="14" fillId="5" borderId="24" xfId="0" applyFont="1" applyFill="1" applyBorder="1" applyAlignment="1">
      <alignment horizontal="left" vertical="top" wrapText="1"/>
    </xf>
    <xf numFmtId="0" fontId="14" fillId="5" borderId="20" xfId="0" applyFont="1" applyFill="1" applyBorder="1" applyAlignment="1">
      <alignment horizontal="center" vertical="top"/>
    </xf>
    <xf numFmtId="0" fontId="16" fillId="5" borderId="24" xfId="0" applyFont="1" applyFill="1" applyBorder="1" applyAlignment="1">
      <alignment horizontal="center" vertical="center"/>
    </xf>
    <xf numFmtId="0" fontId="6" fillId="15" borderId="27" xfId="0" applyFont="1" applyFill="1" applyBorder="1" applyAlignment="1">
      <alignment horizontal="center" vertical="top"/>
    </xf>
    <xf numFmtId="49" fontId="18" fillId="3" borderId="31" xfId="0" applyNumberFormat="1" applyFont="1" applyFill="1" applyBorder="1" applyAlignment="1">
      <alignment horizontal="center" vertical="top"/>
    </xf>
    <xf numFmtId="49" fontId="12" fillId="6" borderId="2" xfId="0" applyNumberFormat="1" applyFont="1" applyFill="1" applyBorder="1" applyAlignment="1">
      <alignment horizontal="center" vertical="top"/>
    </xf>
    <xf numFmtId="49" fontId="12" fillId="11" borderId="28" xfId="0" applyNumberFormat="1" applyFont="1" applyFill="1" applyBorder="1" applyAlignment="1">
      <alignment horizontal="center" vertical="top" wrapText="1"/>
    </xf>
    <xf numFmtId="0" fontId="13" fillId="10" borderId="5" xfId="0" applyFont="1" applyFill="1" applyBorder="1" applyAlignment="1">
      <alignment horizontal="left" vertical="top" wrapText="1"/>
    </xf>
    <xf numFmtId="0" fontId="14" fillId="5" borderId="6" xfId="0" applyFont="1" applyFill="1" applyBorder="1" applyAlignment="1">
      <alignment horizontal="center" vertical="top"/>
    </xf>
    <xf numFmtId="0" fontId="14" fillId="5" borderId="31" xfId="0" applyFont="1" applyFill="1" applyBorder="1" applyAlignment="1">
      <alignment horizontal="center" vertical="top"/>
    </xf>
    <xf numFmtId="0" fontId="21" fillId="0" borderId="0" xfId="0" applyFont="1"/>
    <xf numFmtId="0" fontId="22" fillId="0" borderId="0" xfId="0" applyFont="1"/>
    <xf numFmtId="49" fontId="14" fillId="5" borderId="5" xfId="0" applyNumberFormat="1" applyFont="1" applyFill="1" applyBorder="1" applyAlignment="1">
      <alignment horizontal="center" vertical="top"/>
    </xf>
    <xf numFmtId="49" fontId="6" fillId="6" borderId="5" xfId="0" applyNumberFormat="1" applyFont="1" applyFill="1" applyBorder="1" applyAlignment="1">
      <alignment horizontal="center" vertical="top"/>
    </xf>
    <xf numFmtId="49" fontId="6" fillId="6" borderId="21" xfId="0" applyNumberFormat="1" applyFont="1" applyFill="1" applyBorder="1" applyAlignment="1">
      <alignment horizontal="center" vertical="top"/>
    </xf>
    <xf numFmtId="49" fontId="6" fillId="6" borderId="13" xfId="0" applyNumberFormat="1" applyFont="1" applyFill="1" applyBorder="1" applyAlignment="1">
      <alignment horizontal="center" vertical="top"/>
    </xf>
    <xf numFmtId="0" fontId="14" fillId="5" borderId="16" xfId="0" applyFont="1" applyFill="1" applyBorder="1" applyAlignment="1">
      <alignment horizontal="left" vertical="top" wrapText="1"/>
    </xf>
    <xf numFmtId="0" fontId="16" fillId="5" borderId="22" xfId="0" applyFont="1" applyFill="1" applyBorder="1" applyAlignment="1">
      <alignment horizontal="left" vertical="top"/>
    </xf>
    <xf numFmtId="9" fontId="16" fillId="5" borderId="30" xfId="0" applyNumberFormat="1" applyFont="1" applyFill="1" applyBorder="1" applyAlignment="1">
      <alignment horizontal="center" vertical="top"/>
    </xf>
    <xf numFmtId="49" fontId="14" fillId="5" borderId="5" xfId="0" applyNumberFormat="1" applyFont="1" applyFill="1" applyBorder="1" applyAlignment="1">
      <alignment vertical="top"/>
    </xf>
    <xf numFmtId="0" fontId="6" fillId="11" borderId="21" xfId="0" applyFont="1" applyFill="1" applyBorder="1" applyAlignment="1">
      <alignment horizontal="center" vertical="top"/>
    </xf>
    <xf numFmtId="49" fontId="11" fillId="3" borderId="6" xfId="0" applyNumberFormat="1" applyFont="1" applyFill="1" applyBorder="1" applyAlignment="1">
      <alignment horizontal="center" vertical="top"/>
    </xf>
    <xf numFmtId="0" fontId="15" fillId="5" borderId="5" xfId="0" applyFont="1" applyFill="1" applyBorder="1" applyAlignment="1">
      <alignment horizontal="center" vertical="top" wrapText="1"/>
    </xf>
    <xf numFmtId="49" fontId="11" fillId="3" borderId="22" xfId="0" applyNumberFormat="1" applyFont="1" applyFill="1" applyBorder="1" applyAlignment="1">
      <alignment horizontal="center" vertical="top"/>
    </xf>
    <xf numFmtId="0" fontId="15" fillId="10" borderId="22" xfId="0" applyFont="1" applyFill="1" applyBorder="1" applyAlignment="1">
      <alignment horizontal="center" vertical="top" wrapText="1"/>
    </xf>
    <xf numFmtId="165" fontId="6" fillId="5" borderId="5" xfId="0" applyNumberFormat="1" applyFont="1" applyFill="1" applyBorder="1" applyAlignment="1">
      <alignment horizontal="center" vertical="top"/>
    </xf>
    <xf numFmtId="0" fontId="14" fillId="5" borderId="28" xfId="0" applyFont="1" applyFill="1" applyBorder="1" applyAlignment="1">
      <alignment horizontal="left" vertical="top" wrapText="1"/>
    </xf>
    <xf numFmtId="0" fontId="14" fillId="5" borderId="4" xfId="0" applyFont="1" applyFill="1" applyBorder="1" applyAlignment="1">
      <alignment horizontal="center" vertical="top"/>
    </xf>
    <xf numFmtId="0" fontId="6" fillId="9" borderId="27" xfId="0" applyFont="1" applyFill="1" applyBorder="1" applyAlignment="1">
      <alignment horizontal="center" vertical="top"/>
    </xf>
    <xf numFmtId="165" fontId="13" fillId="11" borderId="10" xfId="0" applyNumberFormat="1" applyFont="1" applyFill="1" applyBorder="1" applyAlignment="1">
      <alignment horizontal="center" vertical="top"/>
    </xf>
    <xf numFmtId="0" fontId="23" fillId="0" borderId="0" xfId="4"/>
    <xf numFmtId="0" fontId="4" fillId="0" borderId="21" xfId="4" applyFont="1" applyBorder="1" applyAlignment="1">
      <alignment horizontal="center" vertical="top" wrapText="1"/>
    </xf>
    <xf numFmtId="0" fontId="4" fillId="0" borderId="13" xfId="4" applyFont="1" applyBorder="1" applyAlignment="1">
      <alignment horizontal="center" vertical="top" wrapText="1"/>
    </xf>
    <xf numFmtId="0" fontId="4" fillId="0" borderId="5" xfId="4" applyFont="1" applyBorder="1" applyAlignment="1">
      <alignment horizontal="center" vertical="top" wrapText="1"/>
    </xf>
    <xf numFmtId="0" fontId="4" fillId="0" borderId="9" xfId="4" applyFont="1" applyBorder="1" applyAlignment="1">
      <alignment vertical="top" wrapText="1"/>
    </xf>
    <xf numFmtId="0" fontId="12" fillId="0" borderId="27" xfId="4" applyFont="1" applyBorder="1" applyAlignment="1">
      <alignment horizontal="center" vertical="top" wrapText="1"/>
    </xf>
    <xf numFmtId="49" fontId="11" fillId="13" borderId="8" xfId="0" applyNumberFormat="1" applyFont="1" applyFill="1" applyBorder="1" applyAlignment="1">
      <alignment vertical="top"/>
    </xf>
    <xf numFmtId="0" fontId="13" fillId="10" borderId="27" xfId="0" applyFont="1" applyFill="1" applyBorder="1" applyAlignment="1">
      <alignment vertical="top" wrapText="1"/>
    </xf>
    <xf numFmtId="165" fontId="13" fillId="0" borderId="0" xfId="1" applyNumberFormat="1" applyFont="1" applyAlignment="1">
      <alignment vertical="top"/>
    </xf>
    <xf numFmtId="165" fontId="12" fillId="13" borderId="20" xfId="0" applyNumberFormat="1" applyFont="1" applyFill="1" applyBorder="1" applyAlignment="1">
      <alignment horizontal="center" vertical="top"/>
    </xf>
    <xf numFmtId="0" fontId="14" fillId="5" borderId="46" xfId="0" applyFont="1" applyFill="1" applyBorder="1" applyAlignment="1">
      <alignment horizontal="left" vertical="top" wrapText="1"/>
    </xf>
    <xf numFmtId="0" fontId="14" fillId="5" borderId="23" xfId="0" applyFont="1" applyFill="1" applyBorder="1" applyAlignment="1">
      <alignment horizontal="left" vertical="top" wrapText="1"/>
    </xf>
    <xf numFmtId="0" fontId="14" fillId="5" borderId="15" xfId="0" applyFont="1" applyFill="1" applyBorder="1" applyAlignment="1">
      <alignment horizontal="left" vertical="top" wrapText="1"/>
    </xf>
    <xf numFmtId="165" fontId="12" fillId="11" borderId="10" xfId="0" applyNumberFormat="1" applyFont="1" applyFill="1" applyBorder="1" applyAlignment="1">
      <alignment horizontal="center" vertical="top"/>
    </xf>
    <xf numFmtId="0" fontId="14" fillId="5" borderId="48" xfId="0" applyFont="1" applyFill="1" applyBorder="1" applyAlignment="1">
      <alignment horizontal="center" vertical="center"/>
    </xf>
    <xf numFmtId="9" fontId="14" fillId="5" borderId="26" xfId="0" applyNumberFormat="1" applyFont="1" applyFill="1" applyBorder="1" applyAlignment="1">
      <alignment horizontal="center" vertical="top"/>
    </xf>
    <xf numFmtId="0" fontId="14" fillId="5" borderId="35" xfId="0" applyFont="1" applyFill="1" applyBorder="1" applyAlignment="1">
      <alignment horizontal="center" vertical="center"/>
    </xf>
    <xf numFmtId="0" fontId="14" fillId="5" borderId="49" xfId="0" applyFont="1" applyFill="1" applyBorder="1" applyAlignment="1">
      <alignment horizontal="left" vertical="top" wrapText="1"/>
    </xf>
    <xf numFmtId="0" fontId="14" fillId="5" borderId="32" xfId="0" applyFont="1" applyFill="1" applyBorder="1" applyAlignment="1">
      <alignment horizontal="center" vertical="center"/>
    </xf>
    <xf numFmtId="9" fontId="14" fillId="5" borderId="29" xfId="0" applyNumberFormat="1" applyFont="1" applyFill="1" applyBorder="1" applyAlignment="1">
      <alignment horizontal="center" vertical="top"/>
    </xf>
    <xf numFmtId="9" fontId="14" fillId="5" borderId="30" xfId="0" applyNumberFormat="1" applyFont="1" applyFill="1" applyBorder="1" applyAlignment="1">
      <alignment horizontal="center" vertical="top"/>
    </xf>
    <xf numFmtId="0" fontId="14" fillId="5" borderId="33" xfId="0" applyFont="1" applyFill="1" applyBorder="1" applyAlignment="1">
      <alignment horizontal="center" vertical="center"/>
    </xf>
    <xf numFmtId="0" fontId="14" fillId="0" borderId="45" xfId="5" applyFont="1" applyBorder="1" applyAlignment="1">
      <alignment vertical="top" wrapText="1"/>
    </xf>
    <xf numFmtId="0" fontId="14" fillId="5" borderId="47" xfId="0" applyFont="1" applyFill="1" applyBorder="1" applyAlignment="1">
      <alignment horizontal="center" vertical="center" wrapText="1"/>
    </xf>
    <xf numFmtId="0" fontId="14" fillId="5" borderId="34" xfId="0" applyFont="1" applyFill="1" applyBorder="1" applyAlignment="1">
      <alignment horizontal="center" vertical="center"/>
    </xf>
    <xf numFmtId="165" fontId="13" fillId="0" borderId="0" xfId="0" applyNumberFormat="1" applyFont="1" applyAlignment="1">
      <alignment horizontal="center" vertical="top"/>
    </xf>
    <xf numFmtId="165" fontId="14" fillId="5" borderId="5" xfId="0" applyNumberFormat="1" applyFont="1" applyFill="1" applyBorder="1" applyAlignment="1">
      <alignment horizontal="center" vertical="top"/>
    </xf>
    <xf numFmtId="165" fontId="6" fillId="13" borderId="27" xfId="0" applyNumberFormat="1" applyFont="1" applyFill="1" applyBorder="1" applyAlignment="1">
      <alignment horizontal="center" vertical="top"/>
    </xf>
    <xf numFmtId="49" fontId="2" fillId="5" borderId="13" xfId="0" applyNumberFormat="1" applyFont="1" applyFill="1" applyBorder="1" applyAlignment="1">
      <alignment horizontal="center" vertical="center" textRotation="90"/>
    </xf>
    <xf numFmtId="49" fontId="2" fillId="5" borderId="21" xfId="0" applyNumberFormat="1" applyFont="1" applyFill="1" applyBorder="1" applyAlignment="1">
      <alignment horizontal="center" vertical="center" textRotation="90"/>
    </xf>
    <xf numFmtId="0" fontId="14" fillId="5" borderId="30" xfId="0" applyFont="1" applyFill="1" applyBorder="1" applyAlignment="1">
      <alignment horizontal="center" vertical="top"/>
    </xf>
    <xf numFmtId="49" fontId="11" fillId="13" borderId="9" xfId="0" applyNumberFormat="1" applyFont="1" applyFill="1" applyBorder="1" applyAlignment="1">
      <alignment vertical="top"/>
    </xf>
    <xf numFmtId="49" fontId="6" fillId="6" borderId="31" xfId="0" applyNumberFormat="1" applyFont="1" applyFill="1" applyBorder="1" applyAlignment="1">
      <alignment vertical="top"/>
    </xf>
    <xf numFmtId="49" fontId="6" fillId="5" borderId="5" xfId="0" applyNumberFormat="1" applyFont="1" applyFill="1" applyBorder="1" applyAlignment="1">
      <alignment vertical="top" wrapText="1"/>
    </xf>
    <xf numFmtId="49" fontId="6" fillId="5" borderId="13" xfId="0" applyNumberFormat="1" applyFont="1" applyFill="1" applyBorder="1" applyAlignment="1">
      <alignment vertical="top" wrapText="1"/>
    </xf>
    <xf numFmtId="49" fontId="6" fillId="5" borderId="21" xfId="0" applyNumberFormat="1" applyFont="1" applyFill="1" applyBorder="1" applyAlignment="1">
      <alignment vertical="top" wrapText="1"/>
    </xf>
    <xf numFmtId="49" fontId="6" fillId="5" borderId="12" xfId="0" applyNumberFormat="1" applyFont="1" applyFill="1" applyBorder="1" applyAlignment="1">
      <alignment vertical="top" wrapText="1"/>
    </xf>
    <xf numFmtId="49" fontId="6" fillId="5" borderId="20" xfId="0" applyNumberFormat="1" applyFont="1" applyFill="1" applyBorder="1" applyAlignment="1">
      <alignment vertical="top" wrapText="1"/>
    </xf>
    <xf numFmtId="0" fontId="16" fillId="5" borderId="28" xfId="0" applyFont="1" applyFill="1" applyBorder="1" applyAlignment="1">
      <alignment horizontal="left" vertical="top"/>
    </xf>
    <xf numFmtId="0" fontId="16" fillId="5" borderId="16" xfId="0" applyFont="1" applyFill="1" applyBorder="1" applyAlignment="1">
      <alignment horizontal="center" vertical="center"/>
    </xf>
    <xf numFmtId="9" fontId="16" fillId="5" borderId="29" xfId="0" applyNumberFormat="1" applyFont="1" applyFill="1" applyBorder="1" applyAlignment="1">
      <alignment horizontal="center" vertical="top"/>
    </xf>
    <xf numFmtId="0" fontId="13" fillId="10" borderId="37" xfId="0" applyFont="1" applyFill="1" applyBorder="1" applyAlignment="1">
      <alignment vertical="top" wrapText="1"/>
    </xf>
    <xf numFmtId="49" fontId="12" fillId="10" borderId="4" xfId="0" applyNumberFormat="1" applyFont="1" applyFill="1" applyBorder="1" applyAlignment="1">
      <alignment horizontal="center" vertical="top" wrapText="1"/>
    </xf>
    <xf numFmtId="49" fontId="12" fillId="10" borderId="9" xfId="0" applyNumberFormat="1" applyFont="1" applyFill="1" applyBorder="1" applyAlignment="1">
      <alignment vertical="top" wrapText="1"/>
    </xf>
    <xf numFmtId="0" fontId="14" fillId="0" borderId="15" xfId="0" applyFont="1" applyBorder="1" applyAlignment="1">
      <alignment vertical="top" wrapText="1"/>
    </xf>
    <xf numFmtId="0" fontId="14" fillId="0" borderId="23" xfId="0" applyFont="1" applyBorder="1" applyAlignment="1">
      <alignment vertical="top" wrapText="1"/>
    </xf>
    <xf numFmtId="0" fontId="14" fillId="5" borderId="22" xfId="0" applyFont="1" applyFill="1" applyBorder="1" applyAlignment="1">
      <alignment horizontal="left" vertical="top" wrapText="1"/>
    </xf>
    <xf numFmtId="49" fontId="2" fillId="5" borderId="5" xfId="0" applyNumberFormat="1" applyFont="1" applyFill="1" applyBorder="1" applyAlignment="1">
      <alignment horizontal="center" vertical="center" textRotation="90"/>
    </xf>
    <xf numFmtId="0" fontId="17" fillId="0" borderId="0" xfId="1" applyFont="1" applyAlignment="1">
      <alignment vertical="top" wrapText="1"/>
    </xf>
    <xf numFmtId="49" fontId="14" fillId="5" borderId="14" xfId="0" applyNumberFormat="1" applyFont="1" applyFill="1" applyBorder="1" applyAlignment="1">
      <alignment horizontal="left" vertical="top" wrapText="1"/>
    </xf>
    <xf numFmtId="49" fontId="14" fillId="5" borderId="22" xfId="0" applyNumberFormat="1" applyFont="1" applyFill="1" applyBorder="1" applyAlignment="1">
      <alignment horizontal="left" vertical="top" wrapText="1"/>
    </xf>
    <xf numFmtId="0" fontId="16" fillId="5" borderId="1" xfId="0" applyFont="1" applyFill="1" applyBorder="1" applyAlignment="1">
      <alignment horizontal="left" vertical="top"/>
    </xf>
    <xf numFmtId="0" fontId="14" fillId="5" borderId="59" xfId="0" applyFont="1" applyFill="1" applyBorder="1" applyAlignment="1">
      <alignment horizontal="center" vertical="top"/>
    </xf>
    <xf numFmtId="165" fontId="14" fillId="0" borderId="59" xfId="0" applyNumberFormat="1" applyFont="1" applyBorder="1" applyAlignment="1">
      <alignment horizontal="center" vertical="top"/>
    </xf>
    <xf numFmtId="0" fontId="16" fillId="5" borderId="58" xfId="0" applyFont="1" applyFill="1" applyBorder="1" applyAlignment="1">
      <alignment horizontal="left" vertical="top" wrapText="1"/>
    </xf>
    <xf numFmtId="0" fontId="16" fillId="5" borderId="60" xfId="0" applyFont="1" applyFill="1" applyBorder="1" applyAlignment="1">
      <alignment horizontal="center" vertical="center"/>
    </xf>
    <xf numFmtId="9" fontId="16" fillId="5" borderId="61" xfId="0" applyNumberFormat="1" applyFont="1" applyFill="1" applyBorder="1" applyAlignment="1">
      <alignment horizontal="center" vertical="top"/>
    </xf>
    <xf numFmtId="0" fontId="16" fillId="5" borderId="31" xfId="0" applyFont="1" applyFill="1" applyBorder="1" applyAlignment="1">
      <alignment horizontal="left" vertical="top" wrapText="1"/>
    </xf>
    <xf numFmtId="0" fontId="16" fillId="5" borderId="33" xfId="0" applyFont="1" applyFill="1" applyBorder="1" applyAlignment="1">
      <alignment horizontal="center" vertical="center"/>
    </xf>
    <xf numFmtId="9" fontId="16" fillId="5" borderId="55" xfId="0" applyNumberFormat="1" applyFont="1" applyFill="1" applyBorder="1" applyAlignment="1">
      <alignment horizontal="center" vertical="top"/>
    </xf>
    <xf numFmtId="0" fontId="14" fillId="5" borderId="22" xfId="0" applyFont="1" applyFill="1" applyBorder="1" applyAlignment="1">
      <alignment horizontal="center" vertical="top"/>
    </xf>
    <xf numFmtId="0" fontId="14" fillId="5" borderId="40" xfId="0" applyFont="1" applyFill="1" applyBorder="1" applyAlignment="1">
      <alignment horizontal="center" vertical="center"/>
    </xf>
    <xf numFmtId="16" fontId="14" fillId="5" borderId="12" xfId="0" applyNumberFormat="1" applyFont="1" applyFill="1" applyBorder="1" applyAlignment="1">
      <alignment horizontal="center" vertical="top"/>
    </xf>
    <xf numFmtId="49" fontId="11" fillId="3" borderId="5" xfId="0" applyNumberFormat="1" applyFont="1" applyFill="1" applyBorder="1" applyAlignment="1">
      <alignment vertical="top"/>
    </xf>
    <xf numFmtId="49" fontId="11" fillId="3" borderId="21" xfId="0" applyNumberFormat="1" applyFont="1" applyFill="1" applyBorder="1" applyAlignment="1">
      <alignment vertical="top"/>
    </xf>
    <xf numFmtId="49" fontId="6" fillId="6" borderId="5" xfId="0" applyNumberFormat="1" applyFont="1" applyFill="1" applyBorder="1" applyAlignment="1">
      <alignment vertical="top"/>
    </xf>
    <xf numFmtId="49" fontId="6" fillId="6" borderId="21" xfId="0" applyNumberFormat="1" applyFont="1" applyFill="1" applyBorder="1" applyAlignment="1">
      <alignment vertical="top"/>
    </xf>
    <xf numFmtId="0" fontId="14" fillId="5" borderId="24" xfId="0" applyFont="1" applyFill="1" applyBorder="1" applyAlignment="1">
      <alignment horizontal="center" vertical="center"/>
    </xf>
    <xf numFmtId="0" fontId="14" fillId="5" borderId="40" xfId="0" applyFont="1" applyFill="1" applyBorder="1" applyAlignment="1">
      <alignment horizontal="center" vertical="top" wrapText="1"/>
    </xf>
    <xf numFmtId="165" fontId="14" fillId="7" borderId="44" xfId="0" applyNumberFormat="1" applyFont="1" applyFill="1" applyBorder="1" applyAlignment="1">
      <alignment horizontal="left" vertical="center" wrapText="1"/>
    </xf>
    <xf numFmtId="0" fontId="14" fillId="0" borderId="36" xfId="0" applyFont="1" applyBorder="1" applyAlignment="1">
      <alignment horizontal="left" vertical="top" wrapText="1"/>
    </xf>
    <xf numFmtId="0" fontId="14" fillId="5" borderId="37" xfId="0" applyFont="1" applyFill="1" applyBorder="1" applyAlignment="1">
      <alignment horizontal="center" vertical="top"/>
    </xf>
    <xf numFmtId="0" fontId="14" fillId="0" borderId="14" xfId="0" applyFont="1" applyBorder="1" applyAlignment="1">
      <alignment horizontal="left" vertical="top" wrapText="1"/>
    </xf>
    <xf numFmtId="0" fontId="14" fillId="0" borderId="22" xfId="0" applyFont="1" applyBorder="1" applyAlignment="1">
      <alignment horizontal="left" vertical="top" wrapText="1"/>
    </xf>
    <xf numFmtId="49" fontId="12" fillId="5" borderId="13" xfId="0" applyNumberFormat="1" applyFont="1" applyFill="1" applyBorder="1" applyAlignment="1">
      <alignment vertical="top" wrapText="1"/>
    </xf>
    <xf numFmtId="49" fontId="12" fillId="10" borderId="27" xfId="0" applyNumberFormat="1" applyFont="1" applyFill="1" applyBorder="1" applyAlignment="1">
      <alignment horizontal="center" vertical="top" wrapText="1"/>
    </xf>
    <xf numFmtId="0" fontId="13" fillId="10" borderId="9" xfId="0" applyFont="1" applyFill="1" applyBorder="1" applyAlignment="1">
      <alignment vertical="top" wrapText="1"/>
    </xf>
    <xf numFmtId="0" fontId="14" fillId="5" borderId="53" xfId="0" applyFont="1" applyFill="1" applyBorder="1" applyAlignment="1">
      <alignment horizontal="center" vertical="top"/>
    </xf>
    <xf numFmtId="0" fontId="14" fillId="5" borderId="10" xfId="0" applyFont="1" applyFill="1" applyBorder="1" applyAlignment="1">
      <alignment horizontal="center" vertical="top"/>
    </xf>
    <xf numFmtId="165" fontId="6" fillId="0" borderId="21" xfId="0" applyNumberFormat="1" applyFont="1" applyBorder="1" applyAlignment="1">
      <alignment horizontal="center" vertical="top"/>
    </xf>
    <xf numFmtId="165" fontId="0" fillId="0" borderId="0" xfId="0" applyNumberFormat="1"/>
    <xf numFmtId="165" fontId="14" fillId="0" borderId="2" xfId="0" applyNumberFormat="1" applyFont="1" applyBorder="1" applyAlignment="1">
      <alignment horizontal="center" vertical="top"/>
    </xf>
    <xf numFmtId="165" fontId="14" fillId="15" borderId="27" xfId="0" applyNumberFormat="1" applyFont="1" applyFill="1" applyBorder="1" applyAlignment="1">
      <alignment horizontal="center" vertical="top"/>
    </xf>
    <xf numFmtId="165" fontId="6" fillId="13" borderId="2" xfId="0" applyNumberFormat="1" applyFont="1" applyFill="1" applyBorder="1" applyAlignment="1">
      <alignment horizontal="center" vertical="top"/>
    </xf>
    <xf numFmtId="165" fontId="12" fillId="11" borderId="2" xfId="0" applyNumberFormat="1" applyFont="1" applyFill="1" applyBorder="1" applyAlignment="1">
      <alignment horizontal="center" vertical="top"/>
    </xf>
    <xf numFmtId="0" fontId="14" fillId="5" borderId="29" xfId="0" applyFont="1" applyFill="1" applyBorder="1" applyAlignment="1">
      <alignment horizontal="center" vertical="center"/>
    </xf>
    <xf numFmtId="0" fontId="14" fillId="5" borderId="30" xfId="0" applyFont="1" applyFill="1" applyBorder="1" applyAlignment="1">
      <alignment horizontal="center" vertical="center"/>
    </xf>
    <xf numFmtId="0" fontId="14" fillId="5" borderId="41" xfId="0" applyFont="1" applyFill="1" applyBorder="1" applyAlignment="1">
      <alignment horizontal="center" vertical="center"/>
    </xf>
    <xf numFmtId="0" fontId="14" fillId="5" borderId="16" xfId="0" applyFont="1" applyFill="1" applyBorder="1" applyAlignment="1">
      <alignment horizontal="center" vertical="top" wrapText="1"/>
    </xf>
    <xf numFmtId="0" fontId="14" fillId="5" borderId="24" xfId="0" applyFont="1" applyFill="1" applyBorder="1" applyAlignment="1">
      <alignment horizontal="center" vertical="top" wrapText="1"/>
    </xf>
    <xf numFmtId="165" fontId="12" fillId="8" borderId="21" xfId="0" applyNumberFormat="1" applyFont="1" applyFill="1" applyBorder="1" applyAlignment="1">
      <alignment horizontal="center" vertical="top"/>
    </xf>
    <xf numFmtId="0" fontId="14" fillId="5" borderId="30" xfId="0" applyFont="1" applyFill="1" applyBorder="1" applyAlignment="1">
      <alignment vertical="top"/>
    </xf>
    <xf numFmtId="0" fontId="14" fillId="0" borderId="39" xfId="0" applyFont="1" applyBorder="1" applyAlignment="1">
      <alignment horizontal="center" vertical="top"/>
    </xf>
    <xf numFmtId="0" fontId="14" fillId="5" borderId="26" xfId="0" applyFont="1" applyFill="1" applyBorder="1" applyAlignment="1">
      <alignment horizontal="center" vertical="center"/>
    </xf>
    <xf numFmtId="0" fontId="13" fillId="5" borderId="46" xfId="0" applyFont="1" applyFill="1" applyBorder="1" applyAlignment="1">
      <alignment vertical="top" wrapText="1"/>
    </xf>
    <xf numFmtId="0" fontId="13" fillId="5" borderId="57" xfId="0" applyFont="1" applyFill="1" applyBorder="1" applyAlignment="1">
      <alignment vertical="top" wrapText="1"/>
    </xf>
    <xf numFmtId="165" fontId="6" fillId="11" borderId="21" xfId="0" applyNumberFormat="1" applyFont="1" applyFill="1" applyBorder="1" applyAlignment="1">
      <alignment horizontal="center" vertical="top"/>
    </xf>
    <xf numFmtId="9" fontId="16" fillId="5" borderId="52" xfId="0" applyNumberFormat="1" applyFont="1" applyFill="1" applyBorder="1" applyAlignment="1">
      <alignment horizontal="center" vertical="top"/>
    </xf>
    <xf numFmtId="0" fontId="16" fillId="5" borderId="45" xfId="0" applyFont="1" applyFill="1" applyBorder="1" applyAlignment="1">
      <alignment horizontal="left" vertical="top" wrapText="1"/>
    </xf>
    <xf numFmtId="0" fontId="16" fillId="5" borderId="57" xfId="0" applyFont="1" applyFill="1" applyBorder="1" applyAlignment="1">
      <alignment horizontal="left" vertical="top" wrapText="1"/>
    </xf>
    <xf numFmtId="0" fontId="16" fillId="5" borderId="23" xfId="0" applyFont="1" applyFill="1" applyBorder="1" applyAlignment="1">
      <alignment horizontal="left" vertical="top" wrapText="1"/>
    </xf>
    <xf numFmtId="0" fontId="16" fillId="5" borderId="54" xfId="0" applyFont="1" applyFill="1" applyBorder="1" applyAlignment="1">
      <alignment horizontal="center" vertical="center"/>
    </xf>
    <xf numFmtId="165" fontId="14" fillId="0" borderId="5" xfId="0" applyNumberFormat="1" applyFont="1" applyBorder="1" applyAlignment="1">
      <alignment horizontal="center" vertical="top"/>
    </xf>
    <xf numFmtId="165" fontId="14" fillId="0" borderId="27" xfId="0" applyNumberFormat="1" applyFont="1" applyBorder="1" applyAlignment="1">
      <alignment horizontal="center" vertical="top"/>
    </xf>
    <xf numFmtId="49" fontId="11" fillId="3" borderId="13" xfId="0" applyNumberFormat="1" applyFont="1" applyFill="1" applyBorder="1" applyAlignment="1">
      <alignment vertical="top"/>
    </xf>
    <xf numFmtId="49" fontId="6" fillId="6" borderId="13" xfId="0" applyNumberFormat="1" applyFont="1" applyFill="1" applyBorder="1" applyAlignment="1">
      <alignment vertical="top"/>
    </xf>
    <xf numFmtId="49" fontId="12" fillId="5" borderId="5" xfId="0" applyNumberFormat="1" applyFont="1" applyFill="1" applyBorder="1" applyAlignment="1">
      <alignment vertical="top" wrapText="1"/>
    </xf>
    <xf numFmtId="49" fontId="11" fillId="3" borderId="27" xfId="0" applyNumberFormat="1" applyFont="1" applyFill="1" applyBorder="1" applyAlignment="1">
      <alignment horizontal="center" vertical="top"/>
    </xf>
    <xf numFmtId="49" fontId="11" fillId="4" borderId="27" xfId="0" applyNumberFormat="1" applyFont="1" applyFill="1" applyBorder="1" applyAlignment="1">
      <alignment horizontal="center" vertical="top"/>
    </xf>
    <xf numFmtId="0" fontId="6" fillId="4" borderId="27" xfId="0" applyFont="1" applyFill="1" applyBorder="1" applyAlignment="1">
      <alignment horizontal="center" vertical="top"/>
    </xf>
    <xf numFmtId="0" fontId="12" fillId="4" borderId="7" xfId="0" applyFont="1" applyFill="1" applyBorder="1" applyAlignment="1">
      <alignment horizontal="left" vertical="top" wrapText="1"/>
    </xf>
    <xf numFmtId="0" fontId="12" fillId="4" borderId="9" xfId="0" applyFont="1" applyFill="1" applyBorder="1" applyAlignment="1">
      <alignment horizontal="left" vertical="top" wrapText="1"/>
    </xf>
    <xf numFmtId="0" fontId="17" fillId="0" borderId="5" xfId="4" applyFont="1" applyBorder="1" applyAlignment="1">
      <alignment vertical="top" wrapText="1"/>
    </xf>
    <xf numFmtId="0" fontId="17" fillId="0" borderId="13" xfId="4" applyFont="1" applyBorder="1" applyAlignment="1">
      <alignment vertical="top" wrapText="1"/>
    </xf>
    <xf numFmtId="0" fontId="17" fillId="0" borderId="13" xfId="0" applyFont="1" applyBorder="1" applyAlignment="1">
      <alignment vertical="top" wrapText="1"/>
    </xf>
    <xf numFmtId="0" fontId="17" fillId="0" borderId="21" xfId="0" applyFont="1" applyBorder="1" applyAlignment="1">
      <alignment vertical="top" wrapText="1"/>
    </xf>
    <xf numFmtId="49" fontId="6" fillId="11" borderId="27" xfId="0" applyNumberFormat="1" applyFont="1" applyFill="1" applyBorder="1" applyAlignment="1">
      <alignment vertical="top" wrapText="1"/>
    </xf>
    <xf numFmtId="49" fontId="12" fillId="10" borderId="7" xfId="0" applyNumberFormat="1" applyFont="1" applyFill="1" applyBorder="1" applyAlignment="1">
      <alignment horizontal="center" vertical="top" wrapText="1"/>
    </xf>
    <xf numFmtId="165" fontId="14" fillId="5" borderId="34" xfId="0" applyNumberFormat="1" applyFont="1" applyFill="1" applyBorder="1" applyAlignment="1">
      <alignment horizontal="center" vertical="center"/>
    </xf>
    <xf numFmtId="166" fontId="24" fillId="0" borderId="0" xfId="1" applyNumberFormat="1" applyFont="1" applyAlignment="1">
      <alignment horizontal="center" vertical="top" wrapText="1"/>
    </xf>
    <xf numFmtId="166" fontId="10" fillId="0" borderId="0" xfId="1" applyNumberFormat="1" applyFont="1" applyAlignment="1">
      <alignment horizontal="center" vertical="top" wrapText="1"/>
    </xf>
    <xf numFmtId="49" fontId="12" fillId="0" borderId="0" xfId="1" applyNumberFormat="1" applyFont="1" applyAlignment="1">
      <alignment vertical="top" wrapText="1"/>
    </xf>
    <xf numFmtId="49" fontId="5" fillId="0" borderId="28" xfId="0" applyNumberFormat="1" applyFont="1" applyBorder="1" applyAlignment="1">
      <alignment vertical="top"/>
    </xf>
    <xf numFmtId="49" fontId="5" fillId="0" borderId="28" xfId="0" applyNumberFormat="1" applyFont="1" applyBorder="1" applyAlignment="1">
      <alignment vertical="top" textRotation="90"/>
    </xf>
    <xf numFmtId="49" fontId="5" fillId="0" borderId="0" xfId="0" applyNumberFormat="1" applyFont="1" applyAlignment="1">
      <alignment vertical="top"/>
    </xf>
    <xf numFmtId="0" fontId="29" fillId="0" borderId="0" xfId="0" applyFont="1" applyAlignment="1">
      <alignment horizontal="center" vertical="top"/>
    </xf>
    <xf numFmtId="164" fontId="12" fillId="0" borderId="55" xfId="6" applyFont="1" applyFill="1" applyBorder="1" applyAlignment="1">
      <alignment horizontal="center" vertical="center"/>
    </xf>
    <xf numFmtId="49" fontId="12" fillId="0" borderId="56" xfId="6" applyNumberFormat="1" applyFont="1" applyFill="1" applyBorder="1" applyAlignment="1">
      <alignment horizontal="center" vertical="center"/>
    </xf>
    <xf numFmtId="164" fontId="12" fillId="0" borderId="9" xfId="6" applyFont="1" applyFill="1" applyBorder="1" applyAlignment="1">
      <alignment horizontal="center" vertical="center"/>
    </xf>
    <xf numFmtId="165" fontId="12" fillId="0" borderId="10" xfId="1" applyNumberFormat="1" applyFont="1" applyBorder="1" applyAlignment="1">
      <alignment horizontal="center" vertical="top" wrapText="1"/>
    </xf>
    <xf numFmtId="165" fontId="12" fillId="0" borderId="53" xfId="1" applyNumberFormat="1" applyFont="1" applyBorder="1" applyAlignment="1">
      <alignment horizontal="center" vertical="top" wrapText="1"/>
    </xf>
    <xf numFmtId="165" fontId="12" fillId="9" borderId="27" xfId="1" applyNumberFormat="1" applyFont="1" applyFill="1" applyBorder="1" applyAlignment="1">
      <alignment horizontal="center" vertical="top" wrapText="1"/>
    </xf>
    <xf numFmtId="165" fontId="12" fillId="0" borderId="59" xfId="1" applyNumberFormat="1" applyFont="1" applyBorder="1" applyAlignment="1">
      <alignment horizontal="center" vertical="top" wrapText="1"/>
    </xf>
    <xf numFmtId="165" fontId="12" fillId="0" borderId="18" xfId="1" applyNumberFormat="1" applyFont="1" applyBorder="1" applyAlignment="1">
      <alignment horizontal="center" vertical="top" wrapText="1"/>
    </xf>
    <xf numFmtId="0" fontId="14" fillId="5" borderId="38" xfId="0" applyFont="1" applyFill="1" applyBorder="1" applyAlignment="1">
      <alignment horizontal="center" vertical="top"/>
    </xf>
    <xf numFmtId="0" fontId="13" fillId="0" borderId="5" xfId="0" applyFont="1" applyBorder="1" applyAlignment="1">
      <alignment horizontal="center" vertical="top"/>
    </xf>
    <xf numFmtId="164" fontId="12" fillId="0" borderId="4" xfId="6" applyFont="1" applyFill="1" applyBorder="1" applyAlignment="1">
      <alignment horizontal="center" vertical="center"/>
    </xf>
    <xf numFmtId="0" fontId="0" fillId="0" borderId="0" xfId="4" applyFont="1"/>
    <xf numFmtId="165" fontId="19" fillId="11" borderId="21" xfId="0" applyNumberFormat="1" applyFont="1" applyFill="1" applyBorder="1" applyAlignment="1">
      <alignment horizontal="center" vertical="top"/>
    </xf>
    <xf numFmtId="165" fontId="19" fillId="11" borderId="10" xfId="0" applyNumberFormat="1" applyFont="1" applyFill="1" applyBorder="1" applyAlignment="1">
      <alignment horizontal="center" vertical="top"/>
    </xf>
    <xf numFmtId="166" fontId="12" fillId="0" borderId="0" xfId="1" applyNumberFormat="1" applyFont="1" applyAlignment="1">
      <alignment horizontal="center" vertical="center" wrapText="1"/>
    </xf>
    <xf numFmtId="165" fontId="19" fillId="0" borderId="2" xfId="0" applyNumberFormat="1" applyFont="1" applyBorder="1" applyAlignment="1">
      <alignment horizontal="center" vertical="top"/>
    </xf>
    <xf numFmtId="165" fontId="30" fillId="0" borderId="2" xfId="0" applyNumberFormat="1" applyFont="1" applyBorder="1" applyAlignment="1">
      <alignment horizontal="center" vertical="top"/>
    </xf>
    <xf numFmtId="165" fontId="30" fillId="11" borderId="18" xfId="0" applyNumberFormat="1" applyFont="1" applyFill="1" applyBorder="1" applyAlignment="1">
      <alignment horizontal="center" vertical="top"/>
    </xf>
    <xf numFmtId="165" fontId="16" fillId="11" borderId="2" xfId="0" applyNumberFormat="1" applyFont="1" applyFill="1" applyBorder="1" applyAlignment="1">
      <alignment horizontal="center" vertical="top"/>
    </xf>
    <xf numFmtId="165" fontId="30" fillId="13" borderId="21" xfId="0" applyNumberFormat="1" applyFont="1" applyFill="1" applyBorder="1" applyAlignment="1">
      <alignment horizontal="center" vertical="top"/>
    </xf>
    <xf numFmtId="165" fontId="30" fillId="0" borderId="27" xfId="0" applyNumberFormat="1" applyFont="1" applyBorder="1" applyAlignment="1">
      <alignment horizontal="center" vertical="top"/>
    </xf>
    <xf numFmtId="165" fontId="19" fillId="0" borderId="10" xfId="1" applyNumberFormat="1" applyFont="1" applyBorder="1" applyAlignment="1">
      <alignment horizontal="center" vertical="top" wrapText="1"/>
    </xf>
    <xf numFmtId="165" fontId="19" fillId="12" borderId="27" xfId="1" applyNumberFormat="1" applyFont="1" applyFill="1" applyBorder="1" applyAlignment="1">
      <alignment horizontal="center" vertical="top" wrapText="1"/>
    </xf>
    <xf numFmtId="49" fontId="6" fillId="0" borderId="27" xfId="0" applyNumberFormat="1" applyFont="1" applyBorder="1" applyAlignment="1">
      <alignment horizontal="center" vertical="top" wrapText="1"/>
    </xf>
    <xf numFmtId="0" fontId="13" fillId="0" borderId="56" xfId="0" applyFont="1" applyBorder="1" applyAlignment="1">
      <alignment vertical="top" wrapText="1"/>
    </xf>
    <xf numFmtId="49" fontId="2" fillId="0" borderId="13" xfId="0" applyNumberFormat="1" applyFont="1" applyBorder="1" applyAlignment="1">
      <alignment horizontal="center" vertical="center" textRotation="90"/>
    </xf>
    <xf numFmtId="49" fontId="14" fillId="0" borderId="13" xfId="0" applyNumberFormat="1" applyFont="1" applyBorder="1" applyAlignment="1">
      <alignment vertical="top"/>
    </xf>
    <xf numFmtId="49" fontId="14" fillId="0" borderId="0" xfId="0" applyNumberFormat="1" applyFont="1" applyAlignment="1">
      <alignment horizontal="left" vertical="top" wrapText="1"/>
    </xf>
    <xf numFmtId="0" fontId="14" fillId="0" borderId="27" xfId="0" applyFont="1" applyBorder="1" applyAlignment="1">
      <alignment horizontal="center" vertical="top"/>
    </xf>
    <xf numFmtId="165" fontId="12" fillId="0" borderId="9" xfId="0" applyNumberFormat="1" applyFont="1" applyBorder="1" applyAlignment="1">
      <alignment horizontal="center" vertical="top"/>
    </xf>
    <xf numFmtId="0" fontId="16" fillId="0" borderId="0" xfId="0" applyFont="1" applyAlignment="1">
      <alignment horizontal="left" vertical="top"/>
    </xf>
    <xf numFmtId="0" fontId="16" fillId="0" borderId="40" xfId="0" applyFont="1" applyBorder="1" applyAlignment="1">
      <alignment horizontal="center" vertical="center"/>
    </xf>
    <xf numFmtId="9" fontId="16" fillId="0" borderId="41" xfId="0" applyNumberFormat="1" applyFont="1" applyBorder="1" applyAlignment="1">
      <alignment horizontal="center" vertical="top"/>
    </xf>
    <xf numFmtId="166" fontId="12" fillId="0" borderId="0" xfId="1" applyNumberFormat="1" applyFont="1" applyAlignment="1">
      <alignment vertical="center" wrapText="1"/>
    </xf>
    <xf numFmtId="0" fontId="12" fillId="0" borderId="0" xfId="1" applyFont="1" applyAlignment="1">
      <alignment vertical="top"/>
    </xf>
    <xf numFmtId="166" fontId="24" fillId="0" borderId="0" xfId="1" applyNumberFormat="1" applyFont="1" applyAlignment="1">
      <alignment vertical="top" wrapText="1"/>
    </xf>
    <xf numFmtId="165" fontId="19" fillId="0" borderId="51" xfId="6" applyNumberFormat="1" applyFont="1" applyFill="1" applyBorder="1" applyAlignment="1">
      <alignment horizontal="center" vertical="center"/>
    </xf>
    <xf numFmtId="165" fontId="19" fillId="14" borderId="27" xfId="1" applyNumberFormat="1" applyFont="1" applyFill="1" applyBorder="1" applyAlignment="1">
      <alignment horizontal="center" vertical="top" wrapText="1"/>
    </xf>
    <xf numFmtId="165" fontId="19" fillId="2" borderId="21" xfId="0" applyNumberFormat="1" applyFont="1" applyFill="1" applyBorder="1" applyAlignment="1">
      <alignment horizontal="center" vertical="top"/>
    </xf>
    <xf numFmtId="165" fontId="19" fillId="4" borderId="21" xfId="0" applyNumberFormat="1" applyFont="1" applyFill="1" applyBorder="1" applyAlignment="1">
      <alignment horizontal="center" vertical="top" wrapText="1"/>
    </xf>
    <xf numFmtId="165" fontId="19" fillId="4" borderId="27" xfId="0" applyNumberFormat="1" applyFont="1" applyFill="1" applyBorder="1" applyAlignment="1">
      <alignment horizontal="center" vertical="top" wrapText="1"/>
    </xf>
    <xf numFmtId="167" fontId="19" fillId="0" borderId="37" xfId="6" applyNumberFormat="1" applyFont="1" applyFill="1" applyBorder="1" applyAlignment="1">
      <alignment horizontal="center" vertical="center"/>
    </xf>
    <xf numFmtId="165" fontId="19" fillId="9" borderId="27" xfId="0" applyNumberFormat="1" applyFont="1" applyFill="1" applyBorder="1" applyAlignment="1">
      <alignment horizontal="center" vertical="top"/>
    </xf>
    <xf numFmtId="0" fontId="13" fillId="0" borderId="0" xfId="1" applyFont="1" applyAlignment="1">
      <alignment horizontal="right" vertical="top"/>
    </xf>
    <xf numFmtId="0" fontId="13" fillId="0" borderId="5" xfId="4" applyFont="1" applyBorder="1" applyAlignment="1">
      <alignment horizontal="left" vertical="top" wrapText="1"/>
    </xf>
    <xf numFmtId="0" fontId="13" fillId="10" borderId="21" xfId="0" applyFont="1" applyFill="1" applyBorder="1" applyAlignment="1">
      <alignment horizontal="left" vertical="top" wrapText="1"/>
    </xf>
    <xf numFmtId="0" fontId="12" fillId="11" borderId="28" xfId="0" applyFont="1" applyFill="1" applyBorder="1" applyAlignment="1">
      <alignment horizontal="left" vertical="top" wrapText="1"/>
    </xf>
    <xf numFmtId="0" fontId="12" fillId="11" borderId="12" xfId="0" applyFont="1" applyFill="1" applyBorder="1" applyAlignment="1">
      <alignment horizontal="left" vertical="top" wrapText="1"/>
    </xf>
    <xf numFmtId="49" fontId="12" fillId="0" borderId="0" xfId="1" applyNumberFormat="1" applyFont="1" applyAlignment="1">
      <alignment horizontal="center" vertical="top" wrapText="1"/>
    </xf>
    <xf numFmtId="0" fontId="13" fillId="5" borderId="46" xfId="0" applyFont="1" applyFill="1" applyBorder="1" applyAlignment="1">
      <alignment horizontal="left" vertical="top" wrapText="1"/>
    </xf>
    <xf numFmtId="0" fontId="12" fillId="0" borderId="5" xfId="1" applyFont="1" applyBorder="1" applyAlignment="1">
      <alignment horizontal="center" vertical="center" wrapText="1"/>
    </xf>
    <xf numFmtId="0" fontId="12" fillId="0" borderId="13" xfId="1" applyFont="1" applyBorder="1" applyAlignment="1">
      <alignment horizontal="center" vertical="center" wrapText="1"/>
    </xf>
    <xf numFmtId="0" fontId="12" fillId="0" borderId="21" xfId="1" applyFont="1" applyBorder="1" applyAlignment="1">
      <alignment horizontal="center" vertical="center" wrapText="1"/>
    </xf>
    <xf numFmtId="0" fontId="17" fillId="0" borderId="12" xfId="7" applyFont="1" applyBorder="1" applyAlignment="1">
      <alignment vertical="top" wrapText="1"/>
    </xf>
    <xf numFmtId="0" fontId="17" fillId="0" borderId="0" xfId="1" applyFont="1" applyAlignment="1">
      <alignment horizontal="left" vertical="top" wrapText="1"/>
    </xf>
    <xf numFmtId="0" fontId="8" fillId="0" borderId="0" xfId="3"/>
    <xf numFmtId="165" fontId="12" fillId="0" borderId="21" xfId="10" applyNumberFormat="1" applyFont="1" applyBorder="1" applyAlignment="1">
      <alignment horizontal="center" vertical="top" wrapText="1"/>
    </xf>
    <xf numFmtId="165" fontId="13" fillId="0" borderId="2" xfId="10" applyNumberFormat="1" applyFont="1" applyBorder="1" applyAlignment="1">
      <alignment vertical="top" wrapText="1"/>
    </xf>
    <xf numFmtId="165" fontId="3" fillId="14" borderId="21" xfId="10" applyNumberFormat="1" applyFont="1" applyFill="1" applyBorder="1" applyAlignment="1">
      <alignment horizontal="center" vertical="top" wrapText="1"/>
    </xf>
    <xf numFmtId="0" fontId="35" fillId="0" borderId="0" xfId="3" applyFont="1"/>
    <xf numFmtId="165" fontId="13" fillId="0" borderId="21" xfId="10" applyNumberFormat="1" applyFont="1" applyBorder="1" applyAlignment="1">
      <alignment horizontal="center" vertical="top" wrapText="1"/>
    </xf>
    <xf numFmtId="165" fontId="13" fillId="0" borderId="2" xfId="10" applyNumberFormat="1" applyFont="1" applyBorder="1" applyAlignment="1">
      <alignment horizontal="center" vertical="top" wrapText="1"/>
    </xf>
    <xf numFmtId="165" fontId="13" fillId="9" borderId="27" xfId="10" applyNumberFormat="1" applyFont="1" applyFill="1" applyBorder="1" applyAlignment="1">
      <alignment horizontal="center" vertical="top" wrapText="1"/>
    </xf>
    <xf numFmtId="0" fontId="37" fillId="0" borderId="0" xfId="3" applyFont="1"/>
    <xf numFmtId="165" fontId="5" fillId="0" borderId="10" xfId="10" applyNumberFormat="1" applyFont="1" applyBorder="1" applyAlignment="1">
      <alignment vertical="top" wrapText="1"/>
    </xf>
    <xf numFmtId="165" fontId="29" fillId="0" borderId="10" xfId="10" applyNumberFormat="1" applyFont="1" applyBorder="1" applyAlignment="1">
      <alignment horizontal="center" vertical="top" wrapText="1"/>
    </xf>
    <xf numFmtId="0" fontId="8" fillId="0" borderId="0" xfId="3" applyAlignment="1">
      <alignment horizontal="right"/>
    </xf>
    <xf numFmtId="165" fontId="5" fillId="0" borderId="10" xfId="10" applyNumberFormat="1" applyFont="1" applyBorder="1" applyAlignment="1">
      <alignment horizontal="center" vertical="top" wrapText="1"/>
    </xf>
    <xf numFmtId="0" fontId="37" fillId="0" borderId="0" xfId="3" applyFont="1" applyAlignment="1">
      <alignment horizontal="right"/>
    </xf>
    <xf numFmtId="0" fontId="38" fillId="0" borderId="0" xfId="3" applyFont="1"/>
    <xf numFmtId="165" fontId="39" fillId="0" borderId="10" xfId="10" applyNumberFormat="1" applyFont="1" applyBorder="1" applyAlignment="1">
      <alignment horizontal="center" vertical="top" wrapText="1"/>
    </xf>
    <xf numFmtId="165" fontId="37" fillId="0" borderId="0" xfId="3" applyNumberFormat="1" applyFont="1"/>
    <xf numFmtId="165" fontId="8" fillId="0" borderId="0" xfId="3" applyNumberFormat="1"/>
    <xf numFmtId="165" fontId="40" fillId="9" borderId="2" xfId="10" applyNumberFormat="1" applyFont="1" applyFill="1" applyBorder="1" applyAlignment="1">
      <alignment horizontal="center" vertical="top" wrapText="1"/>
    </xf>
    <xf numFmtId="0" fontId="35" fillId="0" borderId="0" xfId="3" applyFont="1" applyAlignment="1">
      <alignment vertical="top"/>
    </xf>
    <xf numFmtId="0" fontId="12" fillId="0" borderId="27" xfId="10" applyFont="1" applyBorder="1" applyAlignment="1">
      <alignment horizontal="center" vertical="center" wrapText="1"/>
    </xf>
    <xf numFmtId="0" fontId="13" fillId="0" borderId="8" xfId="10" applyFont="1" applyBorder="1" applyAlignment="1">
      <alignment vertical="top"/>
    </xf>
    <xf numFmtId="0" fontId="13" fillId="0" borderId="7" xfId="10" applyFont="1" applyBorder="1" applyAlignment="1">
      <alignment vertical="top"/>
    </xf>
    <xf numFmtId="165" fontId="13" fillId="0" borderId="1" xfId="10" applyNumberFormat="1" applyFont="1" applyBorder="1" applyAlignment="1">
      <alignment horizontal="right" vertical="top" wrapText="1"/>
    </xf>
    <xf numFmtId="0" fontId="13" fillId="0" borderId="0" xfId="10" applyFont="1" applyAlignment="1">
      <alignment vertical="top"/>
    </xf>
    <xf numFmtId="49" fontId="13" fillId="0" borderId="0" xfId="10" applyNumberFormat="1" applyFont="1" applyAlignment="1">
      <alignment horizontal="right" vertical="top"/>
    </xf>
    <xf numFmtId="49" fontId="10" fillId="0" borderId="0" xfId="10" applyNumberFormat="1" applyFont="1" applyAlignment="1">
      <alignment horizontal="right" vertical="top"/>
    </xf>
    <xf numFmtId="49" fontId="13" fillId="0" borderId="0" xfId="10" applyNumberFormat="1" applyFont="1" applyAlignment="1">
      <alignment vertical="top"/>
    </xf>
    <xf numFmtId="0" fontId="12" fillId="9" borderId="20" xfId="3" applyFont="1" applyFill="1" applyBorder="1" applyAlignment="1">
      <alignment horizontal="left" vertical="top" wrapText="1"/>
    </xf>
    <xf numFmtId="0" fontId="12" fillId="9" borderId="1" xfId="3" applyFont="1" applyFill="1" applyBorder="1" applyAlignment="1">
      <alignment horizontal="left" vertical="top" wrapText="1"/>
    </xf>
    <xf numFmtId="165" fontId="40" fillId="9" borderId="21" xfId="3" applyNumberFormat="1" applyFont="1" applyFill="1" applyBorder="1" applyAlignment="1">
      <alignment horizontal="center" vertical="top" wrapText="1"/>
    </xf>
    <xf numFmtId="0" fontId="3" fillId="9" borderId="22" xfId="3" applyFont="1" applyFill="1" applyBorder="1" applyAlignment="1">
      <alignment horizontal="center" vertical="top"/>
    </xf>
    <xf numFmtId="0" fontId="12" fillId="17" borderId="20" xfId="3" applyFont="1" applyFill="1" applyBorder="1" applyAlignment="1">
      <alignment horizontal="left" vertical="top" wrapText="1"/>
    </xf>
    <xf numFmtId="0" fontId="12" fillId="17" borderId="1" xfId="3" applyFont="1" applyFill="1" applyBorder="1" applyAlignment="1">
      <alignment horizontal="left" vertical="top" wrapText="1"/>
    </xf>
    <xf numFmtId="165" fontId="3" fillId="17" borderId="21" xfId="3" applyNumberFormat="1" applyFont="1" applyFill="1" applyBorder="1" applyAlignment="1">
      <alignment horizontal="center" vertical="top" wrapText="1"/>
    </xf>
    <xf numFmtId="0" fontId="3" fillId="17" borderId="22" xfId="3" applyFont="1" applyFill="1" applyBorder="1" applyAlignment="1">
      <alignment horizontal="center" vertical="top"/>
    </xf>
    <xf numFmtId="0" fontId="3" fillId="17" borderId="1" xfId="3" applyFont="1" applyFill="1" applyBorder="1" applyAlignment="1">
      <alignment horizontal="right" vertical="top" wrapText="1"/>
    </xf>
    <xf numFmtId="49" fontId="3" fillId="17" borderId="21" xfId="3" applyNumberFormat="1" applyFont="1" applyFill="1" applyBorder="1" applyAlignment="1">
      <alignment horizontal="center" vertical="top"/>
    </xf>
    <xf numFmtId="0" fontId="12" fillId="2" borderId="9" xfId="3" applyFont="1" applyFill="1" applyBorder="1" applyAlignment="1">
      <alignment horizontal="left" vertical="top" wrapText="1"/>
    </xf>
    <xf numFmtId="0" fontId="12" fillId="2" borderId="8" xfId="3" applyFont="1" applyFill="1" applyBorder="1" applyAlignment="1">
      <alignment horizontal="left" vertical="top" wrapText="1"/>
    </xf>
    <xf numFmtId="165" fontId="3" fillId="2" borderId="27" xfId="3" applyNumberFormat="1" applyFont="1" applyFill="1" applyBorder="1" applyAlignment="1">
      <alignment horizontal="center" vertical="top" wrapText="1"/>
    </xf>
    <xf numFmtId="0" fontId="3" fillId="2" borderId="8" xfId="3" applyFont="1" applyFill="1" applyBorder="1" applyAlignment="1">
      <alignment horizontal="center" vertical="top"/>
    </xf>
    <xf numFmtId="0" fontId="3" fillId="2" borderId="27" xfId="3" applyFont="1" applyFill="1" applyBorder="1" applyAlignment="1">
      <alignment vertical="top" wrapText="1"/>
    </xf>
    <xf numFmtId="0" fontId="3" fillId="2" borderId="8" xfId="3" applyFont="1" applyFill="1" applyBorder="1" applyAlignment="1">
      <alignment horizontal="right" vertical="top" wrapText="1"/>
    </xf>
    <xf numFmtId="49" fontId="3" fillId="2" borderId="27" xfId="3" applyNumberFormat="1" applyFont="1" applyFill="1" applyBorder="1" applyAlignment="1">
      <alignment horizontal="center" vertical="top"/>
    </xf>
    <xf numFmtId="0" fontId="12" fillId="4" borderId="9" xfId="3" applyFont="1" applyFill="1" applyBorder="1" applyAlignment="1">
      <alignment horizontal="left" vertical="top" wrapText="1"/>
    </xf>
    <xf numFmtId="0" fontId="12" fillId="4" borderId="8" xfId="3" applyFont="1" applyFill="1" applyBorder="1" applyAlignment="1">
      <alignment horizontal="left" vertical="top" wrapText="1"/>
    </xf>
    <xf numFmtId="165" fontId="3" fillId="4" borderId="27" xfId="3" applyNumberFormat="1" applyFont="1" applyFill="1" applyBorder="1" applyAlignment="1">
      <alignment horizontal="center" vertical="top" wrapText="1"/>
    </xf>
    <xf numFmtId="0" fontId="3" fillId="4" borderId="8" xfId="3" applyFont="1" applyFill="1" applyBorder="1" applyAlignment="1">
      <alignment horizontal="center" vertical="top"/>
    </xf>
    <xf numFmtId="0" fontId="3" fillId="4" borderId="27" xfId="3" applyFont="1" applyFill="1" applyBorder="1" applyAlignment="1">
      <alignment vertical="top" wrapText="1"/>
    </xf>
    <xf numFmtId="0" fontId="3" fillId="4" borderId="8" xfId="3" applyFont="1" applyFill="1" applyBorder="1" applyAlignment="1">
      <alignment horizontal="right" vertical="top" wrapText="1"/>
    </xf>
    <xf numFmtId="49" fontId="3" fillId="4" borderId="27" xfId="3" applyNumberFormat="1" applyFont="1" applyFill="1" applyBorder="1" applyAlignment="1">
      <alignment horizontal="center" vertical="top"/>
    </xf>
    <xf numFmtId="49" fontId="3" fillId="3" borderId="27" xfId="3" applyNumberFormat="1" applyFont="1" applyFill="1" applyBorder="1" applyAlignment="1">
      <alignment horizontal="center" vertical="top"/>
    </xf>
    <xf numFmtId="9" fontId="13" fillId="18" borderId="20" xfId="3" applyNumberFormat="1" applyFont="1" applyFill="1" applyBorder="1" applyAlignment="1">
      <alignment horizontal="center" vertical="top"/>
    </xf>
    <xf numFmtId="0" fontId="13" fillId="18" borderId="1" xfId="3" applyFont="1" applyFill="1" applyBorder="1" applyAlignment="1">
      <alignment horizontal="center" vertical="center"/>
    </xf>
    <xf numFmtId="0" fontId="13" fillId="18" borderId="22" xfId="3" applyFont="1" applyFill="1" applyBorder="1" applyAlignment="1">
      <alignment horizontal="left" vertical="top"/>
    </xf>
    <xf numFmtId="165" fontId="3" fillId="18" borderId="21" xfId="3" applyNumberFormat="1" applyFont="1" applyFill="1" applyBorder="1" applyAlignment="1">
      <alignment horizontal="center" vertical="top"/>
    </xf>
    <xf numFmtId="0" fontId="3" fillId="19" borderId="7" xfId="3" applyFont="1" applyFill="1" applyBorder="1" applyAlignment="1">
      <alignment horizontal="center" vertical="top"/>
    </xf>
    <xf numFmtId="49" fontId="5" fillId="5" borderId="1" xfId="3" applyNumberFormat="1" applyFont="1" applyFill="1" applyBorder="1" applyAlignment="1">
      <alignment horizontal="center" vertical="top"/>
    </xf>
    <xf numFmtId="49" fontId="5" fillId="5" borderId="21" xfId="3" applyNumberFormat="1" applyFont="1" applyFill="1" applyBorder="1" applyAlignment="1">
      <alignment horizontal="center" vertical="top"/>
    </xf>
    <xf numFmtId="0" fontId="36" fillId="5" borderId="21" xfId="3" applyFont="1" applyFill="1" applyBorder="1" applyAlignment="1">
      <alignment horizontal="center" vertical="top" wrapText="1"/>
    </xf>
    <xf numFmtId="0" fontId="36" fillId="10" borderId="21" xfId="3" applyFont="1" applyFill="1" applyBorder="1" applyAlignment="1">
      <alignment horizontal="center" vertical="top" wrapText="1"/>
    </xf>
    <xf numFmtId="0" fontId="36" fillId="11" borderId="21" xfId="3" applyFont="1" applyFill="1" applyBorder="1" applyAlignment="1">
      <alignment vertical="top" wrapText="1"/>
    </xf>
    <xf numFmtId="49" fontId="3" fillId="6" borderId="21" xfId="3" applyNumberFormat="1" applyFont="1" applyFill="1" applyBorder="1" applyAlignment="1">
      <alignment horizontal="center" vertical="top"/>
    </xf>
    <xf numFmtId="49" fontId="3" fillId="3" borderId="21" xfId="3" applyNumberFormat="1" applyFont="1" applyFill="1" applyBorder="1" applyAlignment="1">
      <alignment horizontal="center" vertical="top"/>
    </xf>
    <xf numFmtId="9" fontId="13" fillId="0" borderId="26" xfId="3" applyNumberFormat="1" applyFont="1" applyBorder="1" applyAlignment="1">
      <alignment horizontal="center" vertical="top"/>
    </xf>
    <xf numFmtId="0" fontId="13" fillId="0" borderId="25" xfId="3" applyFont="1" applyBorder="1" applyAlignment="1">
      <alignment horizontal="center" vertical="center"/>
    </xf>
    <xf numFmtId="0" fontId="13" fillId="0" borderId="48" xfId="3" applyFont="1" applyBorder="1" applyAlignment="1">
      <alignment horizontal="left" vertical="top"/>
    </xf>
    <xf numFmtId="165" fontId="5" fillId="0" borderId="18" xfId="3" applyNumberFormat="1" applyFont="1" applyBorder="1" applyAlignment="1">
      <alignment horizontal="center" vertical="top"/>
    </xf>
    <xf numFmtId="0" fontId="5" fillId="0" borderId="14" xfId="3" applyFont="1" applyBorder="1" applyAlignment="1">
      <alignment horizontal="center" vertical="top"/>
    </xf>
    <xf numFmtId="49" fontId="5" fillId="5" borderId="0" xfId="3" applyNumberFormat="1" applyFont="1" applyFill="1" applyAlignment="1">
      <alignment horizontal="center" vertical="top"/>
    </xf>
    <xf numFmtId="49" fontId="5" fillId="5" borderId="13" xfId="3" applyNumberFormat="1" applyFont="1" applyFill="1" applyBorder="1" applyAlignment="1">
      <alignment horizontal="center" vertical="top"/>
    </xf>
    <xf numFmtId="0" fontId="3" fillId="11" borderId="13" xfId="3" applyFont="1" applyFill="1" applyBorder="1" applyAlignment="1">
      <alignment horizontal="center" vertical="center" textRotation="90" wrapText="1"/>
    </xf>
    <xf numFmtId="0" fontId="36" fillId="5" borderId="13" xfId="3" applyFont="1" applyFill="1" applyBorder="1" applyAlignment="1">
      <alignment horizontal="center" vertical="top" wrapText="1"/>
    </xf>
    <xf numFmtId="0" fontId="36" fillId="10" borderId="13" xfId="3" applyFont="1" applyFill="1" applyBorder="1" applyAlignment="1">
      <alignment horizontal="center" vertical="top" wrapText="1"/>
    </xf>
    <xf numFmtId="49" fontId="3" fillId="11" borderId="13" xfId="3" applyNumberFormat="1" applyFont="1" applyFill="1" applyBorder="1" applyAlignment="1">
      <alignment vertical="top" wrapText="1"/>
    </xf>
    <xf numFmtId="49" fontId="3" fillId="6" borderId="13" xfId="3" applyNumberFormat="1" applyFont="1" applyFill="1" applyBorder="1" applyAlignment="1">
      <alignment horizontal="center" vertical="top"/>
    </xf>
    <xf numFmtId="49" fontId="3" fillId="3" borderId="13" xfId="3" applyNumberFormat="1" applyFont="1" applyFill="1" applyBorder="1" applyAlignment="1">
      <alignment horizontal="center" vertical="top"/>
    </xf>
    <xf numFmtId="9" fontId="13" fillId="0" borderId="39" xfId="3" applyNumberFormat="1" applyFont="1" applyBorder="1" applyAlignment="1">
      <alignment horizontal="center" vertical="top"/>
    </xf>
    <xf numFmtId="0" fontId="13" fillId="0" borderId="38" xfId="3" applyFont="1" applyBorder="1" applyAlignment="1">
      <alignment horizontal="center" vertical="center"/>
    </xf>
    <xf numFmtId="0" fontId="13" fillId="0" borderId="62" xfId="3" applyFont="1" applyBorder="1" applyAlignment="1">
      <alignment horizontal="left" vertical="top"/>
    </xf>
    <xf numFmtId="165" fontId="5" fillId="0" borderId="10" xfId="3" applyNumberFormat="1" applyFont="1" applyBorder="1" applyAlignment="1">
      <alignment horizontal="center" vertical="top"/>
    </xf>
    <xf numFmtId="0" fontId="5" fillId="0" borderId="36" xfId="3" applyFont="1" applyBorder="1" applyAlignment="1">
      <alignment horizontal="center" vertical="top"/>
    </xf>
    <xf numFmtId="0" fontId="13" fillId="0" borderId="57" xfId="3" applyFont="1" applyBorder="1" applyAlignment="1">
      <alignment horizontal="left" vertical="top" wrapText="1"/>
    </xf>
    <xf numFmtId="49" fontId="5" fillId="5" borderId="0" xfId="3" applyNumberFormat="1" applyFont="1" applyFill="1" applyAlignment="1">
      <alignment horizontal="left" vertical="top"/>
    </xf>
    <xf numFmtId="9" fontId="13" fillId="0" borderId="34" xfId="3" applyNumberFormat="1" applyFont="1" applyBorder="1" applyAlignment="1">
      <alignment horizontal="center" vertical="top"/>
    </xf>
    <xf numFmtId="0" fontId="13" fillId="5" borderId="33" xfId="3" applyFont="1" applyFill="1" applyBorder="1" applyAlignment="1">
      <alignment horizontal="center" vertical="top" wrapText="1"/>
    </xf>
    <xf numFmtId="0" fontId="13" fillId="5" borderId="47" xfId="3" applyFont="1" applyFill="1" applyBorder="1" applyAlignment="1">
      <alignment horizontal="left" vertical="top" wrapText="1"/>
    </xf>
    <xf numFmtId="165" fontId="5" fillId="0" borderId="2" xfId="3" applyNumberFormat="1" applyFont="1" applyBorder="1" applyAlignment="1">
      <alignment horizontal="center" vertical="top"/>
    </xf>
    <xf numFmtId="0" fontId="5" fillId="0" borderId="31" xfId="3" applyFont="1" applyBorder="1" applyAlignment="1">
      <alignment horizontal="center" vertical="top"/>
    </xf>
    <xf numFmtId="0" fontId="17" fillId="0" borderId="4" xfId="4" applyFont="1" applyBorder="1" applyAlignment="1">
      <alignment vertical="top" wrapText="1"/>
    </xf>
    <xf numFmtId="49" fontId="5" fillId="5" borderId="5" xfId="3" applyNumberFormat="1" applyFont="1" applyFill="1" applyBorder="1" applyAlignment="1">
      <alignment horizontal="center" vertical="top"/>
    </xf>
    <xf numFmtId="0" fontId="36" fillId="5" borderId="5" xfId="3" applyFont="1" applyFill="1" applyBorder="1" applyAlignment="1">
      <alignment horizontal="center" vertical="top" wrapText="1"/>
    </xf>
    <xf numFmtId="49" fontId="3" fillId="10" borderId="5" xfId="3" applyNumberFormat="1" applyFont="1" applyFill="1" applyBorder="1" applyAlignment="1">
      <alignment vertical="top" wrapText="1"/>
    </xf>
    <xf numFmtId="49" fontId="3" fillId="11" borderId="5" xfId="3" applyNumberFormat="1" applyFont="1" applyFill="1" applyBorder="1" applyAlignment="1">
      <alignment vertical="top" wrapText="1"/>
    </xf>
    <xf numFmtId="49" fontId="3" fillId="6" borderId="5" xfId="3" applyNumberFormat="1" applyFont="1" applyFill="1" applyBorder="1" applyAlignment="1">
      <alignment horizontal="center" vertical="top"/>
    </xf>
    <xf numFmtId="49" fontId="3" fillId="3" borderId="5" xfId="3" applyNumberFormat="1" applyFont="1" applyFill="1" applyBorder="1" applyAlignment="1">
      <alignment horizontal="center" vertical="top"/>
    </xf>
    <xf numFmtId="0" fontId="13" fillId="0" borderId="49" xfId="3" applyFont="1" applyBorder="1" applyAlignment="1">
      <alignment horizontal="left" vertical="top"/>
    </xf>
    <xf numFmtId="165" fontId="3" fillId="11" borderId="27" xfId="3" applyNumberFormat="1" applyFont="1" applyFill="1" applyBorder="1" applyAlignment="1">
      <alignment horizontal="center" vertical="top"/>
    </xf>
    <xf numFmtId="0" fontId="3" fillId="11" borderId="7" xfId="3" applyFont="1" applyFill="1" applyBorder="1" applyAlignment="1">
      <alignment horizontal="center" vertical="top"/>
    </xf>
    <xf numFmtId="0" fontId="5" fillId="11" borderId="20" xfId="3" applyFont="1" applyFill="1" applyBorder="1" applyAlignment="1">
      <alignment horizontal="left" vertical="top" wrapText="1"/>
    </xf>
    <xf numFmtId="0" fontId="36" fillId="11" borderId="1" xfId="3" applyFont="1" applyFill="1" applyBorder="1" applyAlignment="1">
      <alignment horizontal="center" vertical="top" wrapText="1"/>
    </xf>
    <xf numFmtId="0" fontId="36" fillId="11" borderId="22" xfId="3" applyFont="1" applyFill="1" applyBorder="1" applyAlignment="1">
      <alignment horizontal="center" vertical="top" wrapText="1"/>
    </xf>
    <xf numFmtId="0" fontId="13" fillId="0" borderId="63" xfId="3" applyFont="1" applyBorder="1" applyAlignment="1">
      <alignment horizontal="left" vertical="top"/>
    </xf>
    <xf numFmtId="165" fontId="3" fillId="11" borderId="13" xfId="3" applyNumberFormat="1" applyFont="1" applyFill="1" applyBorder="1" applyAlignment="1">
      <alignment horizontal="center" vertical="top"/>
    </xf>
    <xf numFmtId="0" fontId="3" fillId="11" borderId="14" xfId="3" applyFont="1" applyFill="1" applyBorder="1" applyAlignment="1">
      <alignment horizontal="center" vertical="top"/>
    </xf>
    <xf numFmtId="0" fontId="5" fillId="11" borderId="12" xfId="3" applyFont="1" applyFill="1" applyBorder="1" applyAlignment="1">
      <alignment horizontal="left" vertical="top" wrapText="1"/>
    </xf>
    <xf numFmtId="0" fontId="36" fillId="11" borderId="0" xfId="3" applyFont="1" applyFill="1" applyAlignment="1">
      <alignment horizontal="center" vertical="top" wrapText="1"/>
    </xf>
    <xf numFmtId="0" fontId="36" fillId="11" borderId="14" xfId="3" applyFont="1" applyFill="1" applyBorder="1" applyAlignment="1">
      <alignment horizontal="center" vertical="top" wrapText="1"/>
    </xf>
    <xf numFmtId="165" fontId="3" fillId="11" borderId="10" xfId="3" applyNumberFormat="1" applyFont="1" applyFill="1" applyBorder="1" applyAlignment="1">
      <alignment horizontal="center" vertical="top"/>
    </xf>
    <xf numFmtId="0" fontId="3" fillId="11" borderId="10" xfId="3" applyFont="1" applyFill="1" applyBorder="1" applyAlignment="1">
      <alignment horizontal="center" vertical="top"/>
    </xf>
    <xf numFmtId="165" fontId="3" fillId="11" borderId="59" xfId="3" applyNumberFormat="1" applyFont="1" applyFill="1" applyBorder="1" applyAlignment="1">
      <alignment horizontal="center" vertical="top"/>
    </xf>
    <xf numFmtId="0" fontId="13" fillId="0" borderId="33" xfId="3" applyFont="1" applyBorder="1" applyAlignment="1">
      <alignment horizontal="center" vertical="center"/>
    </xf>
    <xf numFmtId="0" fontId="13" fillId="0" borderId="45" xfId="3" applyFont="1" applyBorder="1" applyAlignment="1">
      <alignment horizontal="left" vertical="top"/>
    </xf>
    <xf numFmtId="165" fontId="3" fillId="11" borderId="2" xfId="3" applyNumberFormat="1" applyFont="1" applyFill="1" applyBorder="1" applyAlignment="1">
      <alignment horizontal="center" vertical="top"/>
    </xf>
    <xf numFmtId="0" fontId="3" fillId="11" borderId="2" xfId="3" applyFont="1" applyFill="1" applyBorder="1" applyAlignment="1">
      <alignment horizontal="center" vertical="top"/>
    </xf>
    <xf numFmtId="0" fontId="36" fillId="11" borderId="28" xfId="3" applyFont="1" applyFill="1" applyBorder="1" applyAlignment="1">
      <alignment horizontal="center" vertical="top" wrapText="1"/>
    </xf>
    <xf numFmtId="0" fontId="36" fillId="11" borderId="6" xfId="3" applyFont="1" applyFill="1" applyBorder="1" applyAlignment="1">
      <alignment horizontal="center" vertical="top" wrapText="1"/>
    </xf>
    <xf numFmtId="9" fontId="13" fillId="0" borderId="64" xfId="3" applyNumberFormat="1" applyFont="1" applyBorder="1" applyAlignment="1">
      <alignment horizontal="center" vertical="top"/>
    </xf>
    <xf numFmtId="0" fontId="13" fillId="0" borderId="65" xfId="3" applyFont="1" applyBorder="1" applyAlignment="1">
      <alignment horizontal="center" vertical="center"/>
    </xf>
    <xf numFmtId="0" fontId="13" fillId="0" borderId="66" xfId="3" applyFont="1" applyBorder="1" applyAlignment="1">
      <alignment horizontal="left" vertical="top"/>
    </xf>
    <xf numFmtId="49" fontId="3" fillId="0" borderId="27" xfId="3" applyNumberFormat="1" applyFont="1" applyBorder="1" applyAlignment="1">
      <alignment horizontal="center" vertical="top"/>
    </xf>
    <xf numFmtId="49" fontId="3" fillId="4" borderId="7" xfId="3" applyNumberFormat="1" applyFont="1" applyFill="1" applyBorder="1" applyAlignment="1">
      <alignment vertical="top" wrapText="1"/>
    </xf>
    <xf numFmtId="49" fontId="3" fillId="0" borderId="9" xfId="3" applyNumberFormat="1" applyFont="1" applyBorder="1" applyAlignment="1">
      <alignment vertical="top"/>
    </xf>
    <xf numFmtId="49" fontId="3" fillId="0" borderId="8" xfId="3" applyNumberFormat="1" applyFont="1" applyBorder="1" applyAlignment="1">
      <alignment vertical="top"/>
    </xf>
    <xf numFmtId="49" fontId="3" fillId="2" borderId="27" xfId="3" applyNumberFormat="1" applyFont="1" applyFill="1" applyBorder="1" applyAlignment="1">
      <alignment vertical="top"/>
    </xf>
    <xf numFmtId="9" fontId="39" fillId="2" borderId="4" xfId="3" applyNumberFormat="1" applyFont="1" applyFill="1" applyBorder="1" applyAlignment="1">
      <alignment horizontal="center" vertical="top"/>
    </xf>
    <xf numFmtId="0" fontId="39" fillId="2" borderId="67" xfId="3" applyFont="1" applyFill="1" applyBorder="1" applyAlignment="1">
      <alignment horizontal="center" vertical="center"/>
    </xf>
    <xf numFmtId="0" fontId="39" fillId="2" borderId="28" xfId="3" applyFont="1" applyFill="1" applyBorder="1" applyAlignment="1">
      <alignment horizontal="left" vertical="top"/>
    </xf>
    <xf numFmtId="165" fontId="3" fillId="2" borderId="27" xfId="3" applyNumberFormat="1" applyFont="1" applyFill="1" applyBorder="1" applyAlignment="1">
      <alignment horizontal="center" vertical="top"/>
    </xf>
    <xf numFmtId="0" fontId="3" fillId="2" borderId="22" xfId="3" applyFont="1" applyFill="1" applyBorder="1" applyAlignment="1">
      <alignment horizontal="center" vertical="top"/>
    </xf>
    <xf numFmtId="0" fontId="3" fillId="2" borderId="1" xfId="3" applyFont="1" applyFill="1" applyBorder="1" applyAlignment="1">
      <alignment horizontal="right" vertical="top" wrapText="1"/>
    </xf>
    <xf numFmtId="49" fontId="3" fillId="2" borderId="7" xfId="3" applyNumberFormat="1" applyFont="1" applyFill="1" applyBorder="1" applyAlignment="1">
      <alignment horizontal="center" vertical="top"/>
    </xf>
    <xf numFmtId="9" fontId="39" fillId="4" borderId="4" xfId="3" applyNumberFormat="1" applyFont="1" applyFill="1" applyBorder="1" applyAlignment="1">
      <alignment horizontal="center" vertical="top"/>
    </xf>
    <xf numFmtId="0" fontId="39" fillId="4" borderId="67" xfId="3" applyFont="1" applyFill="1" applyBorder="1" applyAlignment="1">
      <alignment horizontal="center" vertical="center"/>
    </xf>
    <xf numFmtId="0" fontId="39" fillId="4" borderId="28" xfId="3" applyFont="1" applyFill="1" applyBorder="1" applyAlignment="1">
      <alignment horizontal="left" vertical="top"/>
    </xf>
    <xf numFmtId="165" fontId="3" fillId="4" borderId="27" xfId="3" applyNumberFormat="1" applyFont="1" applyFill="1" applyBorder="1" applyAlignment="1">
      <alignment horizontal="center" vertical="top"/>
    </xf>
    <xf numFmtId="0" fontId="3" fillId="4" borderId="7" xfId="3" applyFont="1" applyFill="1" applyBorder="1" applyAlignment="1">
      <alignment horizontal="center" vertical="top"/>
    </xf>
    <xf numFmtId="0" fontId="3" fillId="4" borderId="27" xfId="3" applyFont="1" applyFill="1" applyBorder="1" applyAlignment="1">
      <alignment horizontal="right" vertical="top" wrapText="1"/>
    </xf>
    <xf numFmtId="49" fontId="3" fillId="6" borderId="27" xfId="3" applyNumberFormat="1" applyFont="1" applyFill="1" applyBorder="1" applyAlignment="1">
      <alignment horizontal="center" vertical="top"/>
    </xf>
    <xf numFmtId="9" fontId="39" fillId="18" borderId="4" xfId="3" applyNumberFormat="1" applyFont="1" applyFill="1" applyBorder="1" applyAlignment="1">
      <alignment horizontal="center" vertical="top"/>
    </xf>
    <xf numFmtId="0" fontId="39" fillId="18" borderId="32" xfId="3" applyFont="1" applyFill="1" applyBorder="1" applyAlignment="1">
      <alignment horizontal="center" vertical="center"/>
    </xf>
    <xf numFmtId="0" fontId="39" fillId="18" borderId="28" xfId="3" applyFont="1" applyFill="1" applyBorder="1" applyAlignment="1">
      <alignment horizontal="left" vertical="top"/>
    </xf>
    <xf numFmtId="165" fontId="3" fillId="18" borderId="5" xfId="3" applyNumberFormat="1" applyFont="1" applyFill="1" applyBorder="1" applyAlignment="1">
      <alignment horizontal="center" vertical="top"/>
    </xf>
    <xf numFmtId="0" fontId="3" fillId="18" borderId="7" xfId="3" applyFont="1" applyFill="1" applyBorder="1" applyAlignment="1">
      <alignment horizontal="center" vertical="top"/>
    </xf>
    <xf numFmtId="49" fontId="5" fillId="0" borderId="14" xfId="3" applyNumberFormat="1" applyFont="1" applyBorder="1" applyAlignment="1">
      <alignment horizontal="center" vertical="top"/>
    </xf>
    <xf numFmtId="49" fontId="5" fillId="5" borderId="12" xfId="3" applyNumberFormat="1" applyFont="1" applyFill="1" applyBorder="1" applyAlignment="1">
      <alignment horizontal="center" vertical="top"/>
    </xf>
    <xf numFmtId="0" fontId="36" fillId="10" borderId="1" xfId="3" applyFont="1" applyFill="1" applyBorder="1" applyAlignment="1">
      <alignment horizontal="left" vertical="top" wrapText="1"/>
    </xf>
    <xf numFmtId="49" fontId="3" fillId="11" borderId="21" xfId="3" applyNumberFormat="1" applyFont="1" applyFill="1" applyBorder="1" applyAlignment="1">
      <alignment horizontal="center" vertical="top" wrapText="1"/>
    </xf>
    <xf numFmtId="9" fontId="39" fillId="0" borderId="12" xfId="3" applyNumberFormat="1" applyFont="1" applyBorder="1" applyAlignment="1">
      <alignment horizontal="center" vertical="top"/>
    </xf>
    <xf numFmtId="0" fontId="39" fillId="0" borderId="35" xfId="3" applyFont="1" applyBorder="1" applyAlignment="1">
      <alignment horizontal="center" vertical="center"/>
    </xf>
    <xf numFmtId="0" fontId="39" fillId="0" borderId="23" xfId="3" applyFont="1" applyBorder="1" applyAlignment="1">
      <alignment horizontal="left" vertical="top"/>
    </xf>
    <xf numFmtId="165" fontId="3" fillId="0" borderId="13" xfId="3" applyNumberFormat="1" applyFont="1" applyBorder="1" applyAlignment="1">
      <alignment horizontal="center" vertical="top"/>
    </xf>
    <xf numFmtId="0" fontId="5" fillId="5" borderId="53" xfId="3" applyFont="1" applyFill="1" applyBorder="1" applyAlignment="1">
      <alignment horizontal="center" vertical="top"/>
    </xf>
    <xf numFmtId="49" fontId="3" fillId="10" borderId="0" xfId="3" applyNumberFormat="1" applyFont="1" applyFill="1" applyAlignment="1">
      <alignment horizontal="left" vertical="top" wrapText="1"/>
    </xf>
    <xf numFmtId="49" fontId="3" fillId="11" borderId="13" xfId="3" applyNumberFormat="1" applyFont="1" applyFill="1" applyBorder="1" applyAlignment="1">
      <alignment horizontal="center" vertical="top" wrapText="1"/>
    </xf>
    <xf numFmtId="9" fontId="39" fillId="0" borderId="37" xfId="3" applyNumberFormat="1" applyFont="1" applyBorder="1" applyAlignment="1">
      <alignment horizontal="center" vertical="top"/>
    </xf>
    <xf numFmtId="0" fontId="39" fillId="0" borderId="62" xfId="3" applyFont="1" applyBorder="1" applyAlignment="1">
      <alignment horizontal="center" vertical="center"/>
    </xf>
    <xf numFmtId="0" fontId="39" fillId="0" borderId="63" xfId="3" applyFont="1" applyBorder="1" applyAlignment="1">
      <alignment horizontal="left" vertical="top"/>
    </xf>
    <xf numFmtId="165" fontId="3" fillId="0" borderId="10" xfId="3" applyNumberFormat="1" applyFont="1" applyBorder="1" applyAlignment="1">
      <alignment horizontal="center" vertical="top"/>
    </xf>
    <xf numFmtId="0" fontId="5" fillId="5" borderId="10" xfId="3" applyFont="1" applyFill="1" applyBorder="1" applyAlignment="1">
      <alignment horizontal="center" vertical="top"/>
    </xf>
    <xf numFmtId="49" fontId="3" fillId="10" borderId="0" xfId="3" applyNumberFormat="1" applyFont="1" applyFill="1" applyAlignment="1">
      <alignment horizontal="center" vertical="top" wrapText="1"/>
    </xf>
    <xf numFmtId="9" fontId="39" fillId="0" borderId="55" xfId="3" applyNumberFormat="1" applyFont="1" applyBorder="1" applyAlignment="1">
      <alignment horizontal="center" vertical="top"/>
    </xf>
    <xf numFmtId="0" fontId="39" fillId="0" borderId="47" xfId="3" applyFont="1" applyBorder="1" applyAlignment="1">
      <alignment horizontal="center" vertical="center"/>
    </xf>
    <xf numFmtId="0" fontId="39" fillId="0" borderId="45" xfId="3" applyFont="1" applyBorder="1" applyAlignment="1">
      <alignment horizontal="left" vertical="top"/>
    </xf>
    <xf numFmtId="165" fontId="3" fillId="0" borderId="2" xfId="3" applyNumberFormat="1" applyFont="1" applyBorder="1" applyAlignment="1">
      <alignment horizontal="center" vertical="top"/>
    </xf>
    <xf numFmtId="0" fontId="5" fillId="5" borderId="2" xfId="3" applyFont="1" applyFill="1" applyBorder="1" applyAlignment="1">
      <alignment horizontal="center" vertical="top"/>
    </xf>
    <xf numFmtId="49" fontId="40" fillId="10" borderId="28" xfId="3" applyNumberFormat="1" applyFont="1" applyFill="1" applyBorder="1" applyAlignment="1">
      <alignment horizontal="center" vertical="top" wrapText="1"/>
    </xf>
    <xf numFmtId="49" fontId="29" fillId="0" borderId="14" xfId="3" applyNumberFormat="1" applyFont="1" applyBorder="1" applyAlignment="1">
      <alignment horizontal="center" vertical="top"/>
    </xf>
    <xf numFmtId="9" fontId="39" fillId="18" borderId="64" xfId="3" applyNumberFormat="1" applyFont="1" applyFill="1" applyBorder="1" applyAlignment="1">
      <alignment horizontal="center" vertical="top"/>
    </xf>
    <xf numFmtId="0" fontId="39" fillId="18" borderId="65" xfId="3" applyFont="1" applyFill="1" applyBorder="1" applyAlignment="1">
      <alignment horizontal="center" vertical="center"/>
    </xf>
    <xf numFmtId="0" fontId="39" fillId="18" borderId="66" xfId="3" applyFont="1" applyFill="1" applyBorder="1" applyAlignment="1">
      <alignment horizontal="left" vertical="top"/>
    </xf>
    <xf numFmtId="165" fontId="3" fillId="18" borderId="27" xfId="3" applyNumberFormat="1" applyFont="1" applyFill="1" applyBorder="1" applyAlignment="1">
      <alignment horizontal="center" vertical="top"/>
    </xf>
    <xf numFmtId="0" fontId="36" fillId="10" borderId="1" xfId="3" applyFont="1" applyFill="1" applyBorder="1" applyAlignment="1">
      <alignment horizontal="center" vertical="top" wrapText="1"/>
    </xf>
    <xf numFmtId="0" fontId="8" fillId="20" borderId="0" xfId="3" applyFill="1"/>
    <xf numFmtId="0" fontId="39" fillId="5" borderId="41" xfId="3" applyFont="1" applyFill="1" applyBorder="1" applyAlignment="1">
      <alignment horizontal="center" vertical="top"/>
    </xf>
    <xf numFmtId="0" fontId="13" fillId="5" borderId="35" xfId="3" applyFont="1" applyFill="1" applyBorder="1" applyAlignment="1">
      <alignment horizontal="center" vertical="center" wrapText="1"/>
    </xf>
    <xf numFmtId="0" fontId="13" fillId="5" borderId="15" xfId="3" applyFont="1" applyFill="1" applyBorder="1" applyAlignment="1">
      <alignment horizontal="left" vertical="top" wrapText="1"/>
    </xf>
    <xf numFmtId="165" fontId="5" fillId="0" borderId="13" xfId="3" applyNumberFormat="1" applyFont="1" applyBorder="1" applyAlignment="1">
      <alignment horizontal="center" vertical="top"/>
    </xf>
    <xf numFmtId="0" fontId="32" fillId="10" borderId="12" xfId="3" applyFont="1" applyFill="1" applyBorder="1" applyAlignment="1">
      <alignment horizontal="left" vertical="top" wrapText="1"/>
    </xf>
    <xf numFmtId="49" fontId="3" fillId="5" borderId="13" xfId="3" applyNumberFormat="1" applyFont="1" applyFill="1" applyBorder="1" applyAlignment="1">
      <alignment horizontal="center" vertical="top" wrapText="1"/>
    </xf>
    <xf numFmtId="0" fontId="37" fillId="20" borderId="0" xfId="3" applyFont="1" applyFill="1"/>
    <xf numFmtId="0" fontId="37" fillId="0" borderId="0" xfId="3" applyFont="1" applyAlignment="1">
      <alignment horizontal="left"/>
    </xf>
    <xf numFmtId="0" fontId="8" fillId="0" borderId="0" xfId="3" applyAlignment="1">
      <alignment horizontal="left"/>
    </xf>
    <xf numFmtId="0" fontId="37" fillId="0" borderId="0" xfId="3" applyFont="1" applyAlignment="1">
      <alignment horizontal="center"/>
    </xf>
    <xf numFmtId="0" fontId="39" fillId="5" borderId="17" xfId="3" applyFont="1" applyFill="1" applyBorder="1" applyAlignment="1">
      <alignment horizontal="center" vertical="top"/>
    </xf>
    <xf numFmtId="0" fontId="13" fillId="5" borderId="38" xfId="3" applyFont="1" applyFill="1" applyBorder="1" applyAlignment="1">
      <alignment horizontal="center" vertical="center" wrapText="1"/>
    </xf>
    <xf numFmtId="0" fontId="13" fillId="5" borderId="36" xfId="3" applyFont="1" applyFill="1" applyBorder="1" applyAlignment="1">
      <alignment wrapText="1"/>
    </xf>
    <xf numFmtId="165" fontId="29" fillId="0" borderId="59" xfId="3" applyNumberFormat="1" applyFont="1" applyBorder="1" applyAlignment="1">
      <alignment horizontal="center" vertical="top"/>
    </xf>
    <xf numFmtId="0" fontId="41" fillId="5" borderId="34" xfId="3" applyFont="1" applyFill="1" applyBorder="1" applyAlignment="1">
      <alignment horizontal="center" vertical="top"/>
    </xf>
    <xf numFmtId="0" fontId="13" fillId="5" borderId="47" xfId="3" applyFont="1" applyFill="1" applyBorder="1" applyAlignment="1">
      <alignment horizontal="center" vertical="top" wrapText="1"/>
    </xf>
    <xf numFmtId="0" fontId="13" fillId="5" borderId="45" xfId="3" applyFont="1" applyFill="1" applyBorder="1" applyAlignment="1">
      <alignment horizontal="left" vertical="top" wrapText="1"/>
    </xf>
    <xf numFmtId="165" fontId="5" fillId="5" borderId="2" xfId="3" applyNumberFormat="1" applyFont="1" applyFill="1" applyBorder="1" applyAlignment="1">
      <alignment horizontal="center" vertical="top"/>
    </xf>
    <xf numFmtId="49" fontId="5" fillId="5" borderId="5" xfId="3" applyNumberFormat="1" applyFont="1" applyFill="1" applyBorder="1" applyAlignment="1">
      <alignment horizontal="left" vertical="top"/>
    </xf>
    <xf numFmtId="49" fontId="3" fillId="5" borderId="5" xfId="3" applyNumberFormat="1" applyFont="1" applyFill="1" applyBorder="1" applyAlignment="1">
      <alignment horizontal="center" vertical="top" wrapText="1"/>
    </xf>
    <xf numFmtId="49" fontId="3" fillId="10" borderId="28" xfId="3" applyNumberFormat="1" applyFont="1" applyFill="1" applyBorder="1" applyAlignment="1">
      <alignment horizontal="left" vertical="top" wrapText="1"/>
    </xf>
    <xf numFmtId="49" fontId="5" fillId="5" borderId="22" xfId="3" applyNumberFormat="1" applyFont="1" applyFill="1" applyBorder="1" applyAlignment="1">
      <alignment horizontal="left" vertical="top"/>
    </xf>
    <xf numFmtId="0" fontId="40" fillId="10" borderId="20" xfId="3" applyFont="1" applyFill="1" applyBorder="1" applyAlignment="1">
      <alignment vertical="top" wrapText="1"/>
    </xf>
    <xf numFmtId="0" fontId="13" fillId="5" borderId="23" xfId="3" applyFont="1" applyFill="1" applyBorder="1" applyAlignment="1">
      <alignment wrapText="1"/>
    </xf>
    <xf numFmtId="165" fontId="5" fillId="5" borderId="13" xfId="3" applyNumberFormat="1" applyFont="1" applyFill="1" applyBorder="1" applyAlignment="1">
      <alignment horizontal="center" vertical="top"/>
    </xf>
    <xf numFmtId="0" fontId="5" fillId="5" borderId="14" xfId="3" applyFont="1" applyFill="1" applyBorder="1" applyAlignment="1">
      <alignment horizontal="center" vertical="top"/>
    </xf>
    <xf numFmtId="49" fontId="5" fillId="5" borderId="14" xfId="3" applyNumberFormat="1" applyFont="1" applyFill="1" applyBorder="1" applyAlignment="1">
      <alignment horizontal="left" vertical="top"/>
    </xf>
    <xf numFmtId="0" fontId="13" fillId="5" borderId="62" xfId="3" applyFont="1" applyFill="1" applyBorder="1" applyAlignment="1">
      <alignment horizontal="center" vertical="center" wrapText="1"/>
    </xf>
    <xf numFmtId="0" fontId="13" fillId="5" borderId="63" xfId="3" applyFont="1" applyFill="1" applyBorder="1" applyAlignment="1">
      <alignment wrapText="1"/>
    </xf>
    <xf numFmtId="165" fontId="5" fillId="5" borderId="59" xfId="3" applyNumberFormat="1" applyFont="1" applyFill="1" applyBorder="1" applyAlignment="1">
      <alignment horizontal="center" vertical="top"/>
    </xf>
    <xf numFmtId="49" fontId="5" fillId="5" borderId="13" xfId="3" applyNumberFormat="1" applyFont="1" applyFill="1" applyBorder="1" applyAlignment="1">
      <alignment horizontal="left" vertical="top"/>
    </xf>
    <xf numFmtId="0" fontId="41" fillId="5" borderId="17" xfId="3" applyFont="1" applyFill="1" applyBorder="1" applyAlignment="1">
      <alignment horizontal="center" vertical="top"/>
    </xf>
    <xf numFmtId="0" fontId="13" fillId="5" borderId="68" xfId="3" applyFont="1" applyFill="1" applyBorder="1" applyAlignment="1">
      <alignment horizontal="center" vertical="top" wrapText="1"/>
    </xf>
    <xf numFmtId="9" fontId="13" fillId="18" borderId="64" xfId="3" applyNumberFormat="1" applyFont="1" applyFill="1" applyBorder="1" applyAlignment="1">
      <alignment horizontal="center" vertical="top"/>
    </xf>
    <xf numFmtId="0" fontId="13" fillId="18" borderId="65" xfId="3" applyFont="1" applyFill="1" applyBorder="1" applyAlignment="1">
      <alignment horizontal="center" vertical="center"/>
    </xf>
    <xf numFmtId="0" fontId="13" fillId="18" borderId="66" xfId="3" applyFont="1" applyFill="1" applyBorder="1" applyAlignment="1">
      <alignment horizontal="left" vertical="top"/>
    </xf>
    <xf numFmtId="49" fontId="5" fillId="5" borderId="14" xfId="3" applyNumberFormat="1" applyFont="1" applyFill="1" applyBorder="1" applyAlignment="1">
      <alignment horizontal="center" vertical="top"/>
    </xf>
    <xf numFmtId="0" fontId="5" fillId="10" borderId="12" xfId="3" applyFont="1" applyFill="1" applyBorder="1" applyAlignment="1">
      <alignment horizontal="left" vertical="top" wrapText="1"/>
    </xf>
    <xf numFmtId="49" fontId="3" fillId="0" borderId="21" xfId="3" applyNumberFormat="1" applyFont="1" applyBorder="1" applyAlignment="1">
      <alignment horizontal="center" vertical="top" wrapText="1"/>
    </xf>
    <xf numFmtId="0" fontId="32" fillId="10" borderId="0" xfId="3" applyFont="1" applyFill="1" applyAlignment="1">
      <alignment horizontal="left" vertical="top" wrapText="1"/>
    </xf>
    <xf numFmtId="9" fontId="13" fillId="0" borderId="61" xfId="3" applyNumberFormat="1" applyFont="1" applyBorder="1" applyAlignment="1">
      <alignment horizontal="center" vertical="top"/>
    </xf>
    <xf numFmtId="0" fontId="13" fillId="0" borderId="60" xfId="3" applyFont="1" applyBorder="1" applyAlignment="1">
      <alignment horizontal="center" vertical="center"/>
    </xf>
    <xf numFmtId="0" fontId="13" fillId="0" borderId="58" xfId="3" applyFont="1" applyBorder="1" applyAlignment="1">
      <alignment horizontal="left" vertical="top"/>
    </xf>
    <xf numFmtId="165" fontId="3" fillId="0" borderId="53" xfId="3" applyNumberFormat="1" applyFont="1" applyBorder="1" applyAlignment="1">
      <alignment horizontal="center" vertical="top"/>
    </xf>
    <xf numFmtId="0" fontId="3" fillId="0" borderId="14" xfId="3" applyFont="1" applyBorder="1" applyAlignment="1">
      <alignment horizontal="center" vertical="top"/>
    </xf>
    <xf numFmtId="49" fontId="3" fillId="0" borderId="13" xfId="3" applyNumberFormat="1" applyFont="1" applyBorder="1" applyAlignment="1">
      <alignment horizontal="center" vertical="top" wrapText="1"/>
    </xf>
    <xf numFmtId="0" fontId="13" fillId="0" borderId="62" xfId="3" applyFont="1" applyBorder="1" applyAlignment="1">
      <alignment horizontal="center" vertical="center"/>
    </xf>
    <xf numFmtId="0" fontId="3" fillId="0" borderId="10" xfId="3" applyFont="1" applyBorder="1" applyAlignment="1">
      <alignment horizontal="center" vertical="top"/>
    </xf>
    <xf numFmtId="49" fontId="29" fillId="5" borderId="14" xfId="3" applyNumberFormat="1" applyFont="1" applyFill="1" applyBorder="1" applyAlignment="1">
      <alignment horizontal="center" vertical="top"/>
    </xf>
    <xf numFmtId="0" fontId="39" fillId="0" borderId="34" xfId="3" applyFont="1" applyBorder="1" applyAlignment="1">
      <alignment horizontal="center" vertical="top"/>
    </xf>
    <xf numFmtId="0" fontId="39" fillId="0" borderId="47" xfId="3" applyFont="1" applyBorder="1" applyAlignment="1">
      <alignment horizontal="center" vertical="top" wrapText="1"/>
    </xf>
    <xf numFmtId="0" fontId="39" fillId="0" borderId="45" xfId="3" applyFont="1" applyBorder="1" applyAlignment="1">
      <alignment horizontal="left" vertical="top" wrapText="1"/>
    </xf>
    <xf numFmtId="0" fontId="3" fillId="0" borderId="2" xfId="3" applyFont="1" applyBorder="1" applyAlignment="1">
      <alignment horizontal="center" vertical="top"/>
    </xf>
    <xf numFmtId="49" fontId="29" fillId="5" borderId="13" xfId="3" applyNumberFormat="1" applyFont="1" applyFill="1" applyBorder="1" applyAlignment="1">
      <alignment horizontal="left" vertical="top"/>
    </xf>
    <xf numFmtId="49" fontId="29" fillId="5" borderId="13" xfId="3" applyNumberFormat="1" applyFont="1" applyFill="1" applyBorder="1" applyAlignment="1">
      <alignment horizontal="center" vertical="top"/>
    </xf>
    <xf numFmtId="0" fontId="39" fillId="9" borderId="0" xfId="0" applyFont="1" applyFill="1" applyAlignment="1">
      <alignment wrapText="1"/>
    </xf>
    <xf numFmtId="49" fontId="3" fillId="10" borderId="13" xfId="3" applyNumberFormat="1" applyFont="1" applyFill="1" applyBorder="1" applyAlignment="1">
      <alignment horizontal="left" vertical="top" wrapText="1"/>
    </xf>
    <xf numFmtId="49" fontId="5" fillId="5" borderId="22" xfId="3" applyNumberFormat="1" applyFont="1" applyFill="1" applyBorder="1" applyAlignment="1">
      <alignment horizontal="center" vertical="top"/>
    </xf>
    <xf numFmtId="0" fontId="32" fillId="10" borderId="22" xfId="3" applyFont="1" applyFill="1" applyBorder="1" applyAlignment="1">
      <alignment horizontal="left" vertical="top" wrapText="1"/>
    </xf>
    <xf numFmtId="0" fontId="13" fillId="5" borderId="61" xfId="3" applyFont="1" applyFill="1" applyBorder="1" applyAlignment="1">
      <alignment horizontal="center" vertical="top"/>
    </xf>
    <xf numFmtId="0" fontId="13" fillId="5" borderId="60" xfId="3" applyFont="1" applyFill="1" applyBorder="1" applyAlignment="1">
      <alignment horizontal="center" vertical="center" wrapText="1"/>
    </xf>
    <xf numFmtId="0" fontId="13" fillId="5" borderId="58" xfId="3" applyFont="1" applyFill="1" applyBorder="1" applyAlignment="1">
      <alignment horizontal="left" vertical="top" wrapText="1"/>
    </xf>
    <xf numFmtId="165" fontId="5" fillId="0" borderId="53" xfId="3" applyNumberFormat="1" applyFont="1" applyBorder="1" applyAlignment="1">
      <alignment horizontal="center" vertical="top"/>
    </xf>
    <xf numFmtId="0" fontId="5" fillId="0" borderId="53" xfId="3" applyFont="1" applyBorder="1" applyAlignment="1">
      <alignment horizontal="center" vertical="top"/>
    </xf>
    <xf numFmtId="0" fontId="32" fillId="10" borderId="14" xfId="3" applyFont="1" applyFill="1" applyBorder="1" applyAlignment="1">
      <alignment horizontal="left" vertical="top" wrapText="1"/>
    </xf>
    <xf numFmtId="0" fontId="13" fillId="5" borderId="17" xfId="3" applyFont="1" applyFill="1" applyBorder="1" applyAlignment="1">
      <alignment horizontal="center" vertical="top"/>
    </xf>
    <xf numFmtId="0" fontId="13" fillId="5" borderId="68" xfId="3" applyFont="1" applyFill="1" applyBorder="1" applyAlignment="1">
      <alignment horizontal="center" vertical="center" wrapText="1"/>
    </xf>
    <xf numFmtId="0" fontId="13" fillId="5" borderId="57" xfId="3" applyFont="1" applyFill="1" applyBorder="1" applyAlignment="1">
      <alignment horizontal="left" vertical="top" wrapText="1"/>
    </xf>
    <xf numFmtId="165" fontId="5" fillId="0" borderId="59" xfId="3" applyNumberFormat="1" applyFont="1" applyBorder="1" applyAlignment="1">
      <alignment horizontal="center" vertical="top"/>
    </xf>
    <xf numFmtId="0" fontId="5" fillId="0" borderId="10" xfId="3" applyFont="1" applyBorder="1" applyAlignment="1">
      <alignment horizontal="center" vertical="top"/>
    </xf>
    <xf numFmtId="0" fontId="13" fillId="0" borderId="34" xfId="3" applyFont="1" applyBorder="1" applyAlignment="1">
      <alignment horizontal="center" vertical="top"/>
    </xf>
    <xf numFmtId="0" fontId="13" fillId="0" borderId="47" xfId="3" applyFont="1" applyBorder="1" applyAlignment="1">
      <alignment horizontal="center" vertical="top" wrapText="1"/>
    </xf>
    <xf numFmtId="0" fontId="13" fillId="0" borderId="45" xfId="3" applyFont="1" applyBorder="1" applyAlignment="1">
      <alignment horizontal="left" vertical="top" wrapText="1"/>
    </xf>
    <xf numFmtId="0" fontId="5" fillId="0" borderId="2" xfId="3" applyFont="1" applyBorder="1" applyAlignment="1">
      <alignment horizontal="center" vertical="top"/>
    </xf>
    <xf numFmtId="49" fontId="3" fillId="10" borderId="5" xfId="3" applyNumberFormat="1" applyFont="1" applyFill="1" applyBorder="1" applyAlignment="1">
      <alignment horizontal="left" vertical="top" wrapText="1"/>
    </xf>
    <xf numFmtId="49" fontId="5" fillId="0" borderId="21" xfId="3" applyNumberFormat="1" applyFont="1" applyBorder="1" applyAlignment="1">
      <alignment horizontal="center" vertical="top"/>
    </xf>
    <xf numFmtId="0" fontId="8" fillId="0" borderId="0" xfId="3" applyAlignment="1">
      <alignment horizontal="center"/>
    </xf>
    <xf numFmtId="0" fontId="13" fillId="5" borderId="41" xfId="3" applyFont="1" applyFill="1" applyBorder="1" applyAlignment="1">
      <alignment horizontal="center" vertical="top"/>
    </xf>
    <xf numFmtId="49" fontId="5" fillId="0" borderId="13" xfId="3" applyNumberFormat="1" applyFont="1" applyBorder="1" applyAlignment="1">
      <alignment horizontal="center" vertical="top"/>
    </xf>
    <xf numFmtId="0" fontId="13" fillId="5" borderId="39" xfId="3" applyFont="1" applyFill="1" applyBorder="1" applyAlignment="1">
      <alignment horizontal="center" vertical="top"/>
    </xf>
    <xf numFmtId="0" fontId="13" fillId="5" borderId="63" xfId="3" applyFont="1" applyFill="1" applyBorder="1" applyAlignment="1">
      <alignment horizontal="left" vertical="top" wrapText="1"/>
    </xf>
    <xf numFmtId="165" fontId="5" fillId="5" borderId="10" xfId="3" applyNumberFormat="1" applyFont="1" applyFill="1" applyBorder="1" applyAlignment="1">
      <alignment horizontal="center" vertical="top"/>
    </xf>
    <xf numFmtId="0" fontId="13" fillId="5" borderId="34" xfId="3" applyFont="1" applyFill="1" applyBorder="1" applyAlignment="1">
      <alignment horizontal="center" vertical="top"/>
    </xf>
    <xf numFmtId="49" fontId="5" fillId="0" borderId="5" xfId="3" applyNumberFormat="1" applyFont="1" applyBorder="1" applyAlignment="1">
      <alignment horizontal="center" vertical="top"/>
    </xf>
    <xf numFmtId="165" fontId="5" fillId="5" borderId="53" xfId="3" applyNumberFormat="1" applyFont="1" applyFill="1" applyBorder="1" applyAlignment="1">
      <alignment horizontal="center" vertical="top"/>
    </xf>
    <xf numFmtId="165" fontId="29" fillId="5" borderId="59" xfId="3" applyNumberFormat="1" applyFont="1" applyFill="1" applyBorder="1" applyAlignment="1">
      <alignment horizontal="center" vertical="top"/>
    </xf>
    <xf numFmtId="49" fontId="3" fillId="10" borderId="28" xfId="3" applyNumberFormat="1" applyFont="1" applyFill="1" applyBorder="1" applyAlignment="1">
      <alignment horizontal="center" vertical="top" wrapText="1"/>
    </xf>
    <xf numFmtId="9" fontId="13" fillId="19" borderId="64" xfId="3" applyNumberFormat="1" applyFont="1" applyFill="1" applyBorder="1" applyAlignment="1">
      <alignment horizontal="center" vertical="top"/>
    </xf>
    <xf numFmtId="0" fontId="13" fillId="19" borderId="65" xfId="3" applyFont="1" applyFill="1" applyBorder="1" applyAlignment="1">
      <alignment horizontal="center" vertical="center"/>
    </xf>
    <xf numFmtId="0" fontId="39" fillId="19" borderId="66" xfId="3" applyFont="1" applyFill="1" applyBorder="1" applyAlignment="1">
      <alignment horizontal="left" vertical="top"/>
    </xf>
    <xf numFmtId="167" fontId="3" fillId="19" borderId="27" xfId="6" applyNumberFormat="1" applyFont="1" applyFill="1" applyBorder="1" applyAlignment="1">
      <alignment horizontal="left" vertical="top"/>
    </xf>
    <xf numFmtId="165" fontId="5" fillId="11" borderId="13" xfId="3" applyNumberFormat="1" applyFont="1" applyFill="1" applyBorder="1" applyAlignment="1">
      <alignment horizontal="center" vertical="top"/>
    </xf>
    <xf numFmtId="165" fontId="5" fillId="11" borderId="10" xfId="3" applyNumberFormat="1" applyFont="1" applyFill="1" applyBorder="1" applyAlignment="1">
      <alignment horizontal="center" vertical="top"/>
    </xf>
    <xf numFmtId="165" fontId="5" fillId="11" borderId="59" xfId="3" applyNumberFormat="1" applyFont="1" applyFill="1" applyBorder="1" applyAlignment="1">
      <alignment horizontal="center" vertical="top"/>
    </xf>
    <xf numFmtId="165" fontId="29" fillId="11" borderId="59" xfId="3" applyNumberFormat="1" applyFont="1" applyFill="1" applyBorder="1" applyAlignment="1">
      <alignment horizontal="center" vertical="top"/>
    </xf>
    <xf numFmtId="0" fontId="39" fillId="5" borderId="57" xfId="3" applyFont="1" applyFill="1" applyBorder="1" applyAlignment="1">
      <alignment horizontal="left" vertical="top" wrapText="1"/>
    </xf>
    <xf numFmtId="165" fontId="5" fillId="11" borderId="2" xfId="3" applyNumberFormat="1" applyFont="1" applyFill="1" applyBorder="1" applyAlignment="1">
      <alignment horizontal="center" vertical="top"/>
    </xf>
    <xf numFmtId="0" fontId="13" fillId="0" borderId="64" xfId="3" applyFont="1" applyBorder="1" applyAlignment="1">
      <alignment horizontal="center" vertical="center"/>
    </xf>
    <xf numFmtId="0" fontId="13" fillId="0" borderId="67" xfId="3" applyFont="1" applyBorder="1" applyAlignment="1">
      <alignment horizontal="center" vertical="center" wrapText="1"/>
    </xf>
    <xf numFmtId="0" fontId="13" fillId="0" borderId="65" xfId="3" applyFont="1" applyBorder="1" applyAlignment="1">
      <alignment vertical="center" wrapText="1"/>
    </xf>
    <xf numFmtId="0" fontId="3" fillId="5" borderId="9" xfId="3" applyFont="1" applyFill="1" applyBorder="1" applyAlignment="1">
      <alignment horizontal="left" vertical="top"/>
    </xf>
    <xf numFmtId="0" fontId="3" fillId="5" borderId="8" xfId="3" applyFont="1" applyFill="1" applyBorder="1" applyAlignment="1">
      <alignment horizontal="left" vertical="top"/>
    </xf>
    <xf numFmtId="0" fontId="3" fillId="5" borderId="7" xfId="3" applyFont="1" applyFill="1" applyBorder="1" applyAlignment="1">
      <alignment horizontal="left" vertical="top"/>
    </xf>
    <xf numFmtId="49" fontId="3" fillId="3" borderId="7" xfId="3" applyNumberFormat="1" applyFont="1" applyFill="1" applyBorder="1" applyAlignment="1">
      <alignment horizontal="center" vertical="top"/>
    </xf>
    <xf numFmtId="0" fontId="12" fillId="4" borderId="9" xfId="3" applyFont="1" applyFill="1" applyBorder="1" applyAlignment="1">
      <alignment vertical="top"/>
    </xf>
    <xf numFmtId="0" fontId="12" fillId="4" borderId="8" xfId="3" applyFont="1" applyFill="1" applyBorder="1" applyAlignment="1">
      <alignment vertical="top"/>
    </xf>
    <xf numFmtId="0" fontId="3" fillId="4" borderId="8" xfId="3" applyFont="1" applyFill="1" applyBorder="1" applyAlignment="1">
      <alignment vertical="top"/>
    </xf>
    <xf numFmtId="0" fontId="3" fillId="4" borderId="7" xfId="3" applyFont="1" applyFill="1" applyBorder="1" applyAlignment="1">
      <alignment vertical="top"/>
    </xf>
    <xf numFmtId="0" fontId="13" fillId="5" borderId="65" xfId="3" applyFont="1" applyFill="1" applyBorder="1" applyAlignment="1">
      <alignment vertical="center" wrapText="1"/>
    </xf>
    <xf numFmtId="0" fontId="12" fillId="0" borderId="9" xfId="3" applyFont="1" applyBorder="1" applyAlignment="1">
      <alignment horizontal="left" vertical="top"/>
    </xf>
    <xf numFmtId="0" fontId="1" fillId="0" borderId="8" xfId="3" applyFont="1" applyBorder="1" applyAlignment="1">
      <alignment horizontal="left" vertical="top"/>
    </xf>
    <xf numFmtId="0" fontId="7" fillId="0" borderId="8" xfId="3" applyFont="1" applyBorder="1" applyAlignment="1">
      <alignment horizontal="left" vertical="top"/>
    </xf>
    <xf numFmtId="0" fontId="1" fillId="0" borderId="7" xfId="3" applyFont="1" applyBorder="1" applyAlignment="1">
      <alignment vertical="top"/>
    </xf>
    <xf numFmtId="49" fontId="6" fillId="2" borderId="7" xfId="3" applyNumberFormat="1" applyFont="1" applyFill="1" applyBorder="1" applyAlignment="1">
      <alignment horizontal="center" vertical="top" wrapText="1"/>
    </xf>
    <xf numFmtId="0" fontId="12" fillId="2" borderId="4" xfId="3" applyFont="1" applyFill="1" applyBorder="1" applyAlignment="1">
      <alignment horizontal="left" vertical="top"/>
    </xf>
    <xf numFmtId="0" fontId="8" fillId="2" borderId="28" xfId="3" applyFill="1" applyBorder="1"/>
    <xf numFmtId="0" fontId="3" fillId="2" borderId="28" xfId="3" applyFont="1" applyFill="1" applyBorder="1" applyAlignment="1">
      <alignment horizontal="left" vertical="top"/>
    </xf>
    <xf numFmtId="0" fontId="5" fillId="2" borderId="28" xfId="3" applyFont="1" applyFill="1" applyBorder="1" applyAlignment="1">
      <alignment horizontal="left" vertical="top"/>
    </xf>
    <xf numFmtId="0" fontId="3" fillId="2" borderId="0" xfId="3" applyFont="1" applyFill="1" applyAlignment="1">
      <alignment vertical="top"/>
    </xf>
    <xf numFmtId="49" fontId="3" fillId="2" borderId="27" xfId="3" applyNumberFormat="1" applyFont="1" applyFill="1" applyBorder="1" applyAlignment="1">
      <alignment horizontal="center" vertical="top" wrapText="1"/>
    </xf>
    <xf numFmtId="0" fontId="12" fillId="2" borderId="20" xfId="3" applyFont="1" applyFill="1" applyBorder="1" applyAlignment="1">
      <alignment horizontal="left" vertical="top" wrapText="1"/>
    </xf>
    <xf numFmtId="0" fontId="12" fillId="2" borderId="1" xfId="3" applyFont="1" applyFill="1" applyBorder="1" applyAlignment="1">
      <alignment horizontal="left" vertical="top" wrapText="1"/>
    </xf>
    <xf numFmtId="165" fontId="3" fillId="2" borderId="21" xfId="3" applyNumberFormat="1" applyFont="1" applyFill="1" applyBorder="1" applyAlignment="1">
      <alignment horizontal="center" vertical="top" wrapText="1"/>
    </xf>
    <xf numFmtId="49" fontId="3" fillId="2" borderId="21" xfId="3" applyNumberFormat="1" applyFont="1" applyFill="1" applyBorder="1" applyAlignment="1">
      <alignment horizontal="center" vertical="top"/>
    </xf>
    <xf numFmtId="0" fontId="3" fillId="4" borderId="21" xfId="3" applyFont="1" applyFill="1" applyBorder="1" applyAlignment="1">
      <alignment horizontal="right" vertical="top" wrapText="1"/>
    </xf>
    <xf numFmtId="9" fontId="39" fillId="18" borderId="9" xfId="3" applyNumberFormat="1" applyFont="1" applyFill="1" applyBorder="1" applyAlignment="1">
      <alignment horizontal="center" vertical="top"/>
    </xf>
    <xf numFmtId="0" fontId="39" fillId="18" borderId="66" xfId="3" applyFont="1" applyFill="1" applyBorder="1" applyAlignment="1">
      <alignment horizontal="center" vertical="center"/>
    </xf>
    <xf numFmtId="0" fontId="39" fillId="18" borderId="7" xfId="3" applyFont="1" applyFill="1" applyBorder="1" applyAlignment="1">
      <alignment horizontal="left" vertical="top"/>
    </xf>
    <xf numFmtId="0" fontId="3" fillId="18" borderId="8" xfId="3" applyFont="1" applyFill="1" applyBorder="1" applyAlignment="1">
      <alignment horizontal="center" vertical="top"/>
    </xf>
    <xf numFmtId="49" fontId="3" fillId="10" borderId="21" xfId="3" applyNumberFormat="1" applyFont="1" applyFill="1" applyBorder="1" applyAlignment="1">
      <alignment horizontal="center" vertical="top" wrapText="1"/>
    </xf>
    <xf numFmtId="9" fontId="39" fillId="0" borderId="20" xfId="3" applyNumberFormat="1" applyFont="1" applyBorder="1" applyAlignment="1">
      <alignment horizontal="center" vertical="top"/>
    </xf>
    <xf numFmtId="0" fontId="39" fillId="0" borderId="23" xfId="3" applyFont="1" applyBorder="1" applyAlignment="1">
      <alignment horizontal="center" vertical="center"/>
    </xf>
    <xf numFmtId="0" fontId="39" fillId="0" borderId="22" xfId="3" applyFont="1" applyBorder="1" applyAlignment="1">
      <alignment horizontal="left" vertical="top"/>
    </xf>
    <xf numFmtId="165" fontId="3" fillId="0" borderId="21" xfId="3" applyNumberFormat="1" applyFont="1" applyBorder="1" applyAlignment="1">
      <alignment horizontal="center" vertical="top"/>
    </xf>
    <xf numFmtId="0" fontId="3" fillId="0" borderId="21" xfId="3" applyFont="1" applyBorder="1" applyAlignment="1">
      <alignment horizontal="center" vertical="top"/>
    </xf>
    <xf numFmtId="49" fontId="3" fillId="10" borderId="13" xfId="3" applyNumberFormat="1" applyFont="1" applyFill="1" applyBorder="1" applyAlignment="1">
      <alignment horizontal="center" vertical="top" wrapText="1"/>
    </xf>
    <xf numFmtId="9" fontId="39" fillId="0" borderId="62" xfId="3" applyNumberFormat="1" applyFont="1" applyBorder="1" applyAlignment="1">
      <alignment horizontal="center" vertical="top"/>
    </xf>
    <xf numFmtId="0" fontId="39" fillId="0" borderId="63" xfId="3" applyFont="1" applyBorder="1" applyAlignment="1">
      <alignment horizontal="center" vertical="center"/>
    </xf>
    <xf numFmtId="0" fontId="39" fillId="0" borderId="36" xfId="3" applyFont="1" applyBorder="1" applyAlignment="1">
      <alignment horizontal="left" vertical="top"/>
    </xf>
    <xf numFmtId="49" fontId="3" fillId="10" borderId="5" xfId="3" applyNumberFormat="1" applyFont="1" applyFill="1" applyBorder="1" applyAlignment="1">
      <alignment horizontal="center" vertical="top" wrapText="1"/>
    </xf>
    <xf numFmtId="0" fontId="39" fillId="18" borderId="46" xfId="3" applyFont="1" applyFill="1" applyBorder="1" applyAlignment="1">
      <alignment horizontal="left" vertical="top"/>
    </xf>
    <xf numFmtId="165" fontId="3" fillId="18" borderId="13" xfId="3" applyNumberFormat="1" applyFont="1" applyFill="1" applyBorder="1" applyAlignment="1">
      <alignment horizontal="center" vertical="top"/>
    </xf>
    <xf numFmtId="0" fontId="3" fillId="18" borderId="28" xfId="3" applyFont="1" applyFill="1" applyBorder="1" applyAlignment="1">
      <alignment horizontal="center" vertical="top"/>
    </xf>
    <xf numFmtId="0" fontId="5" fillId="10" borderId="21" xfId="12" applyFont="1" applyFill="1" applyBorder="1" applyAlignment="1">
      <alignment horizontal="left" vertical="top" wrapText="1"/>
    </xf>
    <xf numFmtId="0" fontId="36" fillId="5" borderId="20" xfId="3" applyFont="1" applyFill="1" applyBorder="1" applyAlignment="1">
      <alignment horizontal="center" vertical="top" wrapText="1"/>
    </xf>
    <xf numFmtId="0" fontId="39" fillId="0" borderId="43" xfId="3" applyFont="1" applyBorder="1" applyAlignment="1">
      <alignment horizontal="center" vertical="center"/>
    </xf>
    <xf numFmtId="0" fontId="3" fillId="0" borderId="1" xfId="3" applyFont="1" applyBorder="1" applyAlignment="1">
      <alignment horizontal="center" vertical="top"/>
    </xf>
    <xf numFmtId="0" fontId="3" fillId="0" borderId="59" xfId="3" applyFont="1" applyBorder="1" applyAlignment="1">
      <alignment horizontal="center" vertical="top"/>
    </xf>
    <xf numFmtId="0" fontId="5" fillId="0" borderId="11" xfId="3" applyFont="1" applyBorder="1" applyAlignment="1">
      <alignment horizontal="center" vertical="top"/>
    </xf>
    <xf numFmtId="0" fontId="13" fillId="5" borderId="62" xfId="3" applyFont="1" applyFill="1" applyBorder="1" applyAlignment="1">
      <alignment horizontal="center" vertical="top" wrapText="1"/>
    </xf>
    <xf numFmtId="0" fontId="5" fillId="0" borderId="3" xfId="3" applyFont="1" applyBorder="1" applyAlignment="1">
      <alignment horizontal="center" vertical="top"/>
    </xf>
    <xf numFmtId="0" fontId="5" fillId="0" borderId="5" xfId="0" applyFont="1" applyBorder="1" applyAlignment="1">
      <alignment vertical="top"/>
    </xf>
    <xf numFmtId="0" fontId="39" fillId="18" borderId="8" xfId="3" applyFont="1" applyFill="1" applyBorder="1" applyAlignment="1">
      <alignment horizontal="center" vertical="center"/>
    </xf>
    <xf numFmtId="0" fontId="39" fillId="0" borderId="61" xfId="3" applyFont="1" applyBorder="1" applyAlignment="1">
      <alignment horizontal="left" vertical="top"/>
    </xf>
    <xf numFmtId="0" fontId="39" fillId="0" borderId="69" xfId="3" applyFont="1" applyBorder="1" applyAlignment="1">
      <alignment horizontal="left" vertical="top"/>
    </xf>
    <xf numFmtId="0" fontId="39" fillId="0" borderId="60" xfId="3" applyFont="1" applyBorder="1" applyAlignment="1">
      <alignment horizontal="left" vertical="top"/>
    </xf>
    <xf numFmtId="165" fontId="3" fillId="0" borderId="18" xfId="3" applyNumberFormat="1" applyFont="1" applyBorder="1" applyAlignment="1">
      <alignment horizontal="center" vertical="top"/>
    </xf>
    <xf numFmtId="0" fontId="5" fillId="5" borderId="70" xfId="3" applyFont="1" applyFill="1" applyBorder="1" applyAlignment="1">
      <alignment horizontal="center" vertical="top"/>
    </xf>
    <xf numFmtId="0" fontId="39" fillId="0" borderId="39" xfId="3" applyFont="1" applyBorder="1" applyAlignment="1">
      <alignment horizontal="left" vertical="top"/>
    </xf>
    <xf numFmtId="0" fontId="39" fillId="0" borderId="38" xfId="3" applyFont="1" applyBorder="1" applyAlignment="1">
      <alignment horizontal="left" vertical="top"/>
    </xf>
    <xf numFmtId="0" fontId="39" fillId="0" borderId="62" xfId="3" applyFont="1" applyBorder="1" applyAlignment="1">
      <alignment horizontal="left" vertical="top"/>
    </xf>
    <xf numFmtId="0" fontId="5" fillId="5" borderId="36" xfId="3" applyFont="1" applyFill="1" applyBorder="1" applyAlignment="1">
      <alignment horizontal="center" vertical="top"/>
    </xf>
    <xf numFmtId="0" fontId="39" fillId="0" borderId="17" xfId="3" applyFont="1" applyBorder="1" applyAlignment="1">
      <alignment horizontal="left" vertical="top"/>
    </xf>
    <xf numFmtId="0" fontId="39" fillId="0" borderId="54" xfId="3" applyFont="1" applyBorder="1" applyAlignment="1">
      <alignment horizontal="left" vertical="top"/>
    </xf>
    <xf numFmtId="0" fontId="39" fillId="0" borderId="68" xfId="3" applyFont="1" applyBorder="1" applyAlignment="1">
      <alignment horizontal="left" vertical="top"/>
    </xf>
    <xf numFmtId="9" fontId="39" fillId="0" borderId="34" xfId="3" applyNumberFormat="1" applyFont="1" applyBorder="1" applyAlignment="1">
      <alignment horizontal="center" vertical="top"/>
    </xf>
    <xf numFmtId="0" fontId="5" fillId="5" borderId="31" xfId="3" applyFont="1" applyFill="1" applyBorder="1" applyAlignment="1">
      <alignment horizontal="center" vertical="top"/>
    </xf>
    <xf numFmtId="0" fontId="39" fillId="13" borderId="64" xfId="3" applyFont="1" applyFill="1" applyBorder="1" applyAlignment="1">
      <alignment horizontal="left" vertical="top"/>
    </xf>
    <xf numFmtId="0" fontId="39" fillId="13" borderId="67" xfId="3" applyFont="1" applyFill="1" applyBorder="1" applyAlignment="1">
      <alignment horizontal="left" vertical="top"/>
    </xf>
    <xf numFmtId="0" fontId="39" fillId="13" borderId="65" xfId="3" applyFont="1" applyFill="1" applyBorder="1" applyAlignment="1">
      <alignment horizontal="left" vertical="top"/>
    </xf>
    <xf numFmtId="165" fontId="3" fillId="13" borderId="27" xfId="3" applyNumberFormat="1" applyFont="1" applyFill="1" applyBorder="1" applyAlignment="1">
      <alignment horizontal="center" vertical="top"/>
    </xf>
    <xf numFmtId="0" fontId="13" fillId="0" borderId="38" xfId="3" applyFont="1" applyBorder="1" applyAlignment="1">
      <alignment horizontal="center" vertical="top"/>
    </xf>
    <xf numFmtId="0" fontId="39" fillId="18" borderId="27" xfId="3" applyFont="1" applyFill="1" applyBorder="1" applyAlignment="1">
      <alignment horizontal="left" vertical="top"/>
    </xf>
    <xf numFmtId="0" fontId="5" fillId="10" borderId="21" xfId="3" applyFont="1" applyFill="1" applyBorder="1" applyAlignment="1">
      <alignment horizontal="left" vertical="top" wrapText="1"/>
    </xf>
    <xf numFmtId="49" fontId="3" fillId="11" borderId="22" xfId="3" applyNumberFormat="1" applyFont="1" applyFill="1" applyBorder="1" applyAlignment="1">
      <alignment horizontal="center" vertical="top" wrapText="1"/>
    </xf>
    <xf numFmtId="49" fontId="40" fillId="6" borderId="21" xfId="3" applyNumberFormat="1" applyFont="1" applyFill="1" applyBorder="1" applyAlignment="1">
      <alignment horizontal="center" vertical="top"/>
    </xf>
    <xf numFmtId="49" fontId="40" fillId="3" borderId="21" xfId="3" applyNumberFormat="1" applyFont="1" applyFill="1" applyBorder="1" applyAlignment="1">
      <alignment horizontal="center" vertical="top"/>
    </xf>
    <xf numFmtId="0" fontId="5" fillId="10" borderId="13" xfId="3" applyFont="1" applyFill="1" applyBorder="1" applyAlignment="1">
      <alignment horizontal="left" vertical="top" wrapText="1"/>
    </xf>
    <xf numFmtId="49" fontId="3" fillId="11" borderId="14" xfId="3" applyNumberFormat="1" applyFont="1" applyFill="1" applyBorder="1" applyAlignment="1">
      <alignment horizontal="center" vertical="top" wrapText="1"/>
    </xf>
    <xf numFmtId="49" fontId="40" fillId="6" borderId="13" xfId="3" applyNumberFormat="1" applyFont="1" applyFill="1" applyBorder="1" applyAlignment="1">
      <alignment horizontal="center" vertical="top"/>
    </xf>
    <xf numFmtId="49" fontId="40" fillId="3" borderId="13" xfId="3" applyNumberFormat="1" applyFont="1" applyFill="1" applyBorder="1" applyAlignment="1">
      <alignment horizontal="center" vertical="top"/>
    </xf>
    <xf numFmtId="0" fontId="13" fillId="5" borderId="57" xfId="3" applyFont="1" applyFill="1" applyBorder="1" applyAlignment="1">
      <alignment vertical="top" wrapText="1"/>
    </xf>
    <xf numFmtId="0" fontId="13" fillId="5" borderId="17" xfId="3" applyFont="1" applyFill="1" applyBorder="1" applyAlignment="1">
      <alignment horizontal="center" vertical="center"/>
    </xf>
    <xf numFmtId="0" fontId="13" fillId="5" borderId="63" xfId="3" applyFont="1" applyFill="1" applyBorder="1" applyAlignment="1">
      <alignment vertical="top" wrapText="1"/>
    </xf>
    <xf numFmtId="0" fontId="5" fillId="0" borderId="12" xfId="0" applyFont="1" applyBorder="1" applyAlignment="1">
      <alignment vertical="top" wrapText="1"/>
    </xf>
    <xf numFmtId="0" fontId="5" fillId="10" borderId="5" xfId="3" applyFont="1" applyFill="1" applyBorder="1" applyAlignment="1">
      <alignment horizontal="left" vertical="top" wrapText="1"/>
    </xf>
    <xf numFmtId="49" fontId="3" fillId="11" borderId="28" xfId="3" applyNumberFormat="1" applyFont="1" applyFill="1" applyBorder="1" applyAlignment="1">
      <alignment vertical="top" wrapText="1"/>
    </xf>
    <xf numFmtId="49" fontId="3" fillId="6" borderId="5" xfId="3" applyNumberFormat="1" applyFont="1" applyFill="1" applyBorder="1" applyAlignment="1">
      <alignment vertical="top"/>
    </xf>
    <xf numFmtId="49" fontId="3" fillId="3" borderId="5" xfId="3" applyNumberFormat="1" applyFont="1" applyFill="1" applyBorder="1" applyAlignment="1">
      <alignment vertical="top"/>
    </xf>
    <xf numFmtId="0" fontId="39" fillId="5" borderId="68" xfId="3" applyFont="1" applyFill="1" applyBorder="1" applyAlignment="1">
      <alignment horizontal="center" vertical="center" wrapText="1"/>
    </xf>
    <xf numFmtId="0" fontId="39" fillId="5" borderId="38" xfId="3" applyFont="1" applyFill="1" applyBorder="1" applyAlignment="1">
      <alignment horizontal="center" vertical="center" wrapText="1"/>
    </xf>
    <xf numFmtId="0" fontId="39" fillId="5" borderId="36" xfId="3" applyFont="1" applyFill="1" applyBorder="1" applyAlignment="1">
      <alignment wrapText="1"/>
    </xf>
    <xf numFmtId="0" fontId="39" fillId="5" borderId="34" xfId="3" applyFont="1" applyFill="1" applyBorder="1" applyAlignment="1">
      <alignment horizontal="center" vertical="top"/>
    </xf>
    <xf numFmtId="0" fontId="39" fillId="5" borderId="47" xfId="3" applyFont="1" applyFill="1" applyBorder="1" applyAlignment="1">
      <alignment horizontal="center" vertical="top" wrapText="1"/>
    </xf>
    <xf numFmtId="0" fontId="39" fillId="5" borderId="45" xfId="3" applyFont="1" applyFill="1" applyBorder="1" applyAlignment="1">
      <alignment horizontal="left" vertical="top" wrapText="1"/>
    </xf>
    <xf numFmtId="0" fontId="40" fillId="11" borderId="21" xfId="3" applyFont="1" applyFill="1" applyBorder="1" applyAlignment="1">
      <alignment horizontal="left" vertical="top" textRotation="90" wrapText="1"/>
    </xf>
    <xf numFmtId="0" fontId="42" fillId="5" borderId="21" xfId="3" applyFont="1" applyFill="1" applyBorder="1" applyAlignment="1">
      <alignment horizontal="center" vertical="top" wrapText="1"/>
    </xf>
    <xf numFmtId="0" fontId="42" fillId="10" borderId="1" xfId="3" applyFont="1" applyFill="1" applyBorder="1" applyAlignment="1">
      <alignment horizontal="center" vertical="top" wrapText="1"/>
    </xf>
    <xf numFmtId="49" fontId="40" fillId="11" borderId="21" xfId="3" applyNumberFormat="1" applyFont="1" applyFill="1" applyBorder="1" applyAlignment="1">
      <alignment horizontal="center" vertical="top" wrapText="1"/>
    </xf>
    <xf numFmtId="0" fontId="39" fillId="5" borderId="61" xfId="3" applyFont="1" applyFill="1" applyBorder="1" applyAlignment="1">
      <alignment horizontal="center" vertical="top"/>
    </xf>
    <xf numFmtId="0" fontId="39" fillId="5" borderId="60" xfId="3" applyFont="1" applyFill="1" applyBorder="1" applyAlignment="1">
      <alignment horizontal="center" vertical="center" wrapText="1"/>
    </xf>
    <xf numFmtId="0" fontId="39" fillId="5" borderId="58" xfId="3" applyFont="1" applyFill="1" applyBorder="1" applyAlignment="1">
      <alignment horizontal="left" vertical="top" wrapText="1"/>
    </xf>
    <xf numFmtId="0" fontId="40" fillId="11" borderId="13" xfId="3" applyFont="1" applyFill="1" applyBorder="1" applyAlignment="1">
      <alignment horizontal="left" vertical="top" textRotation="90" wrapText="1"/>
    </xf>
    <xf numFmtId="49" fontId="40" fillId="5" borderId="13" xfId="3" applyNumberFormat="1" applyFont="1" applyFill="1" applyBorder="1" applyAlignment="1">
      <alignment horizontal="center" vertical="top" wrapText="1"/>
    </xf>
    <xf numFmtId="49" fontId="40" fillId="10" borderId="0" xfId="3" applyNumberFormat="1" applyFont="1" applyFill="1" applyAlignment="1">
      <alignment horizontal="center" vertical="top" wrapText="1"/>
    </xf>
    <xf numFmtId="49" fontId="40" fillId="11" borderId="13" xfId="3" applyNumberFormat="1" applyFont="1" applyFill="1" applyBorder="1" applyAlignment="1">
      <alignment horizontal="center" vertical="top" wrapText="1"/>
    </xf>
    <xf numFmtId="49" fontId="5" fillId="5" borderId="13" xfId="3" applyNumberFormat="1" applyFont="1" applyFill="1" applyBorder="1" applyAlignment="1">
      <alignment vertical="top"/>
    </xf>
    <xf numFmtId="49" fontId="29" fillId="5" borderId="13" xfId="3" applyNumberFormat="1" applyFont="1" applyFill="1" applyBorder="1" applyAlignment="1">
      <alignment vertical="top"/>
    </xf>
    <xf numFmtId="0" fontId="5" fillId="0" borderId="4" xfId="0" applyFont="1" applyBorder="1" applyAlignment="1">
      <alignment vertical="top" wrapText="1"/>
    </xf>
    <xf numFmtId="0" fontId="40" fillId="11" borderId="5" xfId="3" applyFont="1" applyFill="1" applyBorder="1" applyAlignment="1">
      <alignment horizontal="left" vertical="top" textRotation="90" wrapText="1"/>
    </xf>
    <xf numFmtId="49" fontId="40" fillId="5" borderId="5" xfId="3" applyNumberFormat="1" applyFont="1" applyFill="1" applyBorder="1" applyAlignment="1">
      <alignment horizontal="center" vertical="top" wrapText="1"/>
    </xf>
    <xf numFmtId="49" fontId="40" fillId="11" borderId="5" xfId="3" applyNumberFormat="1" applyFont="1" applyFill="1" applyBorder="1" applyAlignment="1">
      <alignment vertical="top" wrapText="1"/>
    </xf>
    <xf numFmtId="49" fontId="40" fillId="6" borderId="5" xfId="3" applyNumberFormat="1" applyFont="1" applyFill="1" applyBorder="1" applyAlignment="1">
      <alignment vertical="top"/>
    </xf>
    <xf numFmtId="0" fontId="36" fillId="11" borderId="21" xfId="3" applyFont="1" applyFill="1" applyBorder="1" applyAlignment="1">
      <alignment horizontal="center" vertical="top" wrapText="1"/>
    </xf>
    <xf numFmtId="49" fontId="3" fillId="6" borderId="21" xfId="3" applyNumberFormat="1" applyFont="1" applyFill="1" applyBorder="1" applyAlignment="1">
      <alignment vertical="top"/>
    </xf>
    <xf numFmtId="165" fontId="29" fillId="5" borderId="13" xfId="3" applyNumberFormat="1" applyFont="1" applyFill="1" applyBorder="1" applyAlignment="1">
      <alignment horizontal="center" vertical="top"/>
    </xf>
    <xf numFmtId="49" fontId="3" fillId="6" borderId="13" xfId="3" applyNumberFormat="1" applyFont="1" applyFill="1" applyBorder="1" applyAlignment="1">
      <alignment vertical="top"/>
    </xf>
    <xf numFmtId="49" fontId="3" fillId="3" borderId="13" xfId="3" applyNumberFormat="1" applyFont="1" applyFill="1" applyBorder="1" applyAlignment="1">
      <alignment vertical="top"/>
    </xf>
    <xf numFmtId="0" fontId="5" fillId="5" borderId="38" xfId="12" applyFont="1" applyFill="1" applyBorder="1" applyAlignment="1">
      <alignment horizontal="center" vertical="center" wrapText="1"/>
    </xf>
    <xf numFmtId="0" fontId="5" fillId="5" borderId="36" xfId="12" applyFont="1" applyFill="1" applyBorder="1" applyAlignment="1">
      <alignment wrapText="1"/>
    </xf>
    <xf numFmtId="49" fontId="43" fillId="5" borderId="13" xfId="3" applyNumberFormat="1" applyFont="1" applyFill="1" applyBorder="1" applyAlignment="1">
      <alignment horizontal="center" vertical="top"/>
    </xf>
    <xf numFmtId="165" fontId="40" fillId="11" borderId="13" xfId="3" applyNumberFormat="1" applyFont="1" applyFill="1" applyBorder="1" applyAlignment="1">
      <alignment horizontal="center" vertical="top"/>
    </xf>
    <xf numFmtId="49" fontId="3" fillId="11" borderId="0" xfId="3" applyNumberFormat="1" applyFont="1" applyFill="1" applyAlignment="1">
      <alignment vertical="top" wrapText="1"/>
    </xf>
    <xf numFmtId="165" fontId="29" fillId="11" borderId="2" xfId="3" applyNumberFormat="1" applyFont="1" applyFill="1" applyBorder="1" applyAlignment="1">
      <alignment horizontal="center" vertical="top"/>
    </xf>
    <xf numFmtId="0" fontId="13" fillId="0" borderId="67" xfId="3" applyFont="1" applyBorder="1" applyAlignment="1">
      <alignment vertical="center" wrapText="1"/>
    </xf>
    <xf numFmtId="0" fontId="3" fillId="5" borderId="1" xfId="3" applyFont="1" applyFill="1" applyBorder="1" applyAlignment="1">
      <alignment horizontal="left" vertical="top"/>
    </xf>
    <xf numFmtId="49" fontId="3" fillId="3" borderId="6" xfId="3" applyNumberFormat="1" applyFont="1" applyFill="1" applyBorder="1" applyAlignment="1">
      <alignment horizontal="center" vertical="top"/>
    </xf>
    <xf numFmtId="0" fontId="44" fillId="4" borderId="8" xfId="3" applyFont="1" applyFill="1" applyBorder="1" applyAlignment="1">
      <alignment vertical="top"/>
    </xf>
    <xf numFmtId="0" fontId="33" fillId="4" borderId="8" xfId="3" applyFont="1" applyFill="1" applyBorder="1" applyAlignment="1">
      <alignment vertical="top"/>
    </xf>
    <xf numFmtId="0" fontId="33" fillId="4" borderId="7" xfId="3" applyFont="1" applyFill="1" applyBorder="1" applyAlignment="1">
      <alignment vertical="top"/>
    </xf>
    <xf numFmtId="49" fontId="3" fillId="4" borderId="7" xfId="3" applyNumberFormat="1" applyFont="1" applyFill="1" applyBorder="1" applyAlignment="1">
      <alignment horizontal="center" vertical="top"/>
    </xf>
    <xf numFmtId="0" fontId="13" fillId="5" borderId="67" xfId="3" applyFont="1" applyFill="1" applyBorder="1" applyAlignment="1">
      <alignment vertical="center" wrapText="1"/>
    </xf>
    <xf numFmtId="0" fontId="3" fillId="0" borderId="8" xfId="3" applyFont="1" applyBorder="1" applyAlignment="1">
      <alignment horizontal="left" vertical="top"/>
    </xf>
    <xf numFmtId="0" fontId="5" fillId="0" borderId="8" xfId="3" applyFont="1" applyBorder="1" applyAlignment="1">
      <alignment horizontal="left" vertical="top"/>
    </xf>
    <xf numFmtId="0" fontId="3" fillId="0" borderId="7" xfId="3" applyFont="1" applyBorder="1" applyAlignment="1">
      <alignment vertical="top"/>
    </xf>
    <xf numFmtId="49" fontId="3" fillId="2" borderId="7" xfId="3" applyNumberFormat="1" applyFont="1" applyFill="1" applyBorder="1" applyAlignment="1">
      <alignment horizontal="center" vertical="top" wrapText="1"/>
    </xf>
    <xf numFmtId="0" fontId="12" fillId="2" borderId="9" xfId="3" applyFont="1" applyFill="1" applyBorder="1" applyAlignment="1">
      <alignment horizontal="left" vertical="top"/>
    </xf>
    <xf numFmtId="0" fontId="8" fillId="2" borderId="8" xfId="3" applyFill="1" applyBorder="1"/>
    <xf numFmtId="0" fontId="3" fillId="2" borderId="8" xfId="3" applyFont="1" applyFill="1" applyBorder="1" applyAlignment="1">
      <alignment horizontal="left" vertical="top"/>
    </xf>
    <xf numFmtId="0" fontId="43" fillId="2" borderId="8" xfId="3" applyFont="1" applyFill="1" applyBorder="1" applyAlignment="1">
      <alignment horizontal="left" vertical="top"/>
    </xf>
    <xf numFmtId="0" fontId="33" fillId="2" borderId="8" xfId="3" applyFont="1" applyFill="1" applyBorder="1" applyAlignment="1">
      <alignment horizontal="left" vertical="top"/>
    </xf>
    <xf numFmtId="0" fontId="3" fillId="2" borderId="8" xfId="3" applyFont="1" applyFill="1" applyBorder="1" applyAlignment="1">
      <alignment vertical="top"/>
    </xf>
    <xf numFmtId="165" fontId="12" fillId="2" borderId="27" xfId="3" applyNumberFormat="1" applyFont="1" applyFill="1" applyBorder="1" applyAlignment="1">
      <alignment horizontal="center" vertical="top" wrapText="1"/>
    </xf>
    <xf numFmtId="0" fontId="6" fillId="2" borderId="7" xfId="3" applyFont="1" applyFill="1" applyBorder="1" applyAlignment="1">
      <alignment horizontal="center" vertical="top"/>
    </xf>
    <xf numFmtId="0" fontId="6" fillId="2" borderId="8" xfId="3" applyFont="1" applyFill="1" applyBorder="1" applyAlignment="1">
      <alignment horizontal="right" vertical="top" wrapText="1"/>
    </xf>
    <xf numFmtId="49" fontId="11" fillId="2" borderId="27" xfId="3" applyNumberFormat="1" applyFont="1" applyFill="1" applyBorder="1" applyAlignment="1">
      <alignment horizontal="center" vertical="top"/>
    </xf>
    <xf numFmtId="49" fontId="1" fillId="2" borderId="27" xfId="3" applyNumberFormat="1" applyFont="1" applyFill="1" applyBorder="1" applyAlignment="1">
      <alignment horizontal="center" vertical="top"/>
    </xf>
    <xf numFmtId="165" fontId="12" fillId="4" borderId="27" xfId="3" applyNumberFormat="1" applyFont="1" applyFill="1" applyBorder="1" applyAlignment="1">
      <alignment horizontal="center" vertical="top" wrapText="1"/>
    </xf>
    <xf numFmtId="0" fontId="6" fillId="4" borderId="7" xfId="3" applyFont="1" applyFill="1" applyBorder="1" applyAlignment="1">
      <alignment horizontal="center" vertical="top"/>
    </xf>
    <xf numFmtId="0" fontId="6" fillId="4" borderId="8" xfId="3" applyFont="1" applyFill="1" applyBorder="1" applyAlignment="1">
      <alignment horizontal="right" vertical="top" wrapText="1"/>
    </xf>
    <xf numFmtId="49" fontId="11" fillId="4" borderId="27" xfId="3" applyNumberFormat="1" applyFont="1" applyFill="1" applyBorder="1" applyAlignment="1">
      <alignment horizontal="center" vertical="top"/>
    </xf>
    <xf numFmtId="49" fontId="1" fillId="3" borderId="27" xfId="3" applyNumberFormat="1" applyFont="1" applyFill="1" applyBorder="1" applyAlignment="1">
      <alignment horizontal="center" vertical="top"/>
    </xf>
    <xf numFmtId="9" fontId="16" fillId="18" borderId="64" xfId="3" applyNumberFormat="1" applyFont="1" applyFill="1" applyBorder="1" applyAlignment="1">
      <alignment horizontal="center" vertical="top"/>
    </xf>
    <xf numFmtId="0" fontId="16" fillId="18" borderId="65" xfId="3" applyFont="1" applyFill="1" applyBorder="1" applyAlignment="1">
      <alignment horizontal="center" vertical="center"/>
    </xf>
    <xf numFmtId="0" fontId="16" fillId="18" borderId="66" xfId="3" applyFont="1" applyFill="1" applyBorder="1" applyAlignment="1">
      <alignment horizontal="left" vertical="top"/>
    </xf>
    <xf numFmtId="165" fontId="12" fillId="18" borderId="27" xfId="3" applyNumberFormat="1" applyFont="1" applyFill="1" applyBorder="1" applyAlignment="1">
      <alignment horizontal="center" vertical="top"/>
    </xf>
    <xf numFmtId="0" fontId="6" fillId="18" borderId="7" xfId="3" applyFont="1" applyFill="1" applyBorder="1" applyAlignment="1">
      <alignment horizontal="center" vertical="top"/>
    </xf>
    <xf numFmtId="49" fontId="14" fillId="5" borderId="22" xfId="3" applyNumberFormat="1" applyFont="1" applyFill="1" applyBorder="1" applyAlignment="1">
      <alignment horizontal="center" vertical="top"/>
    </xf>
    <xf numFmtId="0" fontId="15" fillId="5" borderId="21" xfId="3" applyFont="1" applyFill="1" applyBorder="1" applyAlignment="1">
      <alignment horizontal="center" vertical="top" wrapText="1"/>
    </xf>
    <xf numFmtId="0" fontId="15" fillId="10" borderId="21" xfId="3" applyFont="1" applyFill="1" applyBorder="1" applyAlignment="1">
      <alignment horizontal="center" vertical="top" wrapText="1"/>
    </xf>
    <xf numFmtId="0" fontId="15" fillId="11" borderId="22" xfId="3" applyFont="1" applyFill="1" applyBorder="1" applyAlignment="1">
      <alignment horizontal="center" vertical="top" wrapText="1"/>
    </xf>
    <xf numFmtId="49" fontId="11" fillId="3" borderId="21" xfId="3" applyNumberFormat="1" applyFont="1" applyFill="1" applyBorder="1" applyAlignment="1">
      <alignment horizontal="center" vertical="top"/>
    </xf>
    <xf numFmtId="0" fontId="14" fillId="5" borderId="61" xfId="3" applyFont="1" applyFill="1" applyBorder="1" applyAlignment="1">
      <alignment horizontal="center" vertical="top"/>
    </xf>
    <xf numFmtId="0" fontId="14" fillId="5" borderId="60" xfId="3" applyFont="1" applyFill="1" applyBorder="1" applyAlignment="1">
      <alignment horizontal="center" vertical="center" wrapText="1"/>
    </xf>
    <xf numFmtId="0" fontId="14" fillId="5" borderId="58" xfId="3" applyFont="1" applyFill="1" applyBorder="1" applyAlignment="1">
      <alignment horizontal="left" vertical="top" wrapText="1"/>
    </xf>
    <xf numFmtId="165" fontId="13" fillId="5" borderId="53" xfId="3" applyNumberFormat="1" applyFont="1" applyFill="1" applyBorder="1" applyAlignment="1">
      <alignment horizontal="center" vertical="top"/>
    </xf>
    <xf numFmtId="0" fontId="14" fillId="5" borderId="53" xfId="3" applyFont="1" applyFill="1" applyBorder="1" applyAlignment="1">
      <alignment horizontal="center" vertical="top"/>
    </xf>
    <xf numFmtId="49" fontId="14" fillId="5" borderId="13" xfId="3" applyNumberFormat="1" applyFont="1" applyFill="1" applyBorder="1" applyAlignment="1">
      <alignment horizontal="center" vertical="top"/>
    </xf>
    <xf numFmtId="0" fontId="5" fillId="9" borderId="13" xfId="3" applyFont="1" applyFill="1" applyBorder="1" applyAlignment="1">
      <alignment horizontal="left" vertical="top" wrapText="1"/>
    </xf>
    <xf numFmtId="49" fontId="6" fillId="5" borderId="13" xfId="3" applyNumberFormat="1" applyFont="1" applyFill="1" applyBorder="1" applyAlignment="1">
      <alignment horizontal="center" vertical="top" wrapText="1"/>
    </xf>
    <xf numFmtId="49" fontId="6" fillId="10" borderId="13" xfId="3" applyNumberFormat="1" applyFont="1" applyFill="1" applyBorder="1" applyAlignment="1">
      <alignment horizontal="center" vertical="top" wrapText="1"/>
    </xf>
    <xf numFmtId="49" fontId="6" fillId="11" borderId="0" xfId="3" applyNumberFormat="1" applyFont="1" applyFill="1" applyAlignment="1">
      <alignment vertical="top" wrapText="1"/>
    </xf>
    <xf numFmtId="49" fontId="11" fillId="3" borderId="13" xfId="3" applyNumberFormat="1" applyFont="1" applyFill="1" applyBorder="1" applyAlignment="1">
      <alignment vertical="top"/>
    </xf>
    <xf numFmtId="0" fontId="16" fillId="5" borderId="17" xfId="3" applyFont="1" applyFill="1" applyBorder="1" applyAlignment="1">
      <alignment horizontal="center" vertical="top"/>
    </xf>
    <xf numFmtId="0" fontId="14" fillId="5" borderId="68" xfId="3" applyFont="1" applyFill="1" applyBorder="1" applyAlignment="1">
      <alignment horizontal="center" vertical="center" wrapText="1"/>
    </xf>
    <xf numFmtId="0" fontId="14" fillId="5" borderId="57" xfId="3" applyFont="1" applyFill="1" applyBorder="1" applyAlignment="1">
      <alignment horizontal="left" vertical="top" wrapText="1"/>
    </xf>
    <xf numFmtId="165" fontId="13" fillId="5" borderId="59" xfId="3" applyNumberFormat="1" applyFont="1" applyFill="1" applyBorder="1" applyAlignment="1">
      <alignment horizontal="center" vertical="top"/>
    </xf>
    <xf numFmtId="0" fontId="14" fillId="5" borderId="10" xfId="3" applyFont="1" applyFill="1" applyBorder="1" applyAlignment="1">
      <alignment horizontal="center" vertical="top"/>
    </xf>
    <xf numFmtId="49" fontId="13" fillId="5" borderId="13" xfId="3" applyNumberFormat="1" applyFont="1" applyFill="1" applyBorder="1" applyAlignment="1">
      <alignment horizontal="center" vertical="top"/>
    </xf>
    <xf numFmtId="0" fontId="14" fillId="5" borderId="17" xfId="3" applyFont="1" applyFill="1" applyBorder="1" applyAlignment="1">
      <alignment horizontal="center" vertical="top"/>
    </xf>
    <xf numFmtId="0" fontId="14" fillId="5" borderId="38" xfId="3" applyFont="1" applyFill="1" applyBorder="1" applyAlignment="1">
      <alignment horizontal="center" vertical="center" wrapText="1"/>
    </xf>
    <xf numFmtId="0" fontId="14" fillId="5" borderId="36" xfId="3" applyFont="1" applyFill="1" applyBorder="1" applyAlignment="1">
      <alignment wrapText="1"/>
    </xf>
    <xf numFmtId="0" fontId="14" fillId="5" borderId="34" xfId="3" applyFont="1" applyFill="1" applyBorder="1" applyAlignment="1">
      <alignment horizontal="center" vertical="top"/>
    </xf>
    <xf numFmtId="0" fontId="14" fillId="5" borderId="47" xfId="3" applyFont="1" applyFill="1" applyBorder="1" applyAlignment="1">
      <alignment horizontal="center" vertical="top" wrapText="1"/>
    </xf>
    <xf numFmtId="0" fontId="14" fillId="5" borderId="45" xfId="3" applyFont="1" applyFill="1" applyBorder="1" applyAlignment="1">
      <alignment horizontal="left" vertical="top" wrapText="1"/>
    </xf>
    <xf numFmtId="165" fontId="13" fillId="5" borderId="2" xfId="3" applyNumberFormat="1" applyFont="1" applyFill="1" applyBorder="1" applyAlignment="1">
      <alignment horizontal="center" vertical="top"/>
    </xf>
    <xf numFmtId="0" fontId="14" fillId="5" borderId="2" xfId="3" applyFont="1" applyFill="1" applyBorder="1" applyAlignment="1">
      <alignment horizontal="center" vertical="top"/>
    </xf>
    <xf numFmtId="49" fontId="6" fillId="5" borderId="5" xfId="3" applyNumberFormat="1" applyFont="1" applyFill="1" applyBorder="1" applyAlignment="1">
      <alignment horizontal="center" vertical="top" wrapText="1"/>
    </xf>
    <xf numFmtId="49" fontId="1" fillId="10" borderId="5" xfId="3" applyNumberFormat="1" applyFont="1" applyFill="1" applyBorder="1" applyAlignment="1">
      <alignment horizontal="center" vertical="top" wrapText="1"/>
    </xf>
    <xf numFmtId="49" fontId="1" fillId="11" borderId="28" xfId="3" applyNumberFormat="1" applyFont="1" applyFill="1" applyBorder="1" applyAlignment="1">
      <alignment vertical="top" wrapText="1"/>
    </xf>
    <xf numFmtId="49" fontId="1" fillId="3" borderId="5" xfId="3" applyNumberFormat="1" applyFont="1" applyFill="1" applyBorder="1" applyAlignment="1">
      <alignment vertical="top"/>
    </xf>
    <xf numFmtId="49" fontId="13" fillId="5" borderId="22" xfId="3" applyNumberFormat="1" applyFont="1" applyFill="1" applyBorder="1" applyAlignment="1">
      <alignment horizontal="center" vertical="top"/>
    </xf>
    <xf numFmtId="165" fontId="13" fillId="11" borderId="53" xfId="3" applyNumberFormat="1" applyFont="1" applyFill="1" applyBorder="1" applyAlignment="1">
      <alignment horizontal="center" vertical="top"/>
    </xf>
    <xf numFmtId="0" fontId="12" fillId="11" borderId="53" xfId="3" applyFont="1" applyFill="1" applyBorder="1" applyAlignment="1">
      <alignment horizontal="center" vertical="top"/>
    </xf>
    <xf numFmtId="165" fontId="13" fillId="11" borderId="59" xfId="3" applyNumberFormat="1" applyFont="1" applyFill="1" applyBorder="1" applyAlignment="1">
      <alignment horizontal="center" vertical="top"/>
    </xf>
    <xf numFmtId="0" fontId="12" fillId="11" borderId="10" xfId="3" applyFont="1" applyFill="1" applyBorder="1" applyAlignment="1">
      <alignment horizontal="center" vertical="top"/>
    </xf>
    <xf numFmtId="165" fontId="13" fillId="11" borderId="2" xfId="3" applyNumberFormat="1" applyFont="1" applyFill="1" applyBorder="1" applyAlignment="1">
      <alignment horizontal="center" vertical="top"/>
    </xf>
    <xf numFmtId="0" fontId="12" fillId="11" borderId="2" xfId="3" applyFont="1" applyFill="1" applyBorder="1" applyAlignment="1">
      <alignment horizontal="center" vertical="top"/>
    </xf>
    <xf numFmtId="0" fontId="5" fillId="0" borderId="4" xfId="0" applyFont="1" applyBorder="1" applyAlignment="1">
      <alignment vertical="top"/>
    </xf>
    <xf numFmtId="165" fontId="5" fillId="11" borderId="53" xfId="3" applyNumberFormat="1" applyFont="1" applyFill="1" applyBorder="1" applyAlignment="1">
      <alignment horizontal="center" vertical="top"/>
    </xf>
    <xf numFmtId="0" fontId="3" fillId="11" borderId="53" xfId="3" applyFont="1" applyFill="1" applyBorder="1" applyAlignment="1">
      <alignment horizontal="center" vertical="top"/>
    </xf>
    <xf numFmtId="0" fontId="44" fillId="4" borderId="9" xfId="3" applyFont="1" applyFill="1" applyBorder="1" applyAlignment="1">
      <alignment vertical="top"/>
    </xf>
    <xf numFmtId="0" fontId="13" fillId="0" borderId="64" xfId="3" applyFont="1" applyBorder="1" applyAlignment="1">
      <alignment horizontal="center" vertical="top"/>
    </xf>
    <xf numFmtId="0" fontId="3" fillId="0" borderId="9" xfId="3" applyFont="1" applyBorder="1" applyAlignment="1">
      <alignment horizontal="left" vertical="top"/>
    </xf>
    <xf numFmtId="0" fontId="1" fillId="2" borderId="8" xfId="3" applyFont="1" applyFill="1" applyBorder="1" applyAlignment="1">
      <alignment horizontal="left" vertical="top"/>
    </xf>
    <xf numFmtId="165" fontId="1" fillId="2" borderId="21" xfId="3" applyNumberFormat="1" applyFont="1" applyFill="1" applyBorder="1" applyAlignment="1">
      <alignment horizontal="center" vertical="top" wrapText="1"/>
    </xf>
    <xf numFmtId="165" fontId="1" fillId="4" borderId="27" xfId="3" applyNumberFormat="1" applyFont="1" applyFill="1" applyBorder="1" applyAlignment="1">
      <alignment horizontal="center" vertical="top" wrapText="1"/>
    </xf>
    <xf numFmtId="9" fontId="39" fillId="18" borderId="20" xfId="3" applyNumberFormat="1" applyFont="1" applyFill="1" applyBorder="1" applyAlignment="1">
      <alignment horizontal="center" vertical="top"/>
    </xf>
    <xf numFmtId="0" fontId="39" fillId="18" borderId="24" xfId="3" applyFont="1" applyFill="1" applyBorder="1" applyAlignment="1">
      <alignment horizontal="center" vertical="center"/>
    </xf>
    <xf numFmtId="0" fontId="39" fillId="18" borderId="23" xfId="3" applyFont="1" applyFill="1" applyBorder="1" applyAlignment="1">
      <alignment horizontal="left" vertical="top"/>
    </xf>
    <xf numFmtId="165" fontId="1" fillId="18" borderId="27" xfId="3" applyNumberFormat="1" applyFont="1" applyFill="1" applyBorder="1" applyAlignment="1">
      <alignment horizontal="center" vertical="top"/>
    </xf>
    <xf numFmtId="0" fontId="39" fillId="0" borderId="24" xfId="3" applyFont="1" applyBorder="1" applyAlignment="1">
      <alignment horizontal="center" vertical="center"/>
    </xf>
    <xf numFmtId="165" fontId="1" fillId="0" borderId="53" xfId="3" applyNumberFormat="1" applyFont="1" applyBorder="1" applyAlignment="1">
      <alignment horizontal="center" vertical="top"/>
    </xf>
    <xf numFmtId="9" fontId="39" fillId="0" borderId="52" xfId="3" applyNumberFormat="1" applyFont="1" applyBorder="1" applyAlignment="1">
      <alignment horizontal="center" vertical="top"/>
    </xf>
    <xf numFmtId="0" fontId="39" fillId="0" borderId="54" xfId="3" applyFont="1" applyBorder="1" applyAlignment="1">
      <alignment horizontal="center" vertical="center"/>
    </xf>
    <xf numFmtId="0" fontId="39" fillId="0" borderId="57" xfId="3" applyFont="1" applyBorder="1" applyAlignment="1">
      <alignment horizontal="left" vertical="top"/>
    </xf>
    <xf numFmtId="165" fontId="7" fillId="0" borderId="13" xfId="3" applyNumberFormat="1" applyFont="1" applyBorder="1" applyAlignment="1">
      <alignment horizontal="center" vertical="top"/>
    </xf>
    <xf numFmtId="0" fontId="39" fillId="0" borderId="38" xfId="3" applyFont="1" applyBorder="1" applyAlignment="1">
      <alignment horizontal="center" vertical="center"/>
    </xf>
    <xf numFmtId="165" fontId="1" fillId="0" borderId="10" xfId="3" applyNumberFormat="1" applyFont="1" applyBorder="1" applyAlignment="1">
      <alignment horizontal="center" vertical="top"/>
    </xf>
    <xf numFmtId="0" fontId="39" fillId="0" borderId="33" xfId="3" applyFont="1" applyBorder="1" applyAlignment="1">
      <alignment horizontal="center" vertical="center"/>
    </xf>
    <xf numFmtId="165" fontId="1" fillId="0" borderId="2" xfId="3" applyNumberFormat="1" applyFont="1" applyBorder="1" applyAlignment="1">
      <alignment horizontal="center" vertical="top"/>
    </xf>
    <xf numFmtId="0" fontId="3" fillId="10" borderId="21" xfId="3" applyFont="1" applyFill="1" applyBorder="1" applyAlignment="1">
      <alignment vertical="top" wrapText="1"/>
    </xf>
    <xf numFmtId="165" fontId="7" fillId="5" borderId="53" xfId="3" applyNumberFormat="1" applyFont="1" applyFill="1" applyBorder="1" applyAlignment="1">
      <alignment horizontal="center" vertical="top"/>
    </xf>
    <xf numFmtId="0" fontId="29" fillId="10" borderId="13" xfId="3" applyFont="1" applyFill="1" applyBorder="1" applyAlignment="1">
      <alignment vertical="top" wrapText="1"/>
    </xf>
    <xf numFmtId="165" fontId="7" fillId="0" borderId="59" xfId="3" applyNumberFormat="1" applyFont="1" applyBorder="1" applyAlignment="1">
      <alignment horizontal="center" vertical="top"/>
    </xf>
    <xf numFmtId="165" fontId="7" fillId="5" borderId="59" xfId="3" applyNumberFormat="1" applyFont="1" applyFill="1" applyBorder="1" applyAlignment="1">
      <alignment horizontal="center" vertical="top"/>
    </xf>
    <xf numFmtId="165" fontId="7" fillId="5" borderId="2" xfId="3" applyNumberFormat="1" applyFont="1" applyFill="1" applyBorder="1" applyAlignment="1">
      <alignment horizontal="center" vertical="top"/>
    </xf>
    <xf numFmtId="49" fontId="5" fillId="0" borderId="22" xfId="3" applyNumberFormat="1" applyFont="1" applyBorder="1" applyAlignment="1">
      <alignment horizontal="center" vertical="top"/>
    </xf>
    <xf numFmtId="49" fontId="5" fillId="0" borderId="13" xfId="3" applyNumberFormat="1" applyFont="1" applyBorder="1" applyAlignment="1">
      <alignment vertical="top"/>
    </xf>
    <xf numFmtId="49" fontId="5" fillId="0" borderId="13" xfId="3" applyNumberFormat="1" applyFont="1" applyBorder="1" applyAlignment="1">
      <alignment horizontal="left" vertical="top"/>
    </xf>
    <xf numFmtId="0" fontId="3" fillId="9" borderId="21" xfId="3" applyFont="1" applyFill="1" applyBorder="1" applyAlignment="1">
      <alignment vertical="top" wrapText="1"/>
    </xf>
    <xf numFmtId="0" fontId="40" fillId="9" borderId="13" xfId="3" applyFont="1" applyFill="1" applyBorder="1" applyAlignment="1">
      <alignment vertical="top" wrapText="1"/>
    </xf>
    <xf numFmtId="0" fontId="29" fillId="9" borderId="13" xfId="3" applyFont="1" applyFill="1" applyBorder="1" applyAlignment="1">
      <alignment vertical="top" wrapText="1"/>
    </xf>
    <xf numFmtId="0" fontId="40" fillId="10" borderId="13" xfId="3" applyFont="1" applyFill="1" applyBorder="1" applyAlignment="1">
      <alignment vertical="top" wrapText="1"/>
    </xf>
    <xf numFmtId="2" fontId="7" fillId="0" borderId="59" xfId="3" applyNumberFormat="1" applyFont="1" applyBorder="1" applyAlignment="1">
      <alignment horizontal="center" vertical="top"/>
    </xf>
    <xf numFmtId="0" fontId="39" fillId="5" borderId="47" xfId="3" applyFont="1" applyFill="1" applyBorder="1" applyAlignment="1">
      <alignment horizontal="center" vertical="center" wrapText="1"/>
    </xf>
    <xf numFmtId="49" fontId="29" fillId="5" borderId="22" xfId="3" applyNumberFormat="1" applyFont="1" applyFill="1" applyBorder="1" applyAlignment="1">
      <alignment horizontal="center" vertical="top"/>
    </xf>
    <xf numFmtId="0" fontId="5" fillId="10" borderId="13" xfId="3" applyFont="1" applyFill="1" applyBorder="1" applyAlignment="1">
      <alignment vertical="top" wrapText="1"/>
    </xf>
    <xf numFmtId="165" fontId="45" fillId="5" borderId="59" xfId="3" applyNumberFormat="1" applyFont="1" applyFill="1" applyBorder="1" applyAlignment="1">
      <alignment horizontal="center" vertical="top"/>
    </xf>
    <xf numFmtId="165" fontId="45" fillId="0" borderId="59" xfId="3" applyNumberFormat="1" applyFont="1" applyBorder="1" applyAlignment="1">
      <alignment horizontal="center" vertical="top"/>
    </xf>
    <xf numFmtId="165" fontId="1" fillId="0" borderId="59" xfId="3" applyNumberFormat="1" applyFont="1" applyBorder="1" applyAlignment="1">
      <alignment horizontal="center" vertical="top"/>
    </xf>
    <xf numFmtId="165" fontId="1" fillId="5" borderId="59" xfId="3" applyNumberFormat="1" applyFont="1" applyFill="1" applyBorder="1" applyAlignment="1">
      <alignment horizontal="center" vertical="top"/>
    </xf>
    <xf numFmtId="165" fontId="7" fillId="11" borderId="53" xfId="3" applyNumberFormat="1" applyFont="1" applyFill="1" applyBorder="1" applyAlignment="1">
      <alignment horizontal="center" vertical="top"/>
    </xf>
    <xf numFmtId="0" fontId="1" fillId="11" borderId="53" xfId="3" applyFont="1" applyFill="1" applyBorder="1" applyAlignment="1">
      <alignment horizontal="center" vertical="top"/>
    </xf>
    <xf numFmtId="165" fontId="46" fillId="11" borderId="59" xfId="3" applyNumberFormat="1" applyFont="1" applyFill="1" applyBorder="1" applyAlignment="1">
      <alignment horizontal="center" vertical="top"/>
    </xf>
    <xf numFmtId="0" fontId="1" fillId="11" borderId="10" xfId="3" applyFont="1" applyFill="1" applyBorder="1" applyAlignment="1">
      <alignment horizontal="center" vertical="top"/>
    </xf>
    <xf numFmtId="165" fontId="7" fillId="11" borderId="59" xfId="3" applyNumberFormat="1" applyFont="1" applyFill="1" applyBorder="1" applyAlignment="1">
      <alignment horizontal="center" vertical="top"/>
    </xf>
    <xf numFmtId="165" fontId="7" fillId="11" borderId="2" xfId="3" applyNumberFormat="1" applyFont="1" applyFill="1" applyBorder="1" applyAlignment="1">
      <alignment horizontal="center" vertical="top"/>
    </xf>
    <xf numFmtId="0" fontId="1" fillId="11" borderId="2" xfId="3" applyFont="1" applyFill="1" applyBorder="1" applyAlignment="1">
      <alignment horizontal="center" vertical="top"/>
    </xf>
    <xf numFmtId="0" fontId="1" fillId="5" borderId="9" xfId="3" applyFont="1" applyFill="1" applyBorder="1" applyAlignment="1">
      <alignment horizontal="left" vertical="top"/>
    </xf>
    <xf numFmtId="0" fontId="1" fillId="5" borderId="8" xfId="3" applyFont="1" applyFill="1" applyBorder="1" applyAlignment="1">
      <alignment horizontal="left" vertical="top"/>
    </xf>
    <xf numFmtId="0" fontId="1" fillId="4" borderId="8" xfId="3" applyFont="1" applyFill="1" applyBorder="1" applyAlignment="1">
      <alignment vertical="top"/>
    </xf>
    <xf numFmtId="49" fontId="3" fillId="4" borderId="6" xfId="3" applyNumberFormat="1" applyFont="1" applyFill="1" applyBorder="1" applyAlignment="1">
      <alignment horizontal="center" vertical="top"/>
    </xf>
    <xf numFmtId="0" fontId="12" fillId="4" borderId="20" xfId="3" applyFont="1" applyFill="1" applyBorder="1" applyAlignment="1">
      <alignment horizontal="left" vertical="top" wrapText="1"/>
    </xf>
    <xf numFmtId="0" fontId="12" fillId="4" borderId="1" xfId="3" applyFont="1" applyFill="1" applyBorder="1" applyAlignment="1">
      <alignment horizontal="left" vertical="top" wrapText="1"/>
    </xf>
    <xf numFmtId="165" fontId="1" fillId="4" borderId="21" xfId="3" applyNumberFormat="1" applyFont="1" applyFill="1" applyBorder="1" applyAlignment="1">
      <alignment horizontal="center" vertical="top" wrapText="1"/>
    </xf>
    <xf numFmtId="0" fontId="1" fillId="4" borderId="22" xfId="3" applyFont="1" applyFill="1" applyBorder="1" applyAlignment="1">
      <alignment horizontal="center" vertical="top"/>
    </xf>
    <xf numFmtId="0" fontId="1" fillId="4" borderId="1" xfId="3" applyFont="1" applyFill="1" applyBorder="1" applyAlignment="1">
      <alignment horizontal="right" vertical="top" wrapText="1"/>
    </xf>
    <xf numFmtId="49" fontId="1" fillId="4" borderId="21" xfId="3" applyNumberFormat="1" applyFont="1" applyFill="1" applyBorder="1" applyAlignment="1">
      <alignment horizontal="center" vertical="top"/>
    </xf>
    <xf numFmtId="49" fontId="1" fillId="3" borderId="21" xfId="3" applyNumberFormat="1" applyFont="1" applyFill="1" applyBorder="1" applyAlignment="1">
      <alignment horizontal="center" vertical="top"/>
    </xf>
    <xf numFmtId="0" fontId="1" fillId="18" borderId="7" xfId="3" applyFont="1" applyFill="1" applyBorder="1" applyAlignment="1">
      <alignment horizontal="center" vertical="top"/>
    </xf>
    <xf numFmtId="49" fontId="7" fillId="5" borderId="22" xfId="3" applyNumberFormat="1" applyFont="1" applyFill="1" applyBorder="1" applyAlignment="1">
      <alignment horizontal="center" vertical="top"/>
    </xf>
    <xf numFmtId="0" fontId="47" fillId="5" borderId="21" xfId="3" applyFont="1" applyFill="1" applyBorder="1" applyAlignment="1">
      <alignment horizontal="center" vertical="top" wrapText="1"/>
    </xf>
    <xf numFmtId="0" fontId="47" fillId="10" borderId="1" xfId="3" applyFont="1" applyFill="1" applyBorder="1" applyAlignment="1">
      <alignment horizontal="center" vertical="top" wrapText="1"/>
    </xf>
    <xf numFmtId="0" fontId="7" fillId="5" borderId="53" xfId="3" applyFont="1" applyFill="1" applyBorder="1" applyAlignment="1">
      <alignment horizontal="center" vertical="top"/>
    </xf>
    <xf numFmtId="49" fontId="7" fillId="5" borderId="13" xfId="3" applyNumberFormat="1" applyFont="1" applyFill="1" applyBorder="1" applyAlignment="1">
      <alignment horizontal="center" vertical="top"/>
    </xf>
    <xf numFmtId="49" fontId="1" fillId="5" borderId="13" xfId="3" applyNumberFormat="1" applyFont="1" applyFill="1" applyBorder="1" applyAlignment="1">
      <alignment horizontal="center" vertical="top" wrapText="1"/>
    </xf>
    <xf numFmtId="49" fontId="1" fillId="10" borderId="0" xfId="3" applyNumberFormat="1" applyFont="1" applyFill="1" applyAlignment="1">
      <alignment horizontal="center" vertical="top" wrapText="1"/>
    </xf>
    <xf numFmtId="0" fontId="7" fillId="5" borderId="10" xfId="3" applyFont="1" applyFill="1" applyBorder="1" applyAlignment="1">
      <alignment horizontal="center" vertical="top"/>
    </xf>
    <xf numFmtId="0" fontId="14" fillId="5" borderId="39" xfId="3" applyFont="1" applyFill="1" applyBorder="1" applyAlignment="1">
      <alignment horizontal="center" vertical="top"/>
    </xf>
    <xf numFmtId="165" fontId="7" fillId="5" borderId="10" xfId="3" applyNumberFormat="1" applyFont="1" applyFill="1" applyBorder="1" applyAlignment="1">
      <alignment horizontal="center" vertical="top"/>
    </xf>
    <xf numFmtId="0" fontId="14" fillId="5" borderId="68" xfId="3" applyFont="1" applyFill="1" applyBorder="1" applyAlignment="1">
      <alignment horizontal="center" vertical="top" wrapText="1"/>
    </xf>
    <xf numFmtId="0" fontId="7" fillId="5" borderId="2" xfId="3" applyFont="1" applyFill="1" applyBorder="1" applyAlignment="1">
      <alignment horizontal="center" vertical="top"/>
    </xf>
    <xf numFmtId="49" fontId="1" fillId="5" borderId="5" xfId="3" applyNumberFormat="1" applyFont="1" applyFill="1" applyBorder="1" applyAlignment="1">
      <alignment horizontal="center" vertical="top" wrapText="1"/>
    </xf>
    <xf numFmtId="49" fontId="1" fillId="10" borderId="28" xfId="3" applyNumberFormat="1" applyFont="1" applyFill="1" applyBorder="1" applyAlignment="1">
      <alignment horizontal="center" vertical="top" wrapText="1"/>
    </xf>
    <xf numFmtId="9" fontId="14" fillId="19" borderId="64" xfId="3" applyNumberFormat="1" applyFont="1" applyFill="1" applyBorder="1" applyAlignment="1">
      <alignment horizontal="center" vertical="top"/>
    </xf>
    <xf numFmtId="0" fontId="14" fillId="19" borderId="65" xfId="3" applyFont="1" applyFill="1" applyBorder="1" applyAlignment="1">
      <alignment horizontal="center" vertical="center"/>
    </xf>
    <xf numFmtId="0" fontId="14" fillId="19" borderId="66" xfId="3" applyFont="1" applyFill="1" applyBorder="1" applyAlignment="1">
      <alignment horizontal="left" vertical="top"/>
    </xf>
    <xf numFmtId="165" fontId="1" fillId="19" borderId="27" xfId="3" applyNumberFormat="1" applyFont="1" applyFill="1" applyBorder="1" applyAlignment="1">
      <alignment horizontal="center" vertical="top"/>
    </xf>
    <xf numFmtId="0" fontId="1" fillId="19" borderId="7" xfId="3" applyFont="1" applyFill="1" applyBorder="1" applyAlignment="1">
      <alignment horizontal="center" vertical="top"/>
    </xf>
    <xf numFmtId="0" fontId="14" fillId="5" borderId="17" xfId="3" applyFont="1" applyFill="1" applyBorder="1" applyAlignment="1">
      <alignment horizontal="center" vertical="center"/>
    </xf>
    <xf numFmtId="0" fontId="13" fillId="0" borderId="66" xfId="3" applyFont="1" applyBorder="1" applyAlignment="1">
      <alignment vertical="center" wrapText="1"/>
    </xf>
    <xf numFmtId="49" fontId="1" fillId="4" borderId="27" xfId="3" applyNumberFormat="1" applyFont="1" applyFill="1" applyBorder="1" applyAlignment="1">
      <alignment horizontal="center" vertical="top"/>
    </xf>
    <xf numFmtId="49" fontId="1" fillId="3" borderId="6" xfId="3" applyNumberFormat="1" applyFont="1" applyFill="1" applyBorder="1" applyAlignment="1">
      <alignment horizontal="center" vertical="top"/>
    </xf>
    <xf numFmtId="49" fontId="1" fillId="3" borderId="7" xfId="3" applyNumberFormat="1" applyFont="1" applyFill="1" applyBorder="1" applyAlignment="1">
      <alignment horizontal="center" vertical="top"/>
    </xf>
    <xf numFmtId="0" fontId="3" fillId="4" borderId="1" xfId="3" applyFont="1" applyFill="1" applyBorder="1" applyAlignment="1">
      <alignment horizontal="right" vertical="top" wrapText="1"/>
    </xf>
    <xf numFmtId="0" fontId="13" fillId="5" borderId="26" xfId="3" applyFont="1" applyFill="1" applyBorder="1" applyAlignment="1">
      <alignment horizontal="center" vertical="top"/>
    </xf>
    <xf numFmtId="0" fontId="13" fillId="5" borderId="48" xfId="3" applyFont="1" applyFill="1" applyBorder="1" applyAlignment="1">
      <alignment horizontal="center" vertical="center" wrapText="1"/>
    </xf>
    <xf numFmtId="0" fontId="13" fillId="5" borderId="49" xfId="3" applyFont="1" applyFill="1" applyBorder="1" applyAlignment="1">
      <alignment horizontal="left" vertical="top" wrapText="1"/>
    </xf>
    <xf numFmtId="165" fontId="7" fillId="5" borderId="18" xfId="3" applyNumberFormat="1" applyFont="1" applyFill="1" applyBorder="1" applyAlignment="1">
      <alignment horizontal="center" vertical="top"/>
    </xf>
    <xf numFmtId="0" fontId="5" fillId="5" borderId="18" xfId="3" applyFont="1" applyFill="1" applyBorder="1" applyAlignment="1">
      <alignment horizontal="center" vertical="top"/>
    </xf>
    <xf numFmtId="49" fontId="3" fillId="3" borderId="14" xfId="3" applyNumberFormat="1" applyFont="1" applyFill="1" applyBorder="1" applyAlignment="1">
      <alignment horizontal="center" vertical="top"/>
    </xf>
    <xf numFmtId="165" fontId="7" fillId="5" borderId="13" xfId="3" applyNumberFormat="1" applyFont="1" applyFill="1" applyBorder="1" applyAlignment="1">
      <alignment horizontal="center" vertical="top"/>
    </xf>
    <xf numFmtId="0" fontId="13" fillId="5" borderId="47" xfId="3" applyFont="1" applyFill="1" applyBorder="1" applyAlignment="1">
      <alignment horizontal="center" vertical="center" wrapText="1"/>
    </xf>
    <xf numFmtId="0" fontId="13" fillId="5" borderId="15" xfId="3" applyFont="1" applyFill="1" applyBorder="1" applyAlignment="1">
      <alignment vertical="top" wrapText="1"/>
    </xf>
    <xf numFmtId="165" fontId="7" fillId="11" borderId="13" xfId="3" applyNumberFormat="1" applyFont="1" applyFill="1" applyBorder="1" applyAlignment="1">
      <alignment horizontal="center" vertical="top"/>
    </xf>
    <xf numFmtId="0" fontId="1" fillId="5" borderId="1" xfId="3" applyFont="1" applyFill="1" applyBorder="1" applyAlignment="1">
      <alignment horizontal="left" vertical="top"/>
    </xf>
    <xf numFmtId="0" fontId="1" fillId="2" borderId="28" xfId="3" applyFont="1" applyFill="1" applyBorder="1" applyAlignment="1">
      <alignment horizontal="left" vertical="top"/>
    </xf>
    <xf numFmtId="0" fontId="43" fillId="2" borderId="28" xfId="3" applyFont="1" applyFill="1" applyBorder="1" applyAlignment="1">
      <alignment horizontal="left" vertical="top"/>
    </xf>
    <xf numFmtId="0" fontId="33" fillId="2" borderId="28" xfId="3" applyFont="1" applyFill="1" applyBorder="1" applyAlignment="1">
      <alignment horizontal="left" vertical="top"/>
    </xf>
    <xf numFmtId="0" fontId="3" fillId="2" borderId="7" xfId="3" applyFont="1" applyFill="1" applyBorder="1" applyAlignment="1">
      <alignment horizontal="center" vertical="top"/>
    </xf>
    <xf numFmtId="0" fontId="15" fillId="5" borderId="1" xfId="3" applyFont="1" applyFill="1" applyBorder="1" applyAlignment="1">
      <alignment horizontal="center" vertical="top" wrapText="1"/>
    </xf>
    <xf numFmtId="0" fontId="15" fillId="11" borderId="21" xfId="3" applyFont="1" applyFill="1" applyBorder="1" applyAlignment="1">
      <alignment horizontal="center" vertical="top" wrapText="1"/>
    </xf>
    <xf numFmtId="49" fontId="6" fillId="5" borderId="0" xfId="3" applyNumberFormat="1" applyFont="1" applyFill="1" applyAlignment="1">
      <alignment horizontal="center" vertical="top" wrapText="1"/>
    </xf>
    <xf numFmtId="49" fontId="6" fillId="11" borderId="13" xfId="3" applyNumberFormat="1" applyFont="1" applyFill="1" applyBorder="1" applyAlignment="1">
      <alignment vertical="top" wrapText="1"/>
    </xf>
    <xf numFmtId="165" fontId="39" fillId="5" borderId="59" xfId="3" applyNumberFormat="1" applyFont="1" applyFill="1" applyBorder="1" applyAlignment="1">
      <alignment horizontal="center" vertical="top"/>
    </xf>
    <xf numFmtId="165" fontId="13" fillId="0" borderId="59" xfId="3" applyNumberFormat="1" applyFont="1" applyBorder="1" applyAlignment="1">
      <alignment horizontal="center" vertical="top"/>
    </xf>
    <xf numFmtId="49" fontId="6" fillId="5" borderId="28" xfId="3" applyNumberFormat="1" applyFont="1" applyFill="1" applyBorder="1" applyAlignment="1">
      <alignment horizontal="center" vertical="top" wrapText="1"/>
    </xf>
    <xf numFmtId="49" fontId="6" fillId="10" borderId="5" xfId="3" applyNumberFormat="1" applyFont="1" applyFill="1" applyBorder="1" applyAlignment="1">
      <alignment horizontal="center" vertical="top" wrapText="1"/>
    </xf>
    <xf numFmtId="49" fontId="6" fillId="11" borderId="5" xfId="3" applyNumberFormat="1" applyFont="1" applyFill="1" applyBorder="1" applyAlignment="1">
      <alignment vertical="top" wrapText="1"/>
    </xf>
    <xf numFmtId="49" fontId="11" fillId="3" borderId="5" xfId="3" applyNumberFormat="1" applyFont="1" applyFill="1" applyBorder="1" applyAlignment="1">
      <alignment vertical="top"/>
    </xf>
    <xf numFmtId="0" fontId="14" fillId="5" borderId="26" xfId="3" applyFont="1" applyFill="1" applyBorder="1" applyAlignment="1">
      <alignment horizontal="center" vertical="top"/>
    </xf>
    <xf numFmtId="0" fontId="14" fillId="5" borderId="48" xfId="3" applyFont="1" applyFill="1" applyBorder="1" applyAlignment="1">
      <alignment horizontal="center" vertical="center" wrapText="1"/>
    </xf>
    <xf numFmtId="0" fontId="14" fillId="5" borderId="49" xfId="3" applyFont="1" applyFill="1" applyBorder="1" applyAlignment="1">
      <alignment horizontal="left" vertical="top" wrapText="1"/>
    </xf>
    <xf numFmtId="165" fontId="13" fillId="11" borderId="18" xfId="3" applyNumberFormat="1" applyFont="1" applyFill="1" applyBorder="1" applyAlignment="1">
      <alignment horizontal="center" vertical="top"/>
    </xf>
    <xf numFmtId="0" fontId="12" fillId="11" borderId="18" xfId="3" applyFont="1" applyFill="1" applyBorder="1" applyAlignment="1">
      <alignment horizontal="center" vertical="top"/>
    </xf>
    <xf numFmtId="0" fontId="16" fillId="5" borderId="34" xfId="3" applyFont="1" applyFill="1" applyBorder="1" applyAlignment="1">
      <alignment horizontal="center" vertical="top"/>
    </xf>
    <xf numFmtId="0" fontId="14" fillId="5" borderId="47" xfId="3" applyFont="1" applyFill="1" applyBorder="1" applyAlignment="1">
      <alignment horizontal="center" vertical="center" wrapText="1"/>
    </xf>
    <xf numFmtId="165" fontId="39" fillId="11" borderId="2" xfId="3" applyNumberFormat="1" applyFont="1" applyFill="1" applyBorder="1" applyAlignment="1">
      <alignment horizontal="center" vertical="top"/>
    </xf>
    <xf numFmtId="0" fontId="16" fillId="5" borderId="41" xfId="3" applyFont="1" applyFill="1" applyBorder="1" applyAlignment="1">
      <alignment horizontal="center" vertical="top"/>
    </xf>
    <xf numFmtId="0" fontId="14" fillId="5" borderId="35" xfId="3" applyFont="1" applyFill="1" applyBorder="1" applyAlignment="1">
      <alignment horizontal="center" vertical="center" wrapText="1"/>
    </xf>
    <xf numFmtId="0" fontId="14" fillId="5" borderId="15" xfId="3" applyFont="1" applyFill="1" applyBorder="1" applyAlignment="1">
      <alignment horizontal="left" vertical="top" wrapText="1"/>
    </xf>
    <xf numFmtId="165" fontId="13" fillId="11" borderId="13" xfId="3" applyNumberFormat="1" applyFont="1" applyFill="1" applyBorder="1" applyAlignment="1">
      <alignment horizontal="center" vertical="top"/>
    </xf>
    <xf numFmtId="0" fontId="12" fillId="5" borderId="1" xfId="3" applyFont="1" applyFill="1" applyBorder="1" applyAlignment="1">
      <alignment horizontal="left" vertical="top"/>
    </xf>
    <xf numFmtId="49" fontId="11" fillId="3" borderId="6" xfId="3" applyNumberFormat="1" applyFont="1" applyFill="1" applyBorder="1" applyAlignment="1">
      <alignment horizontal="center" vertical="top"/>
    </xf>
    <xf numFmtId="0" fontId="44" fillId="4" borderId="7" xfId="3" applyFont="1" applyFill="1" applyBorder="1" applyAlignment="1">
      <alignment vertical="top"/>
    </xf>
    <xf numFmtId="49" fontId="11" fillId="4" borderId="6" xfId="3" applyNumberFormat="1" applyFont="1" applyFill="1" applyBorder="1" applyAlignment="1">
      <alignment horizontal="center" vertical="top"/>
    </xf>
    <xf numFmtId="165" fontId="12" fillId="4" borderId="21" xfId="3" applyNumberFormat="1" applyFont="1" applyFill="1" applyBorder="1" applyAlignment="1">
      <alignment horizontal="center" vertical="top" wrapText="1"/>
    </xf>
    <xf numFmtId="0" fontId="12" fillId="4" borderId="22" xfId="3" applyFont="1" applyFill="1" applyBorder="1" applyAlignment="1">
      <alignment horizontal="center" vertical="top"/>
    </xf>
    <xf numFmtId="0" fontId="12" fillId="4" borderId="1" xfId="3" applyFont="1" applyFill="1" applyBorder="1" applyAlignment="1">
      <alignment horizontal="right" vertical="top" wrapText="1"/>
    </xf>
    <xf numFmtId="0" fontId="6" fillId="4" borderId="1" xfId="3" applyFont="1" applyFill="1" applyBorder="1" applyAlignment="1">
      <alignment horizontal="right" vertical="top" wrapText="1"/>
    </xf>
    <xf numFmtId="49" fontId="11" fillId="4" borderId="21" xfId="3" applyNumberFormat="1" applyFont="1" applyFill="1" applyBorder="1" applyAlignment="1">
      <alignment horizontal="center" vertical="top"/>
    </xf>
    <xf numFmtId="0" fontId="40" fillId="18" borderId="7" xfId="3" applyFont="1" applyFill="1" applyBorder="1" applyAlignment="1">
      <alignment horizontal="center" vertical="top"/>
    </xf>
    <xf numFmtId="0" fontId="48" fillId="5" borderId="21" xfId="3" applyFont="1" applyFill="1" applyBorder="1" applyAlignment="1">
      <alignment horizontal="center" vertical="top" wrapText="1"/>
    </xf>
    <xf numFmtId="0" fontId="48" fillId="10" borderId="21" xfId="3" applyFont="1" applyFill="1" applyBorder="1" applyAlignment="1">
      <alignment horizontal="center" vertical="top" wrapText="1"/>
    </xf>
    <xf numFmtId="0" fontId="48" fillId="11" borderId="22" xfId="3" applyFont="1" applyFill="1" applyBorder="1" applyAlignment="1">
      <alignment horizontal="center" vertical="top" wrapText="1"/>
    </xf>
    <xf numFmtId="0" fontId="16" fillId="5" borderId="61" xfId="3" applyFont="1" applyFill="1" applyBorder="1" applyAlignment="1">
      <alignment horizontal="center" vertical="top"/>
    </xf>
    <xf numFmtId="0" fontId="16" fillId="5" borderId="60" xfId="3" applyFont="1" applyFill="1" applyBorder="1" applyAlignment="1">
      <alignment horizontal="center" vertical="center" wrapText="1"/>
    </xf>
    <xf numFmtId="0" fontId="16" fillId="5" borderId="58" xfId="3" applyFont="1" applyFill="1" applyBorder="1" applyAlignment="1">
      <alignment horizontal="left" vertical="top" wrapText="1"/>
    </xf>
    <xf numFmtId="0" fontId="29" fillId="5" borderId="53" xfId="3" applyFont="1" applyFill="1" applyBorder="1" applyAlignment="1">
      <alignment horizontal="center" vertical="top"/>
    </xf>
    <xf numFmtId="49" fontId="46" fillId="5" borderId="13" xfId="3" applyNumberFormat="1" applyFont="1" applyFill="1" applyBorder="1" applyAlignment="1">
      <alignment horizontal="center" vertical="top" wrapText="1"/>
    </xf>
    <xf numFmtId="49" fontId="46" fillId="10" borderId="13" xfId="3" applyNumberFormat="1" applyFont="1" applyFill="1" applyBorder="1" applyAlignment="1">
      <alignment horizontal="center" vertical="top" wrapText="1"/>
    </xf>
    <xf numFmtId="49" fontId="46" fillId="11" borderId="0" xfId="3" applyNumberFormat="1" applyFont="1" applyFill="1" applyAlignment="1">
      <alignment vertical="top" wrapText="1"/>
    </xf>
    <xf numFmtId="49" fontId="1" fillId="3" borderId="13" xfId="3" applyNumberFormat="1" applyFont="1" applyFill="1" applyBorder="1" applyAlignment="1">
      <alignment vertical="top"/>
    </xf>
    <xf numFmtId="0" fontId="16" fillId="5" borderId="68" xfId="3" applyFont="1" applyFill="1" applyBorder="1" applyAlignment="1">
      <alignment horizontal="center" vertical="center" wrapText="1"/>
    </xf>
    <xf numFmtId="0" fontId="16" fillId="5" borderId="57" xfId="3" applyFont="1" applyFill="1" applyBorder="1" applyAlignment="1">
      <alignment horizontal="left" vertical="top" wrapText="1"/>
    </xf>
    <xf numFmtId="0" fontId="29" fillId="5" borderId="10" xfId="3" applyFont="1" applyFill="1" applyBorder="1" applyAlignment="1">
      <alignment horizontal="center" vertical="top"/>
    </xf>
    <xf numFmtId="0" fontId="16" fillId="5" borderId="38" xfId="3" applyFont="1" applyFill="1" applyBorder="1" applyAlignment="1">
      <alignment horizontal="center" vertical="center" wrapText="1"/>
    </xf>
    <xf numFmtId="0" fontId="16" fillId="5" borderId="47" xfId="3" applyFont="1" applyFill="1" applyBorder="1" applyAlignment="1">
      <alignment horizontal="center" vertical="top" wrapText="1"/>
    </xf>
    <xf numFmtId="0" fontId="16" fillId="5" borderId="45" xfId="3" applyFont="1" applyFill="1" applyBorder="1" applyAlignment="1">
      <alignment horizontal="left" vertical="top" wrapText="1"/>
    </xf>
    <xf numFmtId="0" fontId="29" fillId="5" borderId="2" xfId="3" applyFont="1" applyFill="1" applyBorder="1" applyAlignment="1">
      <alignment horizontal="center" vertical="top"/>
    </xf>
    <xf numFmtId="0" fontId="29" fillId="0" borderId="12" xfId="0" applyFont="1" applyBorder="1" applyAlignment="1">
      <alignment vertical="top" wrapText="1"/>
    </xf>
    <xf numFmtId="49" fontId="46" fillId="5" borderId="5" xfId="3" applyNumberFormat="1" applyFont="1" applyFill="1" applyBorder="1" applyAlignment="1">
      <alignment horizontal="center" vertical="top" wrapText="1"/>
    </xf>
    <xf numFmtId="49" fontId="46" fillId="10" borderId="5" xfId="3" applyNumberFormat="1" applyFont="1" applyFill="1" applyBorder="1" applyAlignment="1">
      <alignment horizontal="center" vertical="top" wrapText="1"/>
    </xf>
    <xf numFmtId="49" fontId="46" fillId="11" borderId="28" xfId="3" applyNumberFormat="1" applyFont="1" applyFill="1" applyBorder="1" applyAlignment="1">
      <alignment vertical="top" wrapText="1"/>
    </xf>
    <xf numFmtId="0" fontId="47" fillId="11" borderId="22" xfId="3" applyFont="1" applyFill="1" applyBorder="1" applyAlignment="1">
      <alignment horizontal="center" vertical="top" wrapText="1"/>
    </xf>
    <xf numFmtId="49" fontId="1" fillId="11" borderId="0" xfId="3" applyNumberFormat="1" applyFont="1" applyFill="1" applyAlignment="1">
      <alignment vertical="top" wrapText="1"/>
    </xf>
    <xf numFmtId="0" fontId="16" fillId="5" borderId="57" xfId="3" applyFont="1" applyFill="1" applyBorder="1" applyAlignment="1">
      <alignment vertical="top" wrapText="1"/>
    </xf>
    <xf numFmtId="0" fontId="16" fillId="5" borderId="63" xfId="3" applyFont="1" applyFill="1" applyBorder="1" applyAlignment="1">
      <alignment vertical="top" wrapText="1"/>
    </xf>
    <xf numFmtId="0" fontId="39" fillId="0" borderId="64" xfId="3" applyFont="1" applyBorder="1" applyAlignment="1">
      <alignment horizontal="center" vertical="top"/>
    </xf>
    <xf numFmtId="165" fontId="3" fillId="4" borderId="21" xfId="3" applyNumberFormat="1" applyFont="1" applyFill="1" applyBorder="1" applyAlignment="1">
      <alignment horizontal="center" vertical="top" wrapText="1"/>
    </xf>
    <xf numFmtId="0" fontId="3" fillId="4" borderId="22" xfId="3" applyFont="1" applyFill="1" applyBorder="1" applyAlignment="1">
      <alignment horizontal="center" vertical="top"/>
    </xf>
    <xf numFmtId="49" fontId="3" fillId="4" borderId="21" xfId="3" applyNumberFormat="1" applyFont="1" applyFill="1" applyBorder="1" applyAlignment="1">
      <alignment horizontal="center" vertical="top"/>
    </xf>
    <xf numFmtId="0" fontId="39" fillId="18" borderId="1" xfId="3" applyFont="1" applyFill="1" applyBorder="1" applyAlignment="1">
      <alignment horizontal="center" vertical="center"/>
    </xf>
    <xf numFmtId="0" fontId="39" fillId="18" borderId="1" xfId="3" applyFont="1" applyFill="1" applyBorder="1" applyAlignment="1">
      <alignment horizontal="left" vertical="top"/>
    </xf>
    <xf numFmtId="0" fontId="39" fillId="5" borderId="33" xfId="3" applyFont="1" applyFill="1" applyBorder="1" applyAlignment="1">
      <alignment horizontal="center" vertical="top" wrapText="1"/>
    </xf>
    <xf numFmtId="0" fontId="29" fillId="0" borderId="4" xfId="0" applyFont="1" applyBorder="1" applyAlignment="1">
      <alignment vertical="top" wrapText="1"/>
    </xf>
    <xf numFmtId="9" fontId="39" fillId="0" borderId="9" xfId="3" applyNumberFormat="1" applyFont="1" applyBorder="1" applyAlignment="1">
      <alignment horizontal="center" vertical="top"/>
    </xf>
    <xf numFmtId="0" fontId="39" fillId="0" borderId="65" xfId="3" applyFont="1" applyBorder="1" applyAlignment="1">
      <alignment horizontal="center" vertical="center"/>
    </xf>
    <xf numFmtId="0" fontId="39" fillId="0" borderId="66" xfId="3" applyFont="1" applyBorder="1" applyAlignment="1">
      <alignment horizontal="left" vertical="top"/>
    </xf>
    <xf numFmtId="165" fontId="3" fillId="0" borderId="27" xfId="3" applyNumberFormat="1" applyFont="1" applyBorder="1" applyAlignment="1">
      <alignment horizontal="center" vertical="top"/>
    </xf>
    <xf numFmtId="0" fontId="5" fillId="5" borderId="5" xfId="3" applyFont="1" applyFill="1" applyBorder="1" applyAlignment="1">
      <alignment horizontal="center" vertical="top"/>
    </xf>
    <xf numFmtId="9" fontId="39" fillId="0" borderId="51" xfId="3" applyNumberFormat="1" applyFont="1" applyBorder="1" applyAlignment="1">
      <alignment horizontal="center" vertical="top"/>
    </xf>
    <xf numFmtId="0" fontId="39" fillId="0" borderId="60" xfId="3" applyFont="1" applyBorder="1" applyAlignment="1">
      <alignment horizontal="center" vertical="center"/>
    </xf>
    <xf numFmtId="0" fontId="39" fillId="0" borderId="58" xfId="3" applyFont="1" applyBorder="1" applyAlignment="1">
      <alignment horizontal="left" vertical="top"/>
    </xf>
    <xf numFmtId="0" fontId="39" fillId="0" borderId="69" xfId="3" applyFont="1" applyBorder="1" applyAlignment="1">
      <alignment horizontal="center" vertical="center"/>
    </xf>
    <xf numFmtId="0" fontId="39" fillId="0" borderId="0" xfId="3" applyFont="1" applyAlignment="1">
      <alignment horizontal="left" vertical="top"/>
    </xf>
    <xf numFmtId="0" fontId="13" fillId="10" borderId="13" xfId="0" applyFont="1" applyFill="1" applyBorder="1" applyAlignment="1">
      <alignment horizontal="left" vertical="top" wrapText="1"/>
    </xf>
    <xf numFmtId="0" fontId="39" fillId="0" borderId="11" xfId="3" applyFont="1" applyBorder="1" applyAlignment="1">
      <alignment horizontal="left" vertical="top"/>
    </xf>
    <xf numFmtId="0" fontId="39" fillId="18" borderId="40" xfId="3" applyFont="1" applyFill="1" applyBorder="1" applyAlignment="1">
      <alignment horizontal="center" vertical="center"/>
    </xf>
    <xf numFmtId="49" fontId="5" fillId="5" borderId="21" xfId="3" applyNumberFormat="1" applyFont="1" applyFill="1" applyBorder="1" applyAlignment="1">
      <alignment vertical="top" wrapText="1"/>
    </xf>
    <xf numFmtId="49" fontId="5" fillId="5" borderId="13" xfId="3" applyNumberFormat="1" applyFont="1" applyFill="1" applyBorder="1" applyAlignment="1">
      <alignment vertical="top" wrapText="1"/>
    </xf>
    <xf numFmtId="165" fontId="3" fillId="0" borderId="59" xfId="3" applyNumberFormat="1" applyFont="1" applyBorder="1" applyAlignment="1">
      <alignment horizontal="center" vertical="top"/>
    </xf>
    <xf numFmtId="1" fontId="13" fillId="0" borderId="52" xfId="3" applyNumberFormat="1" applyFont="1" applyBorder="1" applyAlignment="1">
      <alignment horizontal="center" vertical="top"/>
    </xf>
    <xf numFmtId="0" fontId="13" fillId="0" borderId="54" xfId="3" applyFont="1" applyBorder="1" applyAlignment="1">
      <alignment horizontal="center" vertical="center"/>
    </xf>
    <xf numFmtId="0" fontId="13" fillId="5" borderId="55" xfId="3" applyFont="1" applyFill="1" applyBorder="1" applyAlignment="1">
      <alignment horizontal="center" vertical="top"/>
    </xf>
    <xf numFmtId="49" fontId="5" fillId="5" borderId="5" xfId="3" applyNumberFormat="1" applyFont="1" applyFill="1" applyBorder="1" applyAlignment="1">
      <alignment vertical="top" wrapText="1"/>
    </xf>
    <xf numFmtId="49" fontId="3" fillId="11" borderId="0" xfId="3" applyNumberFormat="1" applyFont="1" applyFill="1" applyAlignment="1">
      <alignment horizontal="center" vertical="top" wrapText="1"/>
    </xf>
    <xf numFmtId="0" fontId="5" fillId="5" borderId="68" xfId="12" applyFont="1" applyFill="1" applyBorder="1" applyAlignment="1">
      <alignment horizontal="center" vertical="center" wrapText="1"/>
    </xf>
    <xf numFmtId="0" fontId="5" fillId="5" borderId="57" xfId="12" applyFont="1" applyFill="1" applyBorder="1" applyAlignment="1">
      <alignment horizontal="left" vertical="top" wrapText="1"/>
    </xf>
    <xf numFmtId="49" fontId="3" fillId="11" borderId="28" xfId="3" applyNumberFormat="1" applyFont="1" applyFill="1" applyBorder="1" applyAlignment="1">
      <alignment horizontal="center" vertical="top" wrapText="1"/>
    </xf>
    <xf numFmtId="0" fontId="3" fillId="5" borderId="0" xfId="3" applyFont="1" applyFill="1" applyAlignment="1">
      <alignment horizontal="left" vertical="top"/>
    </xf>
    <xf numFmtId="0" fontId="12" fillId="0" borderId="8" xfId="3" applyFont="1" applyBorder="1" applyAlignment="1">
      <alignment horizontal="left" vertical="top"/>
    </xf>
    <xf numFmtId="0" fontId="12" fillId="4" borderId="7" xfId="3" applyFont="1" applyFill="1" applyBorder="1" applyAlignment="1">
      <alignment horizontal="left" vertical="top" wrapText="1"/>
    </xf>
    <xf numFmtId="9" fontId="13" fillId="18" borderId="12" xfId="3" applyNumberFormat="1" applyFont="1" applyFill="1" applyBorder="1" applyAlignment="1">
      <alignment horizontal="center" vertical="top"/>
    </xf>
    <xf numFmtId="0" fontId="13" fillId="18" borderId="35" xfId="3" applyFont="1" applyFill="1" applyBorder="1" applyAlignment="1">
      <alignment horizontal="center" vertical="center"/>
    </xf>
    <xf numFmtId="0" fontId="13" fillId="18" borderId="15" xfId="3" applyFont="1" applyFill="1" applyBorder="1" applyAlignment="1">
      <alignment horizontal="left" vertical="top"/>
    </xf>
    <xf numFmtId="9" fontId="13" fillId="0" borderId="20" xfId="3" applyNumberFormat="1" applyFont="1" applyBorder="1" applyAlignment="1">
      <alignment horizontal="center" vertical="top"/>
    </xf>
    <xf numFmtId="0" fontId="13" fillId="0" borderId="43" xfId="3" applyFont="1" applyBorder="1" applyAlignment="1">
      <alignment horizontal="center" vertical="center"/>
    </xf>
    <xf numFmtId="0" fontId="13" fillId="0" borderId="23" xfId="3" applyFont="1" applyBorder="1" applyAlignment="1">
      <alignment horizontal="left" vertical="top"/>
    </xf>
    <xf numFmtId="9" fontId="13" fillId="0" borderId="37" xfId="3" applyNumberFormat="1" applyFont="1" applyBorder="1" applyAlignment="1">
      <alignment horizontal="center" vertical="top"/>
    </xf>
    <xf numFmtId="9" fontId="13" fillId="0" borderId="52" xfId="3" applyNumberFormat="1" applyFont="1" applyBorder="1" applyAlignment="1">
      <alignment horizontal="center" vertical="top"/>
    </xf>
    <xf numFmtId="0" fontId="13" fillId="0" borderId="68" xfId="3" applyFont="1" applyBorder="1" applyAlignment="1">
      <alignment horizontal="center" vertical="center"/>
    </xf>
    <xf numFmtId="0" fontId="13" fillId="0" borderId="57" xfId="3" applyFont="1" applyBorder="1" applyAlignment="1">
      <alignment horizontal="left" vertical="top"/>
    </xf>
    <xf numFmtId="9" fontId="13" fillId="0" borderId="55" xfId="3" applyNumberFormat="1" applyFont="1" applyBorder="1" applyAlignment="1">
      <alignment horizontal="center" vertical="top"/>
    </xf>
    <xf numFmtId="0" fontId="13" fillId="0" borderId="47" xfId="3" applyFont="1" applyBorder="1" applyAlignment="1">
      <alignment horizontal="center" vertical="center"/>
    </xf>
    <xf numFmtId="0" fontId="13" fillId="18" borderId="1" xfId="3" applyFont="1" applyFill="1" applyBorder="1" applyAlignment="1">
      <alignment horizontal="left" vertical="top"/>
    </xf>
    <xf numFmtId="0" fontId="13" fillId="18" borderId="43" xfId="3" applyFont="1" applyFill="1" applyBorder="1" applyAlignment="1">
      <alignment horizontal="center" vertical="center"/>
    </xf>
    <xf numFmtId="49" fontId="5" fillId="0" borderId="21" xfId="3" applyNumberFormat="1" applyFont="1" applyBorder="1" applyAlignment="1">
      <alignment vertical="top" wrapText="1"/>
    </xf>
    <xf numFmtId="49" fontId="5" fillId="0" borderId="13" xfId="3" applyNumberFormat="1" applyFont="1" applyBorder="1" applyAlignment="1">
      <alignment vertical="top" wrapText="1"/>
    </xf>
    <xf numFmtId="165" fontId="29" fillId="0" borderId="10" xfId="3" applyNumberFormat="1" applyFont="1" applyBorder="1" applyAlignment="1">
      <alignment horizontal="center" vertical="top"/>
    </xf>
    <xf numFmtId="49" fontId="5" fillId="0" borderId="5" xfId="3" applyNumberFormat="1" applyFont="1" applyBorder="1" applyAlignment="1">
      <alignment vertical="top" wrapText="1"/>
    </xf>
    <xf numFmtId="165" fontId="5" fillId="0" borderId="21" xfId="3" applyNumberFormat="1" applyFont="1" applyBorder="1" applyAlignment="1">
      <alignment horizontal="center" vertical="top"/>
    </xf>
    <xf numFmtId="9" fontId="13" fillId="18" borderId="9" xfId="3" applyNumberFormat="1" applyFont="1" applyFill="1" applyBorder="1" applyAlignment="1">
      <alignment horizontal="center" vertical="top"/>
    </xf>
    <xf numFmtId="0" fontId="13" fillId="18" borderId="67" xfId="3" applyFont="1" applyFill="1" applyBorder="1" applyAlignment="1">
      <alignment horizontal="center" vertical="center"/>
    </xf>
    <xf numFmtId="0" fontId="13" fillId="18" borderId="65" xfId="3" applyFont="1" applyFill="1" applyBorder="1" applyAlignment="1">
      <alignment horizontal="left" vertical="top"/>
    </xf>
    <xf numFmtId="0" fontId="13" fillId="0" borderId="69" xfId="3" applyFont="1" applyBorder="1" applyAlignment="1">
      <alignment horizontal="center" vertical="center"/>
    </xf>
    <xf numFmtId="0" fontId="13" fillId="0" borderId="60" xfId="3" applyFont="1" applyBorder="1" applyAlignment="1">
      <alignment horizontal="left" vertical="top"/>
    </xf>
    <xf numFmtId="0" fontId="8" fillId="9" borderId="0" xfId="3" applyFill="1"/>
    <xf numFmtId="0" fontId="13" fillId="0" borderId="39" xfId="3" applyFont="1" applyBorder="1" applyAlignment="1">
      <alignment horizontal="center" vertical="top"/>
    </xf>
    <xf numFmtId="0" fontId="5" fillId="5" borderId="34" xfId="12" applyFont="1" applyFill="1" applyBorder="1" applyAlignment="1">
      <alignment horizontal="center" vertical="top"/>
    </xf>
    <xf numFmtId="0" fontId="29" fillId="5" borderId="33" xfId="12" applyFont="1" applyFill="1" applyBorder="1" applyAlignment="1">
      <alignment horizontal="center" vertical="center" wrapText="1"/>
    </xf>
    <xf numFmtId="0" fontId="29" fillId="5" borderId="31" xfId="12" applyFont="1" applyFill="1" applyBorder="1" applyAlignment="1">
      <alignment wrapText="1"/>
    </xf>
    <xf numFmtId="49" fontId="3" fillId="5" borderId="12" xfId="3" applyNumberFormat="1" applyFont="1" applyFill="1" applyBorder="1" applyAlignment="1">
      <alignment horizontal="center" vertical="top" wrapText="1"/>
    </xf>
    <xf numFmtId="49" fontId="3" fillId="5" borderId="4" xfId="3" applyNumberFormat="1" applyFont="1" applyFill="1" applyBorder="1" applyAlignment="1">
      <alignment horizontal="center" vertical="top" wrapText="1"/>
    </xf>
    <xf numFmtId="0" fontId="36" fillId="5" borderId="1" xfId="3" applyFont="1" applyFill="1" applyBorder="1" applyAlignment="1">
      <alignment horizontal="center" vertical="top" wrapText="1"/>
    </xf>
    <xf numFmtId="49" fontId="3" fillId="5" borderId="0" xfId="3" applyNumberFormat="1" applyFont="1" applyFill="1" applyAlignment="1">
      <alignment horizontal="center" vertical="top" wrapText="1"/>
    </xf>
    <xf numFmtId="0" fontId="17" fillId="0" borderId="12" xfId="0" applyFont="1" applyBorder="1" applyAlignment="1">
      <alignment vertical="top" wrapText="1"/>
    </xf>
    <xf numFmtId="49" fontId="3" fillId="5" borderId="28" xfId="3" applyNumberFormat="1" applyFont="1" applyFill="1" applyBorder="1" applyAlignment="1">
      <alignment horizontal="center" vertical="top" wrapText="1"/>
    </xf>
    <xf numFmtId="2" fontId="8" fillId="0" borderId="0" xfId="3" applyNumberFormat="1"/>
    <xf numFmtId="49" fontId="5" fillId="5" borderId="5" xfId="3" applyNumberFormat="1" applyFont="1" applyFill="1" applyBorder="1" applyAlignment="1">
      <alignment vertical="top"/>
    </xf>
    <xf numFmtId="49" fontId="3" fillId="11" borderId="6" xfId="3" applyNumberFormat="1" applyFont="1" applyFill="1" applyBorder="1" applyAlignment="1">
      <alignment horizontal="center" vertical="top" wrapText="1"/>
    </xf>
    <xf numFmtId="0" fontId="6" fillId="2" borderId="4" xfId="3" applyFont="1" applyFill="1" applyBorder="1" applyAlignment="1">
      <alignment horizontal="left" vertical="top"/>
    </xf>
    <xf numFmtId="0" fontId="12" fillId="2" borderId="28" xfId="3" applyFont="1" applyFill="1" applyBorder="1" applyAlignment="1">
      <alignment horizontal="left" vertical="top"/>
    </xf>
    <xf numFmtId="0" fontId="51" fillId="2" borderId="28" xfId="3" applyFont="1" applyFill="1" applyBorder="1" applyAlignment="1">
      <alignment horizontal="left" vertical="top"/>
    </xf>
    <xf numFmtId="0" fontId="52" fillId="2" borderId="28" xfId="3" applyFont="1" applyFill="1" applyBorder="1" applyAlignment="1">
      <alignment horizontal="left" vertical="top"/>
    </xf>
    <xf numFmtId="0" fontId="6" fillId="2" borderId="0" xfId="3" applyFont="1" applyFill="1" applyAlignment="1">
      <alignment vertical="top"/>
    </xf>
    <xf numFmtId="49" fontId="6" fillId="2" borderId="27" xfId="3" applyNumberFormat="1" applyFont="1" applyFill="1" applyBorder="1" applyAlignment="1">
      <alignment horizontal="center" vertical="top" wrapText="1"/>
    </xf>
    <xf numFmtId="165" fontId="12" fillId="2" borderId="21" xfId="3" applyNumberFormat="1" applyFont="1" applyFill="1" applyBorder="1" applyAlignment="1">
      <alignment horizontal="center" vertical="top" wrapText="1"/>
    </xf>
    <xf numFmtId="0" fontId="6" fillId="2" borderId="22" xfId="3" applyFont="1" applyFill="1" applyBorder="1" applyAlignment="1">
      <alignment horizontal="center" vertical="top"/>
    </xf>
    <xf numFmtId="0" fontId="6" fillId="2" borderId="1" xfId="3" applyFont="1" applyFill="1" applyBorder="1" applyAlignment="1">
      <alignment horizontal="right" vertical="top" wrapText="1"/>
    </xf>
    <xf numFmtId="49" fontId="11" fillId="2" borderId="21" xfId="3" applyNumberFormat="1" applyFont="1" applyFill="1" applyBorder="1" applyAlignment="1">
      <alignment horizontal="center" vertical="top"/>
    </xf>
    <xf numFmtId="49" fontId="11" fillId="3" borderId="27" xfId="3" applyNumberFormat="1" applyFont="1" applyFill="1" applyBorder="1" applyAlignment="1">
      <alignment horizontal="center" vertical="top"/>
    </xf>
    <xf numFmtId="0" fontId="13" fillId="0" borderId="0" xfId="0" applyFont="1" applyAlignment="1">
      <alignment horizontal="left" vertical="top" wrapText="1"/>
    </xf>
    <xf numFmtId="49" fontId="30" fillId="10" borderId="5" xfId="3" applyNumberFormat="1" applyFont="1" applyFill="1" applyBorder="1" applyAlignment="1">
      <alignment horizontal="center" vertical="top" wrapText="1"/>
    </xf>
    <xf numFmtId="0" fontId="15" fillId="11" borderId="0" xfId="3" applyFont="1" applyFill="1" applyAlignment="1">
      <alignment horizontal="center" vertical="top" wrapText="1"/>
    </xf>
    <xf numFmtId="49" fontId="6" fillId="11" borderId="0" xfId="3" applyNumberFormat="1" applyFont="1" applyFill="1" applyAlignment="1">
      <alignment horizontal="center" vertical="top" wrapText="1"/>
    </xf>
    <xf numFmtId="49" fontId="6" fillId="11" borderId="14" xfId="3" applyNumberFormat="1" applyFont="1" applyFill="1" applyBorder="1" applyAlignment="1">
      <alignment horizontal="center" vertical="top" wrapText="1"/>
    </xf>
    <xf numFmtId="0" fontId="12" fillId="11" borderId="59" xfId="3" applyFont="1" applyFill="1" applyBorder="1" applyAlignment="1">
      <alignment horizontal="center" vertical="top"/>
    </xf>
    <xf numFmtId="0" fontId="37" fillId="0" borderId="0" xfId="3" applyFont="1" applyAlignment="1">
      <alignment vertical="top"/>
    </xf>
    <xf numFmtId="0" fontId="12" fillId="5" borderId="9" xfId="3" applyFont="1" applyFill="1" applyBorder="1" applyAlignment="1">
      <alignment horizontal="left" vertical="top"/>
    </xf>
    <xf numFmtId="0" fontId="12" fillId="5" borderId="8" xfId="3" applyFont="1" applyFill="1" applyBorder="1" applyAlignment="1">
      <alignment horizontal="left" vertical="top"/>
    </xf>
    <xf numFmtId="0" fontId="12" fillId="5" borderId="7" xfId="3" applyFont="1" applyFill="1" applyBorder="1" applyAlignment="1">
      <alignment horizontal="left" vertical="top"/>
    </xf>
    <xf numFmtId="49" fontId="11" fillId="4" borderId="7" xfId="3" applyNumberFormat="1" applyFont="1" applyFill="1" applyBorder="1" applyAlignment="1">
      <alignment horizontal="center" vertical="top"/>
    </xf>
    <xf numFmtId="49" fontId="11" fillId="3" borderId="7" xfId="3" applyNumberFormat="1" applyFont="1" applyFill="1" applyBorder="1" applyAlignment="1">
      <alignment horizontal="center" vertical="top"/>
    </xf>
    <xf numFmtId="0" fontId="6" fillId="4" borderId="22" xfId="3" applyFont="1" applyFill="1" applyBorder="1" applyAlignment="1">
      <alignment horizontal="center" vertical="top"/>
    </xf>
    <xf numFmtId="165" fontId="3" fillId="21" borderId="21" xfId="3" applyNumberFormat="1" applyFont="1" applyFill="1" applyBorder="1" applyAlignment="1">
      <alignment horizontal="center" vertical="top"/>
    </xf>
    <xf numFmtId="0" fontId="3" fillId="18" borderId="9" xfId="3" applyFont="1" applyFill="1" applyBorder="1" applyAlignment="1">
      <alignment horizontal="center" vertical="top"/>
    </xf>
    <xf numFmtId="0" fontId="5" fillId="5" borderId="51" xfId="3" applyFont="1" applyFill="1" applyBorder="1" applyAlignment="1">
      <alignment horizontal="center" vertical="top"/>
    </xf>
    <xf numFmtId="49" fontId="40" fillId="10" borderId="13" xfId="3" applyNumberFormat="1" applyFont="1" applyFill="1" applyBorder="1" applyAlignment="1">
      <alignment horizontal="center" vertical="top" wrapText="1"/>
    </xf>
    <xf numFmtId="0" fontId="5" fillId="5" borderId="37" xfId="3" applyFont="1" applyFill="1" applyBorder="1" applyAlignment="1">
      <alignment horizontal="center" vertical="top"/>
    </xf>
    <xf numFmtId="0" fontId="5" fillId="5" borderId="55" xfId="3" applyFont="1" applyFill="1" applyBorder="1" applyAlignment="1">
      <alignment horizontal="center" vertical="top"/>
    </xf>
    <xf numFmtId="49" fontId="40" fillId="10" borderId="5" xfId="3" applyNumberFormat="1" applyFont="1" applyFill="1" applyBorder="1" applyAlignment="1">
      <alignment horizontal="center" vertical="top" wrapText="1"/>
    </xf>
    <xf numFmtId="0" fontId="39" fillId="0" borderId="25" xfId="3" applyFont="1" applyBorder="1" applyAlignment="1">
      <alignment horizontal="center" vertical="center"/>
    </xf>
    <xf numFmtId="0" fontId="39" fillId="0" borderId="1" xfId="3" applyFont="1" applyBorder="1" applyAlignment="1">
      <alignment horizontal="left" vertical="top"/>
    </xf>
    <xf numFmtId="9" fontId="39" fillId="0" borderId="39" xfId="3" applyNumberFormat="1" applyFont="1" applyBorder="1" applyAlignment="1">
      <alignment horizontal="center" vertical="top"/>
    </xf>
    <xf numFmtId="0" fontId="13" fillId="0" borderId="47" xfId="3" applyFont="1" applyBorder="1" applyAlignment="1">
      <alignment horizontal="left" vertical="top"/>
    </xf>
    <xf numFmtId="0" fontId="5" fillId="0" borderId="5" xfId="0" applyFont="1" applyBorder="1" applyAlignment="1">
      <alignment vertical="top" wrapText="1"/>
    </xf>
    <xf numFmtId="9" fontId="13" fillId="18" borderId="4" xfId="3" applyNumberFormat="1" applyFont="1" applyFill="1" applyBorder="1" applyAlignment="1">
      <alignment horizontal="center" vertical="top"/>
    </xf>
    <xf numFmtId="0" fontId="13" fillId="18" borderId="28" xfId="3" applyFont="1" applyFill="1" applyBorder="1" applyAlignment="1">
      <alignment horizontal="center" vertical="center"/>
    </xf>
    <xf numFmtId="0" fontId="13" fillId="18" borderId="28" xfId="3" applyFont="1" applyFill="1" applyBorder="1" applyAlignment="1">
      <alignment horizontal="left" vertical="top"/>
    </xf>
    <xf numFmtId="9" fontId="13" fillId="0" borderId="69" xfId="3" applyNumberFormat="1" applyFont="1" applyBorder="1" applyAlignment="1">
      <alignment horizontal="center" vertical="top"/>
    </xf>
    <xf numFmtId="0" fontId="5" fillId="5" borderId="71" xfId="3" applyFont="1" applyFill="1" applyBorder="1" applyAlignment="1">
      <alignment horizontal="center" vertical="top"/>
    </xf>
    <xf numFmtId="9" fontId="13" fillId="0" borderId="38" xfId="3" applyNumberFormat="1" applyFont="1" applyBorder="1" applyAlignment="1">
      <alignment horizontal="center" vertical="top"/>
    </xf>
    <xf numFmtId="0" fontId="5" fillId="5" borderId="11" xfId="3" applyFont="1" applyFill="1" applyBorder="1" applyAlignment="1">
      <alignment horizontal="center" vertical="top"/>
    </xf>
    <xf numFmtId="0" fontId="5" fillId="0" borderId="13" xfId="0" applyFont="1" applyBorder="1" applyAlignment="1">
      <alignment vertical="top" wrapText="1"/>
    </xf>
    <xf numFmtId="1" fontId="13" fillId="0" borderId="38" xfId="3" applyNumberFormat="1" applyFont="1" applyBorder="1" applyAlignment="1">
      <alignment horizontal="center" vertical="top"/>
    </xf>
    <xf numFmtId="0" fontId="5" fillId="5" borderId="3" xfId="3" applyFont="1" applyFill="1" applyBorder="1" applyAlignment="1">
      <alignment horizontal="center" vertical="top"/>
    </xf>
    <xf numFmtId="9" fontId="39" fillId="18" borderId="29" xfId="3" applyNumberFormat="1" applyFont="1" applyFill="1" applyBorder="1" applyAlignment="1">
      <alignment horizontal="center" vertical="top"/>
    </xf>
    <xf numFmtId="0" fontId="3" fillId="18" borderId="27" xfId="3" applyFont="1" applyFill="1" applyBorder="1" applyAlignment="1">
      <alignment horizontal="center" vertical="top"/>
    </xf>
    <xf numFmtId="0" fontId="37" fillId="0" borderId="0" xfId="3" applyFont="1" applyAlignment="1">
      <alignment vertical="center"/>
    </xf>
    <xf numFmtId="0" fontId="39" fillId="5" borderId="17" xfId="3" applyFont="1" applyFill="1" applyBorder="1" applyAlignment="1">
      <alignment horizontal="center" vertical="center"/>
    </xf>
    <xf numFmtId="9" fontId="39" fillId="18" borderId="26" xfId="3" applyNumberFormat="1" applyFont="1" applyFill="1" applyBorder="1" applyAlignment="1">
      <alignment horizontal="center" vertical="top"/>
    </xf>
    <xf numFmtId="0" fontId="39" fillId="18" borderId="48" xfId="3" applyFont="1" applyFill="1" applyBorder="1" applyAlignment="1">
      <alignment horizontal="center" vertical="center"/>
    </xf>
    <xf numFmtId="0" fontId="39" fillId="18" borderId="49" xfId="3" applyFont="1" applyFill="1" applyBorder="1" applyAlignment="1">
      <alignment horizontal="left" vertical="top"/>
    </xf>
    <xf numFmtId="165" fontId="3" fillId="18" borderId="18" xfId="3" applyNumberFormat="1" applyFont="1" applyFill="1" applyBorder="1" applyAlignment="1">
      <alignment horizontal="center" vertical="top"/>
    </xf>
    <xf numFmtId="0" fontId="3" fillId="18" borderId="19" xfId="3" applyFont="1" applyFill="1" applyBorder="1" applyAlignment="1">
      <alignment horizontal="center" vertical="top"/>
    </xf>
    <xf numFmtId="49" fontId="5" fillId="0" borderId="1" xfId="3" applyNumberFormat="1" applyFont="1" applyBorder="1" applyAlignment="1">
      <alignment horizontal="center" vertical="top"/>
    </xf>
    <xf numFmtId="49" fontId="43" fillId="5" borderId="13" xfId="3" applyNumberFormat="1" applyFont="1" applyFill="1" applyBorder="1" applyAlignment="1">
      <alignment horizontal="left" vertical="top"/>
    </xf>
    <xf numFmtId="0" fontId="17" fillId="0" borderId="4" xfId="0" applyFont="1" applyBorder="1" applyAlignment="1">
      <alignment vertical="top" wrapText="1"/>
    </xf>
    <xf numFmtId="0" fontId="3" fillId="11" borderId="59" xfId="3" applyFont="1" applyFill="1" applyBorder="1" applyAlignment="1">
      <alignment horizontal="center" vertical="top"/>
    </xf>
    <xf numFmtId="0" fontId="41" fillId="4" borderId="8" xfId="3" applyFont="1" applyFill="1" applyBorder="1" applyAlignment="1">
      <alignment vertical="top"/>
    </xf>
    <xf numFmtId="0" fontId="13" fillId="0" borderId="9" xfId="3" applyFont="1" applyBorder="1" applyAlignment="1">
      <alignment horizontal="center" vertical="center"/>
    </xf>
    <xf numFmtId="0" fontId="13" fillId="0" borderId="8" xfId="3" applyFont="1" applyBorder="1" applyAlignment="1">
      <alignment vertical="top"/>
    </xf>
    <xf numFmtId="0" fontId="3" fillId="0" borderId="6" xfId="3" applyFont="1" applyBorder="1" applyAlignment="1">
      <alignment vertical="top"/>
    </xf>
    <xf numFmtId="49" fontId="3" fillId="2" borderId="6" xfId="3" applyNumberFormat="1" applyFont="1" applyFill="1" applyBorder="1" applyAlignment="1">
      <alignment horizontal="center" vertical="top" wrapText="1"/>
    </xf>
    <xf numFmtId="0" fontId="12" fillId="3" borderId="4" xfId="3" applyFont="1" applyFill="1" applyBorder="1" applyAlignment="1">
      <alignment horizontal="left" vertical="top"/>
    </xf>
    <xf numFmtId="0" fontId="3" fillId="3" borderId="28" xfId="3" applyFont="1" applyFill="1" applyBorder="1" applyAlignment="1">
      <alignment horizontal="left" vertical="top"/>
    </xf>
    <xf numFmtId="0" fontId="43" fillId="3" borderId="28" xfId="3" applyFont="1" applyFill="1" applyBorder="1" applyAlignment="1">
      <alignment horizontal="left" vertical="top"/>
    </xf>
    <xf numFmtId="0" fontId="13" fillId="18" borderId="23" xfId="3" applyFont="1" applyFill="1" applyBorder="1" applyAlignment="1">
      <alignment horizontal="left" vertical="top"/>
    </xf>
    <xf numFmtId="0" fontId="3" fillId="18" borderId="27" xfId="12" applyFont="1" applyFill="1" applyBorder="1" applyAlignment="1">
      <alignment horizontal="center" vertical="top"/>
    </xf>
    <xf numFmtId="0" fontId="5" fillId="5" borderId="53" xfId="12" applyFont="1" applyFill="1" applyBorder="1" applyAlignment="1">
      <alignment horizontal="center" vertical="top"/>
    </xf>
    <xf numFmtId="0" fontId="5" fillId="5" borderId="10" xfId="12" applyFont="1" applyFill="1" applyBorder="1" applyAlignment="1">
      <alignment horizontal="center" vertical="top"/>
    </xf>
    <xf numFmtId="0" fontId="5" fillId="5" borderId="2" xfId="12" applyFont="1" applyFill="1" applyBorder="1" applyAlignment="1">
      <alignment horizontal="center" vertical="top"/>
    </xf>
    <xf numFmtId="49" fontId="3" fillId="0" borderId="5" xfId="3" applyNumberFormat="1" applyFont="1" applyBorder="1" applyAlignment="1">
      <alignment horizontal="center" vertical="top" wrapText="1"/>
    </xf>
    <xf numFmtId="0" fontId="3" fillId="18" borderId="8" xfId="12" applyFont="1" applyFill="1" applyBorder="1" applyAlignment="1">
      <alignment horizontal="center" vertical="top"/>
    </xf>
    <xf numFmtId="0" fontId="13" fillId="0" borderId="24" xfId="3" applyFont="1" applyBorder="1" applyAlignment="1">
      <alignment horizontal="center" vertical="center"/>
    </xf>
    <xf numFmtId="0" fontId="13" fillId="0" borderId="22" xfId="3" applyFont="1" applyBorder="1" applyAlignment="1">
      <alignment horizontal="left" vertical="top"/>
    </xf>
    <xf numFmtId="0" fontId="5" fillId="5" borderId="71" xfId="12" applyFont="1" applyFill="1" applyBorder="1" applyAlignment="1">
      <alignment horizontal="center" vertical="top"/>
    </xf>
    <xf numFmtId="0" fontId="5" fillId="5" borderId="11" xfId="12" applyFont="1" applyFill="1" applyBorder="1" applyAlignment="1">
      <alignment horizontal="center" vertical="top"/>
    </xf>
    <xf numFmtId="9" fontId="13" fillId="0" borderId="4" xfId="3" applyNumberFormat="1" applyFont="1" applyBorder="1" applyAlignment="1">
      <alignment horizontal="center" vertical="top"/>
    </xf>
    <xf numFmtId="0" fontId="13" fillId="0" borderId="16" xfId="3" applyFont="1" applyBorder="1" applyAlignment="1">
      <alignment horizontal="center" vertical="center"/>
    </xf>
    <xf numFmtId="0" fontId="13" fillId="0" borderId="6" xfId="3" applyFont="1" applyBorder="1" applyAlignment="1">
      <alignment horizontal="left" vertical="top"/>
    </xf>
    <xf numFmtId="165" fontId="3" fillId="0" borderId="5" xfId="3" applyNumberFormat="1" applyFont="1" applyBorder="1" applyAlignment="1">
      <alignment horizontal="center" vertical="top"/>
    </xf>
    <xf numFmtId="0" fontId="5" fillId="5" borderId="3" xfId="12" applyFont="1" applyFill="1" applyBorder="1" applyAlignment="1">
      <alignment horizontal="center" vertical="top"/>
    </xf>
    <xf numFmtId="0" fontId="13" fillId="18" borderId="24" xfId="3" applyFont="1" applyFill="1" applyBorder="1" applyAlignment="1">
      <alignment horizontal="center" vertical="center"/>
    </xf>
    <xf numFmtId="0" fontId="13" fillId="18" borderId="43" xfId="3" applyFont="1" applyFill="1" applyBorder="1" applyAlignment="1">
      <alignment horizontal="left" vertical="top"/>
    </xf>
    <xf numFmtId="0" fontId="3" fillId="18" borderId="7" xfId="12" applyFont="1" applyFill="1" applyBorder="1" applyAlignment="1">
      <alignment horizontal="center" vertical="top"/>
    </xf>
    <xf numFmtId="9" fontId="13" fillId="0" borderId="9" xfId="3" applyNumberFormat="1" applyFont="1" applyBorder="1" applyAlignment="1">
      <alignment horizontal="center" vertical="top"/>
    </xf>
    <xf numFmtId="0" fontId="13" fillId="0" borderId="67" xfId="3" applyFont="1" applyBorder="1" applyAlignment="1">
      <alignment horizontal="center" vertical="center"/>
    </xf>
    <xf numFmtId="0" fontId="13" fillId="0" borderId="65" xfId="3" applyFont="1" applyBorder="1" applyAlignment="1">
      <alignment horizontal="left" vertical="top"/>
    </xf>
    <xf numFmtId="165" fontId="5" fillId="0" borderId="27" xfId="3" applyNumberFormat="1" applyFont="1" applyBorder="1" applyAlignment="1">
      <alignment horizontal="center" vertical="top"/>
    </xf>
    <xf numFmtId="0" fontId="5" fillId="5" borderId="5" xfId="12" applyFont="1" applyFill="1" applyBorder="1" applyAlignment="1">
      <alignment horizontal="center" vertical="top"/>
    </xf>
    <xf numFmtId="9" fontId="13" fillId="0" borderId="51" xfId="3" applyNumberFormat="1" applyFont="1" applyBorder="1" applyAlignment="1">
      <alignment horizontal="center" vertical="top"/>
    </xf>
    <xf numFmtId="0" fontId="5" fillId="0" borderId="38" xfId="12" applyFont="1" applyBorder="1" applyAlignment="1">
      <alignment horizontal="center" vertical="center"/>
    </xf>
    <xf numFmtId="0" fontId="5" fillId="0" borderId="63" xfId="12" applyFont="1" applyBorder="1" applyAlignment="1">
      <alignment horizontal="left" vertical="top"/>
    </xf>
    <xf numFmtId="0" fontId="5" fillId="5" borderId="33" xfId="12" applyFont="1" applyFill="1" applyBorder="1" applyAlignment="1">
      <alignment horizontal="center" vertical="top" wrapText="1"/>
    </xf>
    <xf numFmtId="0" fontId="5" fillId="5" borderId="45" xfId="12" applyFont="1" applyFill="1" applyBorder="1" applyAlignment="1">
      <alignment horizontal="left" vertical="top" wrapText="1"/>
    </xf>
    <xf numFmtId="0" fontId="54" fillId="0" borderId="0" xfId="3" applyFont="1"/>
    <xf numFmtId="0" fontId="55" fillId="5" borderId="17" xfId="3" applyFont="1" applyFill="1" applyBorder="1" applyAlignment="1">
      <alignment horizontal="center" vertical="top"/>
    </xf>
    <xf numFmtId="165" fontId="3" fillId="11" borderId="53" xfId="3" applyNumberFormat="1" applyFont="1" applyFill="1" applyBorder="1" applyAlignment="1">
      <alignment horizontal="center" vertical="top"/>
    </xf>
    <xf numFmtId="49" fontId="3" fillId="0" borderId="0" xfId="3" applyNumberFormat="1" applyFont="1" applyAlignment="1">
      <alignment horizontal="center" vertical="top" wrapText="1"/>
    </xf>
    <xf numFmtId="49" fontId="36" fillId="11" borderId="21" xfId="3" applyNumberFormat="1" applyFont="1" applyFill="1" applyBorder="1" applyAlignment="1">
      <alignment horizontal="center" vertical="top" wrapText="1"/>
    </xf>
    <xf numFmtId="9" fontId="39" fillId="0" borderId="41" xfId="3" applyNumberFormat="1" applyFont="1" applyBorder="1" applyAlignment="1">
      <alignment horizontal="center" vertical="top"/>
    </xf>
    <xf numFmtId="0" fontId="39" fillId="0" borderId="15" xfId="3" applyFont="1" applyBorder="1" applyAlignment="1">
      <alignment horizontal="left" vertical="top"/>
    </xf>
    <xf numFmtId="49" fontId="3" fillId="4" borderId="13" xfId="3" applyNumberFormat="1" applyFont="1" applyFill="1" applyBorder="1" applyAlignment="1">
      <alignment horizontal="center" vertical="top"/>
    </xf>
    <xf numFmtId="49" fontId="3" fillId="2" borderId="13" xfId="3" applyNumberFormat="1" applyFont="1" applyFill="1" applyBorder="1" applyAlignment="1">
      <alignment vertical="top"/>
    </xf>
    <xf numFmtId="49" fontId="3" fillId="2" borderId="5" xfId="3" applyNumberFormat="1" applyFont="1" applyFill="1" applyBorder="1" applyAlignment="1">
      <alignment vertical="top"/>
    </xf>
    <xf numFmtId="0" fontId="42" fillId="10" borderId="21" xfId="3" applyFont="1" applyFill="1" applyBorder="1" applyAlignment="1">
      <alignment horizontal="center" vertical="top" wrapText="1"/>
    </xf>
    <xf numFmtId="165" fontId="40" fillId="0" borderId="10" xfId="3" applyNumberFormat="1" applyFont="1" applyBorder="1" applyAlignment="1">
      <alignment horizontal="center" vertical="top"/>
    </xf>
    <xf numFmtId="49" fontId="5" fillId="9" borderId="22" xfId="3" applyNumberFormat="1" applyFont="1" applyFill="1" applyBorder="1" applyAlignment="1">
      <alignment horizontal="center" vertical="top"/>
    </xf>
    <xf numFmtId="49" fontId="5" fillId="9" borderId="13" xfId="3" applyNumberFormat="1" applyFont="1" applyFill="1" applyBorder="1" applyAlignment="1">
      <alignment horizontal="center" vertical="top"/>
    </xf>
    <xf numFmtId="49" fontId="5" fillId="9" borderId="13" xfId="3" applyNumberFormat="1" applyFont="1" applyFill="1" applyBorder="1" applyAlignment="1">
      <alignment vertical="top"/>
    </xf>
    <xf numFmtId="0" fontId="5" fillId="9" borderId="4" xfId="0" applyFont="1" applyFill="1" applyBorder="1" applyAlignment="1">
      <alignment vertical="top" wrapText="1"/>
    </xf>
    <xf numFmtId="49" fontId="5" fillId="9" borderId="13" xfId="3" applyNumberFormat="1" applyFont="1" applyFill="1" applyBorder="1" applyAlignment="1">
      <alignment horizontal="left" vertical="top"/>
    </xf>
    <xf numFmtId="0" fontId="5" fillId="9" borderId="4" xfId="0" applyFont="1" applyFill="1" applyBorder="1" applyAlignment="1">
      <alignment vertical="top"/>
    </xf>
    <xf numFmtId="0" fontId="13" fillId="0" borderId="29" xfId="3" applyFont="1" applyBorder="1" applyAlignment="1">
      <alignment horizontal="center" vertical="top" wrapText="1"/>
    </xf>
    <xf numFmtId="0" fontId="13" fillId="0" borderId="32" xfId="3" applyFont="1" applyBorder="1" applyAlignment="1">
      <alignment horizontal="center" vertical="top" wrapText="1"/>
    </xf>
    <xf numFmtId="0" fontId="13" fillId="0" borderId="32" xfId="3" applyFont="1" applyBorder="1" applyAlignment="1">
      <alignment horizontal="left" vertical="top" wrapText="1"/>
    </xf>
    <xf numFmtId="0" fontId="5" fillId="0" borderId="0" xfId="3" applyFont="1" applyAlignment="1">
      <alignment horizontal="center" vertical="top" wrapText="1"/>
    </xf>
    <xf numFmtId="0" fontId="13" fillId="0" borderId="64" xfId="3" applyFont="1" applyBorder="1" applyAlignment="1">
      <alignment horizontal="center" vertical="center" wrapText="1"/>
    </xf>
    <xf numFmtId="0" fontId="13" fillId="0" borderId="67" xfId="3" applyFont="1" applyBorder="1" applyAlignment="1">
      <alignment horizontal="center" vertical="top" wrapText="1"/>
    </xf>
    <xf numFmtId="0" fontId="13" fillId="0" borderId="0" xfId="3" applyFont="1" applyAlignment="1">
      <alignment vertical="top"/>
    </xf>
    <xf numFmtId="0" fontId="12" fillId="3" borderId="9" xfId="3" applyFont="1" applyFill="1" applyBorder="1" applyAlignment="1">
      <alignment horizontal="left" vertical="top"/>
    </xf>
    <xf numFmtId="0" fontId="3" fillId="3" borderId="8" xfId="3" applyFont="1" applyFill="1" applyBorder="1" applyAlignment="1">
      <alignment horizontal="left" vertical="top"/>
    </xf>
    <xf numFmtId="0" fontId="5" fillId="3" borderId="8" xfId="3" applyFont="1" applyFill="1" applyBorder="1" applyAlignment="1">
      <alignment horizontal="left" vertical="top"/>
    </xf>
    <xf numFmtId="0" fontId="3" fillId="2" borderId="1" xfId="3" applyFont="1" applyFill="1" applyBorder="1" applyAlignment="1">
      <alignment vertical="top"/>
    </xf>
    <xf numFmtId="165" fontId="40" fillId="0" borderId="2" xfId="3" applyNumberFormat="1" applyFont="1" applyBorder="1" applyAlignment="1">
      <alignment horizontal="center" vertical="top"/>
    </xf>
    <xf numFmtId="0" fontId="13" fillId="5" borderId="57" xfId="3" applyFont="1" applyFill="1" applyBorder="1" applyAlignment="1">
      <alignment horizontal="left" vertical="center" wrapText="1"/>
    </xf>
    <xf numFmtId="0" fontId="13" fillId="0" borderId="17" xfId="3" applyFont="1" applyBorder="1" applyAlignment="1">
      <alignment horizontal="center" vertical="top"/>
    </xf>
    <xf numFmtId="0" fontId="13" fillId="0" borderId="38" xfId="3" applyFont="1" applyBorder="1" applyAlignment="1">
      <alignment horizontal="center" vertical="center" wrapText="1"/>
    </xf>
    <xf numFmtId="0" fontId="13" fillId="0" borderId="63" xfId="3" applyFont="1" applyBorder="1" applyAlignment="1">
      <alignment horizontal="left" vertical="center" wrapText="1"/>
    </xf>
    <xf numFmtId="0" fontId="39" fillId="5" borderId="63" xfId="3" applyFont="1" applyFill="1" applyBorder="1" applyAlignment="1">
      <alignment vertical="top" wrapText="1"/>
    </xf>
    <xf numFmtId="0" fontId="13" fillId="5" borderId="33" xfId="3" applyFont="1" applyFill="1" applyBorder="1" applyAlignment="1">
      <alignment horizontal="left" vertical="top" wrapText="1"/>
    </xf>
    <xf numFmtId="0" fontId="39" fillId="0" borderId="17" xfId="3" applyFont="1" applyBorder="1" applyAlignment="1">
      <alignment horizontal="center" vertical="top"/>
    </xf>
    <xf numFmtId="0" fontId="13" fillId="0" borderId="68" xfId="3" applyFont="1" applyBorder="1" applyAlignment="1">
      <alignment horizontal="center" vertical="center" wrapText="1"/>
    </xf>
    <xf numFmtId="0" fontId="13" fillId="5" borderId="17" xfId="3" applyFont="1" applyFill="1" applyBorder="1" applyAlignment="1">
      <alignment vertical="top"/>
    </xf>
    <xf numFmtId="0" fontId="13" fillId="5" borderId="54" xfId="3" applyFont="1" applyFill="1" applyBorder="1" applyAlignment="1">
      <alignment vertical="center" wrapText="1"/>
    </xf>
    <xf numFmtId="0" fontId="13" fillId="5" borderId="57" xfId="3" applyFont="1" applyFill="1" applyBorder="1" applyAlignment="1">
      <alignment wrapText="1"/>
    </xf>
    <xf numFmtId="0" fontId="13" fillId="5" borderId="45" xfId="3" applyFont="1" applyFill="1" applyBorder="1" applyAlignment="1">
      <alignment vertical="top" wrapText="1"/>
    </xf>
    <xf numFmtId="0" fontId="36" fillId="2" borderId="28" xfId="3" applyFont="1" applyFill="1" applyBorder="1"/>
    <xf numFmtId="0" fontId="3" fillId="2" borderId="28" xfId="3" applyFont="1" applyFill="1" applyBorder="1" applyAlignment="1">
      <alignment vertical="top"/>
    </xf>
    <xf numFmtId="49" fontId="3" fillId="17" borderId="27" xfId="3" applyNumberFormat="1" applyFont="1" applyFill="1" applyBorder="1" applyAlignment="1">
      <alignment horizontal="center" vertical="top" wrapText="1"/>
    </xf>
    <xf numFmtId="0" fontId="5" fillId="0" borderId="12" xfId="3" applyFont="1" applyBorder="1" applyAlignment="1">
      <alignment horizontal="center" vertical="center" wrapText="1"/>
    </xf>
    <xf numFmtId="0" fontId="4" fillId="0" borderId="1" xfId="3" applyFont="1" applyBorder="1" applyAlignment="1">
      <alignment horizontal="center" vertical="center"/>
    </xf>
    <xf numFmtId="0" fontId="4" fillId="0" borderId="0" xfId="3" applyFont="1" applyAlignment="1">
      <alignment horizontal="center" vertical="center"/>
    </xf>
    <xf numFmtId="0" fontId="3" fillId="0" borderId="0" xfId="0" applyFont="1" applyAlignment="1">
      <alignment vertical="center"/>
    </xf>
    <xf numFmtId="0" fontId="17" fillId="0" borderId="0" xfId="10" applyFont="1" applyAlignment="1">
      <alignment vertical="top" wrapText="1"/>
    </xf>
    <xf numFmtId="0" fontId="9" fillId="0" borderId="0" xfId="1" applyFont="1" applyAlignment="1">
      <alignment vertical="top"/>
    </xf>
    <xf numFmtId="0" fontId="9" fillId="0" borderId="0" xfId="1" applyFont="1" applyAlignment="1">
      <alignment vertical="center"/>
    </xf>
    <xf numFmtId="0" fontId="10" fillId="0" borderId="0" xfId="1" applyFont="1" applyAlignment="1">
      <alignment vertical="top"/>
    </xf>
    <xf numFmtId="0" fontId="9" fillId="0" borderId="13" xfId="1" applyFont="1" applyBorder="1" applyAlignment="1">
      <alignment vertical="top"/>
    </xf>
    <xf numFmtId="165" fontId="9" fillId="0" borderId="0" xfId="1" applyNumberFormat="1" applyFont="1" applyAlignment="1">
      <alignment vertical="top"/>
    </xf>
    <xf numFmtId="0" fontId="56" fillId="0" borderId="0" xfId="1" applyFont="1" applyAlignment="1">
      <alignment vertical="top"/>
    </xf>
    <xf numFmtId="165" fontId="56" fillId="0" borderId="0" xfId="1" applyNumberFormat="1" applyFont="1" applyAlignment="1">
      <alignment vertical="top"/>
    </xf>
    <xf numFmtId="49" fontId="9" fillId="0" borderId="0" xfId="1" applyNumberFormat="1" applyFont="1" applyAlignment="1">
      <alignment horizontal="center" vertical="top"/>
    </xf>
    <xf numFmtId="0" fontId="9" fillId="0" borderId="0" xfId="1" applyFont="1" applyAlignment="1">
      <alignment horizontal="center" vertical="top"/>
    </xf>
    <xf numFmtId="165" fontId="10" fillId="0" borderId="0" xfId="1" applyNumberFormat="1" applyFont="1" applyAlignment="1">
      <alignment horizontal="center" vertical="top" wrapText="1"/>
    </xf>
    <xf numFmtId="0" fontId="10" fillId="0" borderId="0" xfId="1" applyFont="1" applyAlignment="1">
      <alignment horizontal="left" vertical="top" wrapText="1"/>
    </xf>
    <xf numFmtId="0" fontId="10" fillId="0" borderId="0" xfId="1" applyFont="1" applyAlignment="1">
      <alignment horizontal="left" vertical="center" wrapText="1"/>
    </xf>
    <xf numFmtId="0" fontId="18" fillId="0" borderId="0" xfId="1" applyFont="1" applyAlignment="1">
      <alignment horizontal="left" vertical="top" wrapText="1"/>
    </xf>
    <xf numFmtId="2" fontId="13" fillId="0" borderId="0" xfId="1" applyNumberFormat="1" applyFont="1" applyAlignment="1">
      <alignment vertical="top"/>
    </xf>
    <xf numFmtId="0" fontId="39" fillId="0" borderId="0" xfId="1" applyFont="1" applyAlignment="1">
      <alignment vertical="top"/>
    </xf>
    <xf numFmtId="0" fontId="13" fillId="0" borderId="0" xfId="1" applyFont="1" applyAlignment="1">
      <alignment horizontal="center" vertical="top"/>
    </xf>
    <xf numFmtId="4" fontId="57" fillId="0" borderId="0" xfId="1" applyNumberFormat="1" applyFont="1" applyAlignment="1">
      <alignment horizontal="center" vertical="top" wrapText="1"/>
    </xf>
    <xf numFmtId="4" fontId="10" fillId="0" borderId="0" xfId="1" applyNumberFormat="1" applyFont="1" applyAlignment="1">
      <alignment horizontal="center" vertical="top" wrapText="1"/>
    </xf>
    <xf numFmtId="166" fontId="18" fillId="0" borderId="0" xfId="1" applyNumberFormat="1" applyFont="1" applyAlignment="1">
      <alignment horizontal="center" vertical="top" wrapText="1"/>
    </xf>
    <xf numFmtId="166" fontId="13" fillId="0" borderId="0" xfId="1" applyNumberFormat="1" applyFont="1" applyAlignment="1">
      <alignment vertical="top"/>
    </xf>
    <xf numFmtId="166" fontId="57" fillId="0" borderId="0" xfId="1" applyNumberFormat="1" applyFont="1" applyAlignment="1">
      <alignment vertical="top" wrapText="1"/>
    </xf>
    <xf numFmtId="4" fontId="57" fillId="0" borderId="0" xfId="1" applyNumberFormat="1" applyFont="1" applyAlignment="1">
      <alignment vertical="top" wrapText="1"/>
    </xf>
    <xf numFmtId="4" fontId="18" fillId="0" borderId="0" xfId="1" applyNumberFormat="1" applyFont="1" applyAlignment="1">
      <alignment horizontal="center" vertical="top" wrapText="1"/>
    </xf>
    <xf numFmtId="49" fontId="12" fillId="0" borderId="0" xfId="1" applyNumberFormat="1" applyFont="1" applyAlignment="1">
      <alignment horizontal="right" vertical="top"/>
    </xf>
    <xf numFmtId="165" fontId="3" fillId="0" borderId="21" xfId="1" applyNumberFormat="1" applyFont="1" applyBorder="1" applyAlignment="1">
      <alignment horizontal="center" vertical="top" wrapText="1"/>
    </xf>
    <xf numFmtId="165" fontId="5" fillId="0" borderId="2" xfId="1" applyNumberFormat="1" applyFont="1" applyBorder="1" applyAlignment="1">
      <alignment vertical="top" wrapText="1"/>
    </xf>
    <xf numFmtId="165" fontId="40" fillId="14" borderId="21" xfId="1" applyNumberFormat="1" applyFont="1" applyFill="1" applyBorder="1" applyAlignment="1">
      <alignment horizontal="center" vertical="top" wrapText="1"/>
    </xf>
    <xf numFmtId="165" fontId="3" fillId="0" borderId="2" xfId="1" applyNumberFormat="1" applyFont="1" applyBorder="1" applyAlignment="1">
      <alignment horizontal="center" vertical="top" wrapText="1"/>
    </xf>
    <xf numFmtId="165" fontId="3" fillId="9" borderId="27" xfId="1" applyNumberFormat="1" applyFont="1" applyFill="1" applyBorder="1" applyAlignment="1">
      <alignment horizontal="center" vertical="top" wrapText="1"/>
    </xf>
    <xf numFmtId="165" fontId="3" fillId="0" borderId="10" xfId="1" applyNumberFormat="1" applyFont="1" applyBorder="1" applyAlignment="1">
      <alignment horizontal="center" vertical="top" wrapText="1"/>
    </xf>
    <xf numFmtId="165" fontId="3" fillId="0" borderId="18" xfId="1" applyNumberFormat="1" applyFont="1" applyBorder="1" applyAlignment="1">
      <alignment horizontal="center" vertical="top" wrapText="1"/>
    </xf>
    <xf numFmtId="165" fontId="40" fillId="0" borderId="10" xfId="1" applyNumberFormat="1" applyFont="1" applyBorder="1" applyAlignment="1">
      <alignment horizontal="center" vertical="top" wrapText="1"/>
    </xf>
    <xf numFmtId="165" fontId="19" fillId="9" borderId="2" xfId="1" applyNumberFormat="1" applyFont="1" applyFill="1" applyBorder="1" applyAlignment="1">
      <alignment horizontal="center" vertical="top" wrapText="1"/>
    </xf>
    <xf numFmtId="165" fontId="12" fillId="0" borderId="0" xfId="1" applyNumberFormat="1" applyFont="1" applyAlignment="1">
      <alignment horizontal="center" vertical="top"/>
    </xf>
    <xf numFmtId="165" fontId="19" fillId="14" borderId="66" xfId="1" applyNumberFormat="1" applyFont="1" applyFill="1" applyBorder="1" applyAlignment="1">
      <alignment horizontal="center" vertical="center"/>
    </xf>
    <xf numFmtId="49" fontId="12" fillId="14" borderId="27" xfId="1" applyNumberFormat="1" applyFont="1" applyFill="1" applyBorder="1" applyAlignment="1">
      <alignment horizontal="center" vertical="top"/>
    </xf>
    <xf numFmtId="165" fontId="19" fillId="22" borderId="66" xfId="1" applyNumberFormat="1" applyFont="1" applyFill="1" applyBorder="1" applyAlignment="1">
      <alignment horizontal="center" vertical="center"/>
    </xf>
    <xf numFmtId="49" fontId="12" fillId="22" borderId="27" xfId="1" applyNumberFormat="1" applyFont="1" applyFill="1" applyBorder="1" applyAlignment="1">
      <alignment horizontal="center" vertical="top"/>
    </xf>
    <xf numFmtId="165" fontId="12" fillId="6" borderId="66" xfId="1" applyNumberFormat="1" applyFont="1" applyFill="1" applyBorder="1" applyAlignment="1">
      <alignment horizontal="center" vertical="center"/>
    </xf>
    <xf numFmtId="49" fontId="12" fillId="6" borderId="27" xfId="1" applyNumberFormat="1" applyFont="1" applyFill="1" applyBorder="1" applyAlignment="1">
      <alignment horizontal="center" vertical="top"/>
    </xf>
    <xf numFmtId="0" fontId="13" fillId="0" borderId="20" xfId="1" applyFont="1" applyBorder="1" applyAlignment="1">
      <alignment vertical="top"/>
    </xf>
    <xf numFmtId="0" fontId="13" fillId="0" borderId="1" xfId="1" applyFont="1" applyBorder="1" applyAlignment="1">
      <alignment vertical="top"/>
    </xf>
    <xf numFmtId="0" fontId="13" fillId="0" borderId="22" xfId="1" applyFont="1" applyBorder="1" applyAlignment="1">
      <alignment vertical="top"/>
    </xf>
    <xf numFmtId="165" fontId="12" fillId="13" borderId="22" xfId="1" applyNumberFormat="1" applyFont="1" applyFill="1" applyBorder="1" applyAlignment="1">
      <alignment horizontal="center" vertical="center"/>
    </xf>
    <xf numFmtId="0" fontId="12" fillId="13" borderId="27" xfId="0" applyFont="1" applyFill="1" applyBorder="1" applyAlignment="1">
      <alignment horizontal="center" vertical="top"/>
    </xf>
    <xf numFmtId="49" fontId="12" fillId="0" borderId="21" xfId="1" applyNumberFormat="1" applyFont="1" applyBorder="1" applyAlignment="1">
      <alignment horizontal="center" vertical="top"/>
    </xf>
    <xf numFmtId="49" fontId="12" fillId="0" borderId="22" xfId="1" applyNumberFormat="1" applyFont="1" applyBorder="1" applyAlignment="1">
      <alignment horizontal="center" vertical="top"/>
    </xf>
    <xf numFmtId="49" fontId="12" fillId="10" borderId="21" xfId="1" applyNumberFormat="1" applyFont="1" applyFill="1" applyBorder="1" applyAlignment="1">
      <alignment vertical="top"/>
    </xf>
    <xf numFmtId="49" fontId="12" fillId="11" borderId="21" xfId="1" applyNumberFormat="1" applyFont="1" applyFill="1" applyBorder="1" applyAlignment="1">
      <alignment vertical="top"/>
    </xf>
    <xf numFmtId="49" fontId="12" fillId="4" borderId="21" xfId="1" applyNumberFormat="1" applyFont="1" applyFill="1" applyBorder="1" applyAlignment="1">
      <alignment vertical="top"/>
    </xf>
    <xf numFmtId="49" fontId="12" fillId="22" borderId="21" xfId="1" applyNumberFormat="1" applyFont="1" applyFill="1" applyBorder="1" applyAlignment="1">
      <alignment vertical="top"/>
    </xf>
    <xf numFmtId="0" fontId="13" fillId="0" borderId="52" xfId="1" applyFont="1" applyBorder="1" applyAlignment="1">
      <alignment vertical="top"/>
    </xf>
    <xf numFmtId="0" fontId="13" fillId="0" borderId="68" xfId="1" applyFont="1" applyBorder="1" applyAlignment="1">
      <alignment vertical="top"/>
    </xf>
    <xf numFmtId="165" fontId="12" fillId="0" borderId="22" xfId="1" applyNumberFormat="1" applyFont="1" applyBorder="1" applyAlignment="1">
      <alignment horizontal="center" vertical="center"/>
    </xf>
    <xf numFmtId="0" fontId="12" fillId="0" borderId="27" xfId="1" applyFont="1" applyBorder="1" applyAlignment="1">
      <alignment horizontal="center" vertical="top" wrapText="1"/>
    </xf>
    <xf numFmtId="49" fontId="12" fillId="0" borderId="13" xfId="1" applyNumberFormat="1" applyFont="1" applyBorder="1" applyAlignment="1">
      <alignment horizontal="center" vertical="top"/>
    </xf>
    <xf numFmtId="49" fontId="12" fillId="0" borderId="14" xfId="1" applyNumberFormat="1" applyFont="1" applyBorder="1" applyAlignment="1">
      <alignment horizontal="center" vertical="top"/>
    </xf>
    <xf numFmtId="49" fontId="12" fillId="10" borderId="13" xfId="1" applyNumberFormat="1" applyFont="1" applyFill="1" applyBorder="1" applyAlignment="1">
      <alignment vertical="top"/>
    </xf>
    <xf numFmtId="49" fontId="12" fillId="11" borderId="13" xfId="1" applyNumberFormat="1" applyFont="1" applyFill="1" applyBorder="1" applyAlignment="1">
      <alignment vertical="top"/>
    </xf>
    <xf numFmtId="49" fontId="12" fillId="4" borderId="13" xfId="1" applyNumberFormat="1" applyFont="1" applyFill="1" applyBorder="1" applyAlignment="1">
      <alignment vertical="top"/>
    </xf>
    <xf numFmtId="49" fontId="12" fillId="22" borderId="13" xfId="1" applyNumberFormat="1" applyFont="1" applyFill="1" applyBorder="1" applyAlignment="1">
      <alignment vertical="top"/>
    </xf>
    <xf numFmtId="0" fontId="13" fillId="0" borderId="4" xfId="1" applyFont="1" applyBorder="1" applyAlignment="1">
      <alignment horizontal="center" vertical="top"/>
    </xf>
    <xf numFmtId="0" fontId="13" fillId="0" borderId="32" xfId="1" applyFont="1" applyBorder="1" applyAlignment="1">
      <alignment vertical="top"/>
    </xf>
    <xf numFmtId="165" fontId="12" fillId="0" borderId="7" xfId="1" applyNumberFormat="1" applyFont="1" applyBorder="1" applyAlignment="1">
      <alignment horizontal="center" vertical="center"/>
    </xf>
    <xf numFmtId="49" fontId="12" fillId="0" borderId="5" xfId="1" applyNumberFormat="1" applyFont="1" applyBorder="1" applyAlignment="1">
      <alignment horizontal="center" vertical="top"/>
    </xf>
    <xf numFmtId="49" fontId="12" fillId="0" borderId="6" xfId="1" applyNumberFormat="1" applyFont="1" applyBorder="1" applyAlignment="1">
      <alignment horizontal="center" vertical="top"/>
    </xf>
    <xf numFmtId="49" fontId="12" fillId="10" borderId="5" xfId="1" applyNumberFormat="1" applyFont="1" applyFill="1" applyBorder="1" applyAlignment="1">
      <alignment vertical="top"/>
    </xf>
    <xf numFmtId="49" fontId="12" fillId="11" borderId="5" xfId="1" applyNumberFormat="1" applyFont="1" applyFill="1" applyBorder="1" applyAlignment="1">
      <alignment vertical="top"/>
    </xf>
    <xf numFmtId="49" fontId="12" fillId="4" borderId="5" xfId="1" applyNumberFormat="1" applyFont="1" applyFill="1" applyBorder="1" applyAlignment="1">
      <alignment vertical="top"/>
    </xf>
    <xf numFmtId="49" fontId="12" fillId="22" borderId="5" xfId="1" applyNumberFormat="1" applyFont="1" applyFill="1" applyBorder="1" applyAlignment="1">
      <alignment vertical="top"/>
    </xf>
    <xf numFmtId="49" fontId="12" fillId="0" borderId="21" xfId="1" applyNumberFormat="1" applyFont="1" applyBorder="1" applyAlignment="1">
      <alignment vertical="top"/>
    </xf>
    <xf numFmtId="49" fontId="12" fillId="0" borderId="13" xfId="1" applyNumberFormat="1" applyFont="1" applyBorder="1" applyAlignment="1">
      <alignment vertical="top"/>
    </xf>
    <xf numFmtId="0" fontId="13" fillId="0" borderId="43" xfId="1" applyFont="1" applyBorder="1" applyAlignment="1">
      <alignment vertical="top"/>
    </xf>
    <xf numFmtId="0" fontId="13" fillId="0" borderId="23" xfId="1" applyFont="1" applyBorder="1" applyAlignment="1">
      <alignment vertical="top"/>
    </xf>
    <xf numFmtId="49" fontId="12" fillId="10" borderId="21" xfId="1" applyNumberFormat="1" applyFont="1" applyFill="1" applyBorder="1" applyAlignment="1">
      <alignment horizontal="center" vertical="top"/>
    </xf>
    <xf numFmtId="49" fontId="12" fillId="11" borderId="21" xfId="1" applyNumberFormat="1" applyFont="1" applyFill="1" applyBorder="1" applyAlignment="1">
      <alignment horizontal="center" vertical="top"/>
    </xf>
    <xf numFmtId="49" fontId="12" fillId="22" borderId="21" xfId="1" applyNumberFormat="1" applyFont="1" applyFill="1" applyBorder="1" applyAlignment="1">
      <alignment horizontal="center" vertical="top"/>
    </xf>
    <xf numFmtId="49" fontId="12" fillId="10" borderId="13" xfId="1" applyNumberFormat="1" applyFont="1" applyFill="1" applyBorder="1" applyAlignment="1">
      <alignment horizontal="center" vertical="top"/>
    </xf>
    <xf numFmtId="49" fontId="12" fillId="11" borderId="13" xfId="1" applyNumberFormat="1" applyFont="1" applyFill="1" applyBorder="1" applyAlignment="1">
      <alignment horizontal="center" vertical="top"/>
    </xf>
    <xf numFmtId="49" fontId="12" fillId="22" borderId="13" xfId="1" applyNumberFormat="1" applyFont="1" applyFill="1" applyBorder="1" applyAlignment="1">
      <alignment horizontal="center" vertical="top"/>
    </xf>
    <xf numFmtId="49" fontId="12" fillId="10" borderId="5" xfId="1" applyNumberFormat="1" applyFont="1" applyFill="1" applyBorder="1" applyAlignment="1">
      <alignment horizontal="center" vertical="top"/>
    </xf>
    <xf numFmtId="49" fontId="12" fillId="11" borderId="5" xfId="1" applyNumberFormat="1" applyFont="1" applyFill="1" applyBorder="1" applyAlignment="1">
      <alignment horizontal="center" vertical="top"/>
    </xf>
    <xf numFmtId="49" fontId="12" fillId="22" borderId="5" xfId="1" applyNumberFormat="1" applyFont="1" applyFill="1" applyBorder="1" applyAlignment="1">
      <alignment horizontal="center" vertical="top"/>
    </xf>
    <xf numFmtId="0" fontId="13" fillId="0" borderId="20" xfId="1" applyFont="1" applyBorder="1" applyAlignment="1">
      <alignment horizontal="center" vertical="top"/>
    </xf>
    <xf numFmtId="0" fontId="13" fillId="0" borderId="52" xfId="1" applyFont="1" applyBorder="1" applyAlignment="1">
      <alignment horizontal="center" vertical="top"/>
    </xf>
    <xf numFmtId="49" fontId="12" fillId="0" borderId="5" xfId="1" applyNumberFormat="1" applyFont="1" applyBorder="1" applyAlignment="1">
      <alignment vertical="top"/>
    </xf>
    <xf numFmtId="0" fontId="12" fillId="0" borderId="52" xfId="1" applyFont="1" applyBorder="1" applyAlignment="1">
      <alignment vertical="top"/>
    </xf>
    <xf numFmtId="0" fontId="12" fillId="0" borderId="68" xfId="1" applyFont="1" applyBorder="1" applyAlignment="1">
      <alignment vertical="top"/>
    </xf>
    <xf numFmtId="0" fontId="13" fillId="0" borderId="32" xfId="1" applyFont="1" applyBorder="1" applyAlignment="1">
      <alignment horizontal="center" vertical="top"/>
    </xf>
    <xf numFmtId="0" fontId="13" fillId="0" borderId="26" xfId="1" applyFont="1" applyBorder="1" applyAlignment="1">
      <alignment vertical="top"/>
    </xf>
    <xf numFmtId="0" fontId="13" fillId="0" borderId="48" xfId="1" applyFont="1" applyBorder="1" applyAlignment="1">
      <alignment vertical="top"/>
    </xf>
    <xf numFmtId="0" fontId="13" fillId="0" borderId="49" xfId="1" applyFont="1" applyBorder="1" applyAlignment="1">
      <alignment vertical="top"/>
    </xf>
    <xf numFmtId="49" fontId="13" fillId="0" borderId="20" xfId="1" applyNumberFormat="1" applyFont="1" applyBorder="1" applyAlignment="1">
      <alignment horizontal="center" vertical="top"/>
    </xf>
    <xf numFmtId="0" fontId="13" fillId="0" borderId="39" xfId="1" applyFont="1" applyBorder="1" applyAlignment="1">
      <alignment vertical="top"/>
    </xf>
    <xf numFmtId="0" fontId="13" fillId="0" borderId="62" xfId="1" applyFont="1" applyBorder="1" applyAlignment="1">
      <alignment vertical="top"/>
    </xf>
    <xf numFmtId="0" fontId="13" fillId="0" borderId="63" xfId="1" applyFont="1" applyBorder="1" applyAlignment="1">
      <alignment vertical="top"/>
    </xf>
    <xf numFmtId="49" fontId="13" fillId="0" borderId="12" xfId="1" applyNumberFormat="1" applyFont="1" applyBorder="1" applyAlignment="1">
      <alignment horizontal="center" vertical="top"/>
    </xf>
    <xf numFmtId="0" fontId="13" fillId="0" borderId="34" xfId="1" applyFont="1" applyBorder="1" applyAlignment="1">
      <alignment horizontal="center" vertical="top"/>
    </xf>
    <xf numFmtId="0" fontId="13" fillId="0" borderId="47" xfId="1" applyFont="1" applyBorder="1" applyAlignment="1">
      <alignment vertical="top"/>
    </xf>
    <xf numFmtId="0" fontId="13" fillId="0" borderId="45" xfId="1" applyFont="1" applyBorder="1" applyAlignment="1">
      <alignment vertical="top"/>
    </xf>
    <xf numFmtId="165" fontId="12" fillId="0" borderId="22" xfId="1" applyNumberFormat="1" applyFont="1" applyBorder="1" applyAlignment="1">
      <alignment horizontal="center" vertical="top"/>
    </xf>
    <xf numFmtId="0" fontId="12" fillId="0" borderId="27" xfId="0" applyFont="1" applyBorder="1" applyAlignment="1">
      <alignment horizontal="center" vertical="top"/>
    </xf>
    <xf numFmtId="0" fontId="39" fillId="0" borderId="20" xfId="1" applyFont="1" applyBorder="1" applyAlignment="1">
      <alignment vertical="top"/>
    </xf>
    <xf numFmtId="49" fontId="13" fillId="0" borderId="20" xfId="1" applyNumberFormat="1" applyFont="1" applyBorder="1" applyAlignment="1">
      <alignment horizontal="left" vertical="top"/>
    </xf>
    <xf numFmtId="0" fontId="13" fillId="0" borderId="37" xfId="1" applyFont="1" applyBorder="1" applyAlignment="1">
      <alignment vertical="top"/>
    </xf>
    <xf numFmtId="49" fontId="13" fillId="0" borderId="12" xfId="1" applyNumberFormat="1" applyFont="1" applyBorder="1" applyAlignment="1">
      <alignment horizontal="left" vertical="top"/>
    </xf>
    <xf numFmtId="0" fontId="13" fillId="0" borderId="55" xfId="1" applyFont="1" applyBorder="1" applyAlignment="1">
      <alignment horizontal="center" vertical="top"/>
    </xf>
    <xf numFmtId="0" fontId="13" fillId="0" borderId="47" xfId="1" applyFont="1" applyBorder="1" applyAlignment="1">
      <alignment horizontal="center" vertical="top"/>
    </xf>
    <xf numFmtId="0" fontId="13" fillId="0" borderId="24" xfId="1" applyFont="1" applyBorder="1" applyAlignment="1">
      <alignment horizontal="center" vertical="top"/>
    </xf>
    <xf numFmtId="0" fontId="13" fillId="0" borderId="38" xfId="1" applyFont="1" applyBorder="1" applyAlignment="1">
      <alignment horizontal="center" vertical="top"/>
    </xf>
    <xf numFmtId="0" fontId="13" fillId="0" borderId="33" xfId="1" applyFont="1" applyBorder="1" applyAlignment="1">
      <alignment horizontal="center" vertical="top"/>
    </xf>
    <xf numFmtId="165" fontId="12" fillId="0" borderId="27" xfId="1" applyNumberFormat="1" applyFont="1" applyBorder="1" applyAlignment="1">
      <alignment horizontal="center" vertical="center"/>
    </xf>
    <xf numFmtId="49" fontId="13" fillId="0" borderId="52" xfId="1" applyNumberFormat="1" applyFont="1" applyBorder="1" applyAlignment="1">
      <alignment horizontal="left" vertical="top"/>
    </xf>
    <xf numFmtId="0" fontId="39" fillId="0" borderId="12" xfId="1" applyFont="1" applyBorder="1" applyAlignment="1">
      <alignment vertical="top"/>
    </xf>
    <xf numFmtId="0" fontId="13" fillId="0" borderId="40" xfId="1" applyFont="1" applyBorder="1" applyAlignment="1">
      <alignment horizontal="center" vertical="top"/>
    </xf>
    <xf numFmtId="0" fontId="13" fillId="0" borderId="15" xfId="1" applyFont="1" applyBorder="1" applyAlignment="1">
      <alignment vertical="top"/>
    </xf>
    <xf numFmtId="165" fontId="12" fillId="13" borderId="14" xfId="1" applyNumberFormat="1" applyFont="1" applyFill="1" applyBorder="1" applyAlignment="1">
      <alignment horizontal="center" vertical="center"/>
    </xf>
    <xf numFmtId="0" fontId="12" fillId="13" borderId="5" xfId="0" applyFont="1" applyFill="1" applyBorder="1" applyAlignment="1">
      <alignment horizontal="center" vertical="top"/>
    </xf>
    <xf numFmtId="49" fontId="12" fillId="0" borderId="13" xfId="1" applyNumberFormat="1" applyFont="1" applyBorder="1" applyAlignment="1">
      <alignment vertical="center"/>
    </xf>
    <xf numFmtId="0" fontId="39" fillId="0" borderId="37" xfId="1" applyFont="1" applyBorder="1" applyAlignment="1">
      <alignment vertical="top"/>
    </xf>
    <xf numFmtId="49" fontId="12" fillId="0" borderId="5" xfId="1" applyNumberFormat="1" applyFont="1" applyBorder="1" applyAlignment="1">
      <alignment horizontal="left" vertical="top"/>
    </xf>
    <xf numFmtId="49" fontId="12" fillId="0" borderId="5" xfId="1" applyNumberFormat="1" applyFont="1" applyBorder="1" applyAlignment="1">
      <alignment vertical="center"/>
    </xf>
    <xf numFmtId="0" fontId="13" fillId="5" borderId="0" xfId="0" applyFont="1" applyFill="1" applyAlignment="1">
      <alignment horizontal="center" vertical="center" wrapText="1"/>
    </xf>
    <xf numFmtId="165" fontId="13" fillId="5" borderId="38" xfId="0" applyNumberFormat="1" applyFont="1" applyFill="1" applyBorder="1" applyAlignment="1">
      <alignment horizontal="center" vertical="center" wrapText="1"/>
    </xf>
    <xf numFmtId="165" fontId="13" fillId="5" borderId="54" xfId="0" applyNumberFormat="1" applyFont="1" applyFill="1" applyBorder="1" applyAlignment="1">
      <alignment horizontal="center" vertical="center" wrapText="1"/>
    </xf>
    <xf numFmtId="0" fontId="13" fillId="5" borderId="57" xfId="0" applyFont="1" applyFill="1" applyBorder="1" applyAlignment="1">
      <alignment horizontal="left" vertical="top" wrapText="1"/>
    </xf>
    <xf numFmtId="165" fontId="12" fillId="0" borderId="13" xfId="1" applyNumberFormat="1" applyFont="1" applyBorder="1" applyAlignment="1">
      <alignment horizontal="center" vertical="center"/>
    </xf>
    <xf numFmtId="49" fontId="12" fillId="0" borderId="13" xfId="1" applyNumberFormat="1" applyFont="1" applyBorder="1" applyAlignment="1">
      <alignment horizontal="left" vertical="top"/>
    </xf>
    <xf numFmtId="165" fontId="12" fillId="0" borderId="2" xfId="1" applyNumberFormat="1" applyFont="1" applyBorder="1" applyAlignment="1">
      <alignment horizontal="center" vertical="center"/>
    </xf>
    <xf numFmtId="0" fontId="13" fillId="0" borderId="0" xfId="0" applyFont="1" applyAlignment="1">
      <alignment horizontal="center" vertical="center" wrapText="1"/>
    </xf>
    <xf numFmtId="0" fontId="13" fillId="0" borderId="20" xfId="0" applyFont="1" applyBorder="1" applyAlignment="1">
      <alignment horizontal="center" vertical="center" wrapText="1"/>
    </xf>
    <xf numFmtId="165" fontId="13" fillId="7" borderId="24" xfId="0" applyNumberFormat="1" applyFont="1" applyFill="1" applyBorder="1" applyAlignment="1">
      <alignment horizontal="center" vertical="center" wrapText="1"/>
    </xf>
    <xf numFmtId="0" fontId="13" fillId="0" borderId="23" xfId="0" applyFont="1" applyBorder="1" applyAlignment="1">
      <alignment vertical="top" wrapText="1"/>
    </xf>
    <xf numFmtId="49" fontId="12" fillId="0" borderId="21" xfId="1" applyNumberFormat="1" applyFont="1" applyBorder="1" applyAlignment="1">
      <alignment vertical="center"/>
    </xf>
    <xf numFmtId="0" fontId="13" fillId="0" borderId="52" xfId="0" applyFont="1" applyBorder="1" applyAlignment="1">
      <alignment horizontal="center" vertical="center" wrapText="1"/>
    </xf>
    <xf numFmtId="165" fontId="13" fillId="7" borderId="54" xfId="0" applyNumberFormat="1" applyFont="1" applyFill="1" applyBorder="1" applyAlignment="1">
      <alignment horizontal="center" vertical="center" wrapText="1"/>
    </xf>
    <xf numFmtId="0" fontId="12" fillId="0" borderId="21" xfId="1" applyFont="1" applyBorder="1" applyAlignment="1">
      <alignment horizontal="center" vertical="top" wrapText="1"/>
    </xf>
    <xf numFmtId="0" fontId="13" fillId="0" borderId="12" xfId="0" applyFont="1" applyBorder="1" applyAlignment="1">
      <alignment horizontal="center" vertical="center" wrapText="1"/>
    </xf>
    <xf numFmtId="165" fontId="13" fillId="7" borderId="40" xfId="0" applyNumberFormat="1" applyFont="1" applyFill="1" applyBorder="1" applyAlignment="1">
      <alignment horizontal="center" vertical="center" wrapText="1"/>
    </xf>
    <xf numFmtId="0" fontId="13" fillId="0" borderId="15" xfId="0" applyFont="1" applyBorder="1" applyAlignment="1">
      <alignment horizontal="left" vertical="center" wrapText="1"/>
    </xf>
    <xf numFmtId="165" fontId="12" fillId="13" borderId="13" xfId="1" applyNumberFormat="1" applyFont="1" applyFill="1" applyBorder="1" applyAlignment="1">
      <alignment horizontal="center" vertical="center"/>
    </xf>
    <xf numFmtId="0" fontId="13" fillId="0" borderId="57" xfId="0" applyFont="1" applyBorder="1" applyAlignment="1">
      <alignment horizontal="left" vertical="center" wrapText="1"/>
    </xf>
    <xf numFmtId="0" fontId="39" fillId="0" borderId="0" xfId="0" applyFont="1"/>
    <xf numFmtId="0" fontId="13" fillId="0" borderId="49" xfId="0" applyFont="1" applyBorder="1" applyAlignment="1">
      <alignment horizontal="left" vertical="top" wrapText="1"/>
    </xf>
    <xf numFmtId="0" fontId="13" fillId="0" borderId="34" xfId="0" applyFont="1" applyBorder="1" applyAlignment="1">
      <alignment horizontal="center" vertical="center" wrapText="1"/>
    </xf>
    <xf numFmtId="165" fontId="13" fillId="7" borderId="33" xfId="0" applyNumberFormat="1" applyFont="1" applyFill="1" applyBorder="1" applyAlignment="1">
      <alignment horizontal="center" vertical="center" wrapText="1"/>
    </xf>
    <xf numFmtId="0" fontId="13" fillId="0" borderId="45" xfId="0" applyFont="1" applyBorder="1" applyAlignment="1">
      <alignment horizontal="left" vertical="top" wrapText="1"/>
    </xf>
    <xf numFmtId="0" fontId="13" fillId="10" borderId="6" xfId="0" applyFont="1" applyFill="1" applyBorder="1" applyAlignment="1">
      <alignment vertical="top" wrapText="1"/>
    </xf>
    <xf numFmtId="0" fontId="13" fillId="0" borderId="41" xfId="0" applyFont="1" applyBorder="1" applyAlignment="1">
      <alignment horizontal="center" vertical="center" wrapText="1"/>
    </xf>
    <xf numFmtId="0" fontId="13" fillId="0" borderId="23" xfId="0" applyFont="1" applyBorder="1" applyAlignment="1">
      <alignment horizontal="left" vertical="top" wrapText="1"/>
    </xf>
    <xf numFmtId="49" fontId="12" fillId="0" borderId="21" xfId="1" applyNumberFormat="1" applyFont="1" applyBorder="1" applyAlignment="1">
      <alignment horizontal="left" vertical="top"/>
    </xf>
    <xf numFmtId="0" fontId="12" fillId="0" borderId="20" xfId="1" applyFont="1" applyBorder="1" applyAlignment="1">
      <alignment horizontal="center" vertical="top" wrapText="1"/>
    </xf>
    <xf numFmtId="0" fontId="12" fillId="0" borderId="9" xfId="1" applyFont="1" applyBorder="1" applyAlignment="1">
      <alignment horizontal="center" vertical="top" wrapText="1"/>
    </xf>
    <xf numFmtId="0" fontId="13" fillId="0" borderId="24" xfId="1" applyFont="1" applyBorder="1" applyAlignment="1">
      <alignment vertical="top"/>
    </xf>
    <xf numFmtId="165" fontId="12" fillId="11" borderId="22" xfId="1" applyNumberFormat="1" applyFont="1" applyFill="1" applyBorder="1" applyAlignment="1">
      <alignment horizontal="center" vertical="center"/>
    </xf>
    <xf numFmtId="0" fontId="12" fillId="11" borderId="18" xfId="0" applyFont="1" applyFill="1" applyBorder="1" applyAlignment="1">
      <alignment horizontal="center" vertical="top"/>
    </xf>
    <xf numFmtId="0" fontId="12" fillId="11" borderId="20" xfId="0" applyFont="1" applyFill="1" applyBorder="1" applyAlignment="1">
      <alignment horizontal="left" vertical="top" wrapText="1"/>
    </xf>
    <xf numFmtId="0" fontId="13" fillId="0" borderId="12" xfId="1" applyFont="1" applyBorder="1" applyAlignment="1">
      <alignment vertical="top"/>
    </xf>
    <xf numFmtId="0" fontId="13" fillId="0" borderId="40" xfId="1" applyFont="1" applyBorder="1" applyAlignment="1">
      <alignment vertical="top"/>
    </xf>
    <xf numFmtId="0" fontId="13" fillId="0" borderId="14" xfId="1" applyFont="1" applyBorder="1" applyAlignment="1">
      <alignment vertical="top"/>
    </xf>
    <xf numFmtId="0" fontId="12" fillId="11" borderId="21" xfId="1" applyFont="1" applyFill="1" applyBorder="1" applyAlignment="1">
      <alignment horizontal="center" vertical="center" wrapText="1"/>
    </xf>
    <xf numFmtId="0" fontId="13" fillId="0" borderId="14" xfId="1" applyFont="1" applyBorder="1" applyAlignment="1">
      <alignment horizontal="left" vertical="top"/>
    </xf>
    <xf numFmtId="0" fontId="13" fillId="0" borderId="4" xfId="1" applyFont="1" applyBorder="1" applyAlignment="1">
      <alignment vertical="top"/>
    </xf>
    <xf numFmtId="0" fontId="13" fillId="0" borderId="16" xfId="1" applyFont="1" applyBorder="1" applyAlignment="1">
      <alignment vertical="top"/>
    </xf>
    <xf numFmtId="0" fontId="13" fillId="0" borderId="6" xfId="1" applyFont="1" applyBorder="1" applyAlignment="1">
      <alignment vertical="top"/>
    </xf>
    <xf numFmtId="165" fontId="12" fillId="13" borderId="27" xfId="1" applyNumberFormat="1" applyFont="1" applyFill="1" applyBorder="1" applyAlignment="1">
      <alignment horizontal="center" vertical="center"/>
    </xf>
    <xf numFmtId="0" fontId="12" fillId="11" borderId="27" xfId="1" applyFont="1" applyFill="1" applyBorder="1" applyAlignment="1">
      <alignment horizontal="center" vertical="center" wrapText="1"/>
    </xf>
    <xf numFmtId="49" fontId="12" fillId="0" borderId="5" xfId="1" applyNumberFormat="1" applyFont="1" applyBorder="1" applyAlignment="1">
      <alignment horizontal="center" vertical="top" wrapText="1"/>
    </xf>
    <xf numFmtId="0" fontId="13" fillId="0" borderId="64" xfId="1" applyFont="1" applyBorder="1" applyAlignment="1">
      <alignment vertical="top"/>
    </xf>
    <xf numFmtId="0" fontId="13" fillId="0" borderId="67" xfId="1" applyFont="1" applyBorder="1" applyAlignment="1">
      <alignment vertical="top"/>
    </xf>
    <xf numFmtId="0" fontId="13" fillId="0" borderId="66" xfId="1" applyFont="1" applyBorder="1" applyAlignment="1">
      <alignment vertical="top"/>
    </xf>
    <xf numFmtId="165" fontId="12" fillId="13" borderId="7" xfId="1" applyNumberFormat="1" applyFont="1" applyFill="1" applyBorder="1" applyAlignment="1">
      <alignment horizontal="center" vertical="top"/>
    </xf>
    <xf numFmtId="0" fontId="13" fillId="0" borderId="5" xfId="0" applyFont="1" applyBorder="1" applyAlignment="1">
      <alignment horizontal="left" vertical="top" wrapText="1"/>
    </xf>
    <xf numFmtId="49" fontId="12" fillId="6" borderId="12" xfId="1" applyNumberFormat="1" applyFont="1" applyFill="1" applyBorder="1" applyAlignment="1">
      <alignment vertical="top"/>
    </xf>
    <xf numFmtId="0" fontId="13" fillId="0" borderId="61" xfId="1" applyFont="1" applyBorder="1" applyAlignment="1">
      <alignment vertical="top"/>
    </xf>
    <xf numFmtId="0" fontId="13" fillId="0" borderId="69" xfId="1" applyFont="1" applyBorder="1" applyAlignment="1">
      <alignment vertical="top"/>
    </xf>
    <xf numFmtId="0" fontId="13" fillId="0" borderId="58" xfId="1" applyFont="1" applyBorder="1" applyAlignment="1">
      <alignment vertical="top"/>
    </xf>
    <xf numFmtId="0" fontId="12" fillId="0" borderId="13" xfId="1" applyFont="1" applyBorder="1" applyAlignment="1">
      <alignment horizontal="center" wrapText="1"/>
    </xf>
    <xf numFmtId="0" fontId="12" fillId="0" borderId="27" xfId="1" applyFont="1" applyBorder="1" applyAlignment="1">
      <alignment horizontal="center" wrapText="1"/>
    </xf>
    <xf numFmtId="0" fontId="13" fillId="0" borderId="5" xfId="3" applyFont="1" applyBorder="1" applyAlignment="1">
      <alignment horizontal="left" vertical="top" wrapText="1"/>
    </xf>
    <xf numFmtId="0" fontId="12" fillId="0" borderId="21" xfId="1" applyFont="1" applyBorder="1" applyAlignment="1">
      <alignment horizontal="center" wrapText="1"/>
    </xf>
    <xf numFmtId="0" fontId="13" fillId="0" borderId="22" xfId="3" applyFont="1" applyBorder="1" applyAlignment="1">
      <alignment horizontal="left" vertical="top" wrapText="1"/>
    </xf>
    <xf numFmtId="0" fontId="13" fillId="0" borderId="29" xfId="1" applyFont="1" applyBorder="1" applyAlignment="1">
      <alignment vertical="top"/>
    </xf>
    <xf numFmtId="0" fontId="13" fillId="0" borderId="46" xfId="1" applyFont="1" applyBorder="1" applyAlignment="1">
      <alignment vertical="top"/>
    </xf>
    <xf numFmtId="165" fontId="12" fillId="13" borderId="7" xfId="1" applyNumberFormat="1" applyFont="1" applyFill="1" applyBorder="1" applyAlignment="1">
      <alignment horizontal="center" vertical="center"/>
    </xf>
    <xf numFmtId="0" fontId="13" fillId="0" borderId="30" xfId="1" applyFont="1" applyBorder="1" applyAlignment="1">
      <alignment vertical="top"/>
    </xf>
    <xf numFmtId="0" fontId="13" fillId="0" borderId="34" xfId="1" applyFont="1" applyBorder="1" applyAlignment="1">
      <alignment horizontal="center" vertical="center"/>
    </xf>
    <xf numFmtId="165" fontId="13" fillId="7" borderId="47" xfId="0" applyNumberFormat="1" applyFont="1" applyFill="1" applyBorder="1" applyAlignment="1">
      <alignment horizontal="center" vertical="center" wrapText="1"/>
    </xf>
    <xf numFmtId="0" fontId="13" fillId="0" borderId="45" xfId="0" applyFont="1" applyBorder="1" applyAlignment="1">
      <alignment horizontal="left" vertical="center" wrapText="1"/>
    </xf>
    <xf numFmtId="0" fontId="58" fillId="0" borderId="0" xfId="0" applyFont="1" applyAlignment="1">
      <alignment vertical="center"/>
    </xf>
    <xf numFmtId="0" fontId="13" fillId="0" borderId="17" xfId="1" applyFont="1" applyBorder="1" applyAlignment="1">
      <alignment vertical="top"/>
    </xf>
    <xf numFmtId="0" fontId="13" fillId="0" borderId="54" xfId="1" applyFont="1" applyBorder="1" applyAlignment="1">
      <alignment vertical="top"/>
    </xf>
    <xf numFmtId="0" fontId="13" fillId="0" borderId="57" xfId="1" applyFont="1" applyBorder="1" applyAlignment="1">
      <alignment vertical="top"/>
    </xf>
    <xf numFmtId="165" fontId="12" fillId="13" borderId="5" xfId="1" applyNumberFormat="1" applyFont="1" applyFill="1" applyBorder="1" applyAlignment="1">
      <alignment horizontal="center" vertical="center"/>
    </xf>
    <xf numFmtId="0" fontId="53" fillId="0" borderId="0" xfId="0" applyFont="1" applyAlignment="1">
      <alignment vertical="center" wrapText="1"/>
    </xf>
    <xf numFmtId="0" fontId="44" fillId="0" borderId="0" xfId="0" applyFont="1" applyAlignment="1">
      <alignment horizontal="center" vertical="center"/>
    </xf>
    <xf numFmtId="0" fontId="13" fillId="0" borderId="65" xfId="1" applyFont="1" applyBorder="1" applyAlignment="1">
      <alignment vertical="top"/>
    </xf>
    <xf numFmtId="0" fontId="13" fillId="0" borderId="60" xfId="1" applyFont="1" applyBorder="1" applyAlignment="1">
      <alignment vertical="top"/>
    </xf>
    <xf numFmtId="165" fontId="12" fillId="0" borderId="21" xfId="1" applyNumberFormat="1" applyFont="1" applyBorder="1" applyAlignment="1">
      <alignment horizontal="center" vertical="center"/>
    </xf>
    <xf numFmtId="2" fontId="12" fillId="13" borderId="27" xfId="1" applyNumberFormat="1" applyFont="1" applyFill="1" applyBorder="1" applyAlignment="1">
      <alignment horizontal="center" vertical="center"/>
    </xf>
    <xf numFmtId="0" fontId="12" fillId="0" borderId="7" xfId="1" applyFont="1" applyBorder="1" applyAlignment="1">
      <alignment horizontal="center" vertical="center" wrapText="1"/>
    </xf>
    <xf numFmtId="165" fontId="12" fillId="13" borderId="13" xfId="1" applyNumberFormat="1" applyFont="1" applyFill="1" applyBorder="1" applyAlignment="1">
      <alignment horizontal="center" vertical="top"/>
    </xf>
    <xf numFmtId="0" fontId="12" fillId="0" borderId="13" xfId="1" applyFont="1" applyBorder="1" applyAlignment="1">
      <alignment horizontal="center" vertical="top" wrapText="1"/>
    </xf>
    <xf numFmtId="0" fontId="13" fillId="0" borderId="38" xfId="1" applyFont="1" applyBorder="1" applyAlignment="1">
      <alignment vertical="top"/>
    </xf>
    <xf numFmtId="49" fontId="12" fillId="10" borderId="22" xfId="1" applyNumberFormat="1" applyFont="1" applyFill="1" applyBorder="1" applyAlignment="1">
      <alignment vertical="top"/>
    </xf>
    <xf numFmtId="165" fontId="12" fillId="13" borderId="21" xfId="1" applyNumberFormat="1" applyFont="1" applyFill="1" applyBorder="1" applyAlignment="1">
      <alignment horizontal="center" vertical="center"/>
    </xf>
    <xf numFmtId="0" fontId="13" fillId="10" borderId="0" xfId="1" applyFont="1" applyFill="1" applyAlignment="1">
      <alignment vertical="top"/>
    </xf>
    <xf numFmtId="0" fontId="12" fillId="0" borderId="18" xfId="0" applyFont="1" applyBorder="1" applyAlignment="1">
      <alignment horizontal="center" vertical="top"/>
    </xf>
    <xf numFmtId="0" fontId="12" fillId="0" borderId="13" xfId="0" applyFont="1" applyBorder="1" applyAlignment="1">
      <alignment horizontal="center" vertical="top" wrapText="1"/>
    </xf>
    <xf numFmtId="0" fontId="12" fillId="10" borderId="21" xfId="0" applyFont="1" applyFill="1" applyBorder="1" applyAlignment="1">
      <alignment horizontal="center" vertical="top" wrapText="1"/>
    </xf>
    <xf numFmtId="0" fontId="39" fillId="0" borderId="0" xfId="0" applyFont="1" applyAlignment="1">
      <alignment horizontal="center" wrapText="1"/>
    </xf>
    <xf numFmtId="0" fontId="12" fillId="0" borderId="5" xfId="0" applyFont="1" applyBorder="1" applyAlignment="1">
      <alignment horizontal="center" vertical="top" wrapText="1"/>
    </xf>
    <xf numFmtId="49" fontId="12" fillId="6" borderId="4" xfId="1" applyNumberFormat="1" applyFont="1" applyFill="1" applyBorder="1" applyAlignment="1">
      <alignment vertical="top"/>
    </xf>
    <xf numFmtId="165" fontId="12" fillId="11" borderId="21" xfId="1" applyNumberFormat="1" applyFont="1" applyFill="1" applyBorder="1" applyAlignment="1">
      <alignment horizontal="center" vertical="center"/>
    </xf>
    <xf numFmtId="0" fontId="13" fillId="0" borderId="17" xfId="0" applyFont="1" applyBorder="1" applyAlignment="1">
      <alignment horizontal="center" wrapText="1"/>
    </xf>
    <xf numFmtId="165" fontId="13" fillId="7" borderId="68" xfId="0" applyNumberFormat="1" applyFont="1" applyFill="1" applyBorder="1" applyAlignment="1">
      <alignment horizontal="center" wrapText="1"/>
    </xf>
    <xf numFmtId="0" fontId="13" fillId="0" borderId="57" xfId="0" applyFont="1" applyBorder="1" applyAlignment="1">
      <alignment vertical="center" wrapText="1"/>
    </xf>
    <xf numFmtId="0" fontId="12" fillId="11" borderId="21" xfId="1" applyFont="1" applyFill="1" applyBorder="1" applyAlignment="1">
      <alignment horizontal="center" wrapText="1"/>
    </xf>
    <xf numFmtId="165" fontId="12" fillId="11" borderId="27" xfId="1" applyNumberFormat="1" applyFont="1" applyFill="1" applyBorder="1" applyAlignment="1">
      <alignment horizontal="center" vertical="center"/>
    </xf>
    <xf numFmtId="0" fontId="12" fillId="11" borderId="27" xfId="1" applyFont="1" applyFill="1" applyBorder="1" applyAlignment="1">
      <alignment horizontal="center" wrapText="1"/>
    </xf>
    <xf numFmtId="49" fontId="12" fillId="0" borderId="1" xfId="1" applyNumberFormat="1" applyFont="1" applyBorder="1" applyAlignment="1">
      <alignment horizontal="center" vertical="top"/>
    </xf>
    <xf numFmtId="49" fontId="12" fillId="6" borderId="20" xfId="1" applyNumberFormat="1" applyFont="1" applyFill="1" applyBorder="1" applyAlignment="1">
      <alignment horizontal="center" vertical="top"/>
    </xf>
    <xf numFmtId="0" fontId="39" fillId="0" borderId="4" xfId="1" applyFont="1" applyBorder="1" applyAlignment="1">
      <alignment vertical="top"/>
    </xf>
    <xf numFmtId="165" fontId="13" fillId="0" borderId="27" xfId="1" applyNumberFormat="1" applyFont="1" applyBorder="1" applyAlignment="1">
      <alignment horizontal="center" vertical="center"/>
    </xf>
    <xf numFmtId="0" fontId="13" fillId="0" borderId="6" xfId="1" applyFont="1" applyBorder="1" applyAlignment="1">
      <alignment horizontal="center" vertical="top"/>
    </xf>
    <xf numFmtId="49" fontId="12" fillId="0" borderId="0" xfId="1" applyNumberFormat="1" applyFont="1" applyAlignment="1">
      <alignment horizontal="center" vertical="top"/>
    </xf>
    <xf numFmtId="49" fontId="12" fillId="6" borderId="12" xfId="1" applyNumberFormat="1" applyFont="1" applyFill="1" applyBorder="1" applyAlignment="1">
      <alignment horizontal="center" vertical="top"/>
    </xf>
    <xf numFmtId="0" fontId="39" fillId="0" borderId="26" xfId="1" applyFont="1" applyBorder="1" applyAlignment="1">
      <alignment vertical="top"/>
    </xf>
    <xf numFmtId="0" fontId="13" fillId="0" borderId="25" xfId="1" applyFont="1" applyBorder="1" applyAlignment="1">
      <alignment vertical="top"/>
    </xf>
    <xf numFmtId="0" fontId="12" fillId="11" borderId="18" xfId="0" applyFont="1" applyFill="1" applyBorder="1" applyAlignment="1">
      <alignment horizontal="center" vertical="center"/>
    </xf>
    <xf numFmtId="0" fontId="39" fillId="0" borderId="39" xfId="1" applyFont="1" applyBorder="1" applyAlignment="1">
      <alignment vertical="top"/>
    </xf>
    <xf numFmtId="0" fontId="13" fillId="0" borderId="0" xfId="0" applyFont="1" applyAlignment="1">
      <alignment horizontal="center" wrapText="1"/>
    </xf>
    <xf numFmtId="0" fontId="13" fillId="0" borderId="39" xfId="0" applyFont="1" applyBorder="1" applyAlignment="1">
      <alignment horizontal="center" wrapText="1"/>
    </xf>
    <xf numFmtId="165" fontId="13" fillId="7" borderId="62" xfId="0" applyNumberFormat="1" applyFont="1" applyFill="1" applyBorder="1" applyAlignment="1">
      <alignment horizontal="center" wrapText="1"/>
    </xf>
    <xf numFmtId="0" fontId="13" fillId="0" borderId="63" xfId="0" applyFont="1" applyBorder="1" applyAlignment="1">
      <alignment vertical="top" wrapText="1"/>
    </xf>
    <xf numFmtId="0" fontId="13" fillId="0" borderId="0" xfId="0" applyFont="1" applyAlignment="1">
      <alignment horizontal="center"/>
    </xf>
    <xf numFmtId="0" fontId="13" fillId="0" borderId="34" xfId="0" applyFont="1" applyBorder="1" applyAlignment="1">
      <alignment horizontal="center"/>
    </xf>
    <xf numFmtId="165" fontId="13" fillId="7" borderId="47" xfId="0" applyNumberFormat="1" applyFont="1" applyFill="1" applyBorder="1" applyAlignment="1">
      <alignment horizontal="center" wrapText="1"/>
    </xf>
    <xf numFmtId="0" fontId="13" fillId="0" borderId="45" xfId="0" applyFont="1" applyBorder="1" applyAlignment="1">
      <alignment vertical="top" wrapText="1"/>
    </xf>
    <xf numFmtId="49" fontId="12" fillId="6" borderId="4" xfId="1" applyNumberFormat="1" applyFont="1" applyFill="1" applyBorder="1" applyAlignment="1">
      <alignment horizontal="center" vertical="top"/>
    </xf>
    <xf numFmtId="0" fontId="18" fillId="11" borderId="21" xfId="1" applyFont="1" applyFill="1" applyBorder="1" applyAlignment="1">
      <alignment horizontal="center" vertical="center" textRotation="90" wrapText="1"/>
    </xf>
    <xf numFmtId="0" fontId="13" fillId="0" borderId="7" xfId="1" applyFont="1" applyBorder="1" applyAlignment="1">
      <alignment horizontal="center" vertical="top"/>
    </xf>
    <xf numFmtId="0" fontId="18" fillId="11" borderId="13" xfId="1" applyFont="1" applyFill="1" applyBorder="1" applyAlignment="1">
      <alignment horizontal="center" vertical="center" textRotation="90" wrapText="1"/>
    </xf>
    <xf numFmtId="0" fontId="13" fillId="0" borderId="17" xfId="0" applyFont="1" applyBorder="1" applyAlignment="1">
      <alignment horizontal="center" vertical="center" wrapText="1"/>
    </xf>
    <xf numFmtId="0" fontId="13" fillId="7" borderId="68" xfId="0" applyFont="1" applyFill="1" applyBorder="1" applyAlignment="1">
      <alignment horizontal="center" vertical="center" wrapText="1"/>
    </xf>
    <xf numFmtId="0" fontId="39" fillId="0" borderId="34" xfId="1" applyFont="1" applyBorder="1" applyAlignment="1">
      <alignment vertical="top"/>
    </xf>
    <xf numFmtId="0" fontId="13" fillId="0" borderId="33" xfId="1" applyFont="1" applyBorder="1" applyAlignment="1">
      <alignment vertical="top"/>
    </xf>
    <xf numFmtId="49" fontId="13" fillId="0" borderId="0" xfId="0" applyNumberFormat="1" applyFont="1" applyAlignment="1">
      <alignment horizontal="center" vertical="center"/>
    </xf>
    <xf numFmtId="49" fontId="13" fillId="0" borderId="64" xfId="0" applyNumberFormat="1" applyFont="1" applyBorder="1" applyAlignment="1">
      <alignment horizontal="center" vertical="center"/>
    </xf>
    <xf numFmtId="49" fontId="13" fillId="0" borderId="67" xfId="0" applyNumberFormat="1" applyFont="1" applyBorder="1" applyAlignment="1">
      <alignment horizontal="center" vertical="center"/>
    </xf>
    <xf numFmtId="0" fontId="13" fillId="0" borderId="7" xfId="12" applyFont="1" applyBorder="1" applyAlignment="1">
      <alignment vertical="top" wrapText="1"/>
    </xf>
    <xf numFmtId="49" fontId="12" fillId="6" borderId="7" xfId="1" applyNumberFormat="1" applyFont="1" applyFill="1" applyBorder="1" applyAlignment="1">
      <alignment horizontal="center" vertical="top"/>
    </xf>
    <xf numFmtId="0" fontId="4" fillId="0" borderId="0" xfId="0" applyFont="1" applyAlignment="1">
      <alignment vertical="top"/>
    </xf>
    <xf numFmtId="0" fontId="4" fillId="4" borderId="9" xfId="0" applyFont="1" applyFill="1" applyBorder="1" applyAlignment="1">
      <alignment vertical="top"/>
    </xf>
    <xf numFmtId="0" fontId="4" fillId="4" borderId="8" xfId="0" applyFont="1" applyFill="1" applyBorder="1" applyAlignment="1">
      <alignment vertical="top"/>
    </xf>
    <xf numFmtId="0" fontId="4" fillId="4" borderId="8" xfId="0" applyFont="1" applyFill="1" applyBorder="1" applyAlignment="1">
      <alignment horizontal="center" vertical="top"/>
    </xf>
    <xf numFmtId="0" fontId="4" fillId="4" borderId="8" xfId="0" applyFont="1" applyFill="1" applyBorder="1" applyAlignment="1">
      <alignment vertical="center"/>
    </xf>
    <xf numFmtId="0" fontId="3" fillId="4" borderId="7" xfId="0" applyFont="1" applyFill="1" applyBorder="1" applyAlignment="1">
      <alignment vertical="top"/>
    </xf>
    <xf numFmtId="49" fontId="4" fillId="6" borderId="9" xfId="0" applyNumberFormat="1" applyFont="1" applyFill="1" applyBorder="1" applyAlignment="1">
      <alignment horizontal="center" vertical="top"/>
    </xf>
    <xf numFmtId="49" fontId="4" fillId="22" borderId="27" xfId="0" applyNumberFormat="1" applyFont="1" applyFill="1" applyBorder="1" applyAlignment="1">
      <alignment horizontal="center" vertical="top"/>
    </xf>
    <xf numFmtId="165" fontId="19" fillId="6" borderId="23" xfId="1" applyNumberFormat="1" applyFont="1" applyFill="1" applyBorder="1" applyAlignment="1">
      <alignment horizontal="center" vertical="top"/>
    </xf>
    <xf numFmtId="165" fontId="12" fillId="13" borderId="22" xfId="1" applyNumberFormat="1" applyFont="1" applyFill="1" applyBorder="1" applyAlignment="1">
      <alignment horizontal="center" vertical="top"/>
    </xf>
    <xf numFmtId="0" fontId="12" fillId="23" borderId="27" xfId="0" applyFont="1" applyFill="1" applyBorder="1" applyAlignment="1">
      <alignment horizontal="center" vertical="top"/>
    </xf>
    <xf numFmtId="0" fontId="13" fillId="10" borderId="21" xfId="0" applyFont="1" applyFill="1" applyBorder="1" applyAlignment="1">
      <alignment vertical="top" wrapText="1"/>
    </xf>
    <xf numFmtId="49" fontId="12" fillId="11" borderId="20" xfId="1" applyNumberFormat="1" applyFont="1" applyFill="1" applyBorder="1" applyAlignment="1">
      <alignment horizontal="center" vertical="top"/>
    </xf>
    <xf numFmtId="0" fontId="13" fillId="0" borderId="53" xfId="0" applyFont="1" applyBorder="1" applyAlignment="1">
      <alignment horizontal="center" vertical="top"/>
    </xf>
    <xf numFmtId="0" fontId="13" fillId="10" borderId="13" xfId="0" applyFont="1" applyFill="1" applyBorder="1" applyAlignment="1">
      <alignment vertical="top" wrapText="1"/>
    </xf>
    <xf numFmtId="0" fontId="13" fillId="0" borderId="10" xfId="0" applyFont="1" applyBorder="1" applyAlignment="1">
      <alignment horizontal="center" vertical="top"/>
    </xf>
    <xf numFmtId="0" fontId="13" fillId="0" borderId="45" xfId="0" applyFont="1" applyBorder="1" applyAlignment="1">
      <alignment vertical="center" wrapText="1"/>
    </xf>
    <xf numFmtId="165" fontId="12" fillId="0" borderId="7" xfId="1" applyNumberFormat="1" applyFont="1" applyBorder="1" applyAlignment="1">
      <alignment horizontal="center" vertical="top"/>
    </xf>
    <xf numFmtId="0" fontId="13" fillId="0" borderId="2" xfId="0" applyFont="1" applyBorder="1" applyAlignment="1">
      <alignment horizontal="center" vertical="top"/>
    </xf>
    <xf numFmtId="0" fontId="13" fillId="10" borderId="5" xfId="0" applyFont="1" applyFill="1" applyBorder="1" applyAlignment="1">
      <alignment vertical="top" wrapText="1"/>
    </xf>
    <xf numFmtId="165" fontId="12" fillId="13" borderId="27" xfId="1" applyNumberFormat="1" applyFont="1" applyFill="1" applyBorder="1" applyAlignment="1">
      <alignment horizontal="center" vertical="top"/>
    </xf>
    <xf numFmtId="0" fontId="13" fillId="0" borderId="13" xfId="0" applyFont="1" applyBorder="1" applyAlignment="1">
      <alignment horizontal="center" vertical="top"/>
    </xf>
    <xf numFmtId="0" fontId="13" fillId="0" borderId="0" xfId="0" applyFont="1" applyAlignment="1">
      <alignment horizontal="center" vertical="center"/>
    </xf>
    <xf numFmtId="0" fontId="13" fillId="0" borderId="34" xfId="0" applyFont="1" applyBorder="1" applyAlignment="1">
      <alignment horizontal="center" vertical="center"/>
    </xf>
    <xf numFmtId="0" fontId="13" fillId="5" borderId="45" xfId="0" applyFont="1" applyFill="1" applyBorder="1" applyAlignment="1">
      <alignment horizontal="left" vertical="top" wrapText="1"/>
    </xf>
    <xf numFmtId="2" fontId="12" fillId="0" borderId="22" xfId="1" applyNumberFormat="1" applyFont="1" applyBorder="1" applyAlignment="1">
      <alignment horizontal="center" vertical="top"/>
    </xf>
    <xf numFmtId="0" fontId="13" fillId="0" borderId="39" xfId="0" applyFont="1" applyBorder="1" applyAlignment="1">
      <alignment horizontal="center" vertical="center" wrapText="1"/>
    </xf>
    <xf numFmtId="165" fontId="13" fillId="0" borderId="38" xfId="0" applyNumberFormat="1" applyFont="1" applyBorder="1" applyAlignment="1">
      <alignment horizontal="center" vertical="center" wrapText="1"/>
    </xf>
    <xf numFmtId="0" fontId="13" fillId="0" borderId="63" xfId="0" applyFont="1" applyBorder="1" applyAlignment="1">
      <alignment horizontal="left" vertical="top" wrapText="1"/>
    </xf>
    <xf numFmtId="0" fontId="13" fillId="0" borderId="0" xfId="0" applyFont="1" applyAlignment="1">
      <alignment horizontal="center" vertical="top" wrapText="1"/>
    </xf>
    <xf numFmtId="0" fontId="13" fillId="0" borderId="34" xfId="0" applyFont="1" applyBorder="1" applyAlignment="1">
      <alignment horizontal="center" vertical="top" wrapText="1"/>
    </xf>
    <xf numFmtId="0" fontId="13" fillId="0" borderId="33" xfId="0" applyFont="1" applyBorder="1" applyAlignment="1">
      <alignment horizontal="center" vertical="center" wrapText="1"/>
    </xf>
    <xf numFmtId="165" fontId="12" fillId="11" borderId="22" xfId="1" applyNumberFormat="1" applyFont="1" applyFill="1" applyBorder="1" applyAlignment="1">
      <alignment horizontal="center" vertical="top"/>
    </xf>
    <xf numFmtId="0" fontId="12" fillId="11" borderId="27" xfId="0" applyFont="1" applyFill="1" applyBorder="1" applyAlignment="1">
      <alignment horizontal="center" vertical="top"/>
    </xf>
    <xf numFmtId="2" fontId="12" fillId="11" borderId="22" xfId="1" applyNumberFormat="1" applyFont="1" applyFill="1" applyBorder="1" applyAlignment="1">
      <alignment horizontal="center" vertical="top"/>
    </xf>
    <xf numFmtId="0" fontId="13" fillId="11" borderId="53" xfId="0" applyFont="1" applyFill="1" applyBorder="1" applyAlignment="1">
      <alignment horizontal="center" vertical="top"/>
    </xf>
    <xf numFmtId="0" fontId="13" fillId="11" borderId="10" xfId="0" applyFont="1" applyFill="1" applyBorder="1" applyAlignment="1">
      <alignment horizontal="center" vertical="top"/>
    </xf>
    <xf numFmtId="0" fontId="13" fillId="0" borderId="34" xfId="1" applyFont="1" applyBorder="1" applyAlignment="1">
      <alignment vertical="top"/>
    </xf>
    <xf numFmtId="165" fontId="12" fillId="11" borderId="7" xfId="1" applyNumberFormat="1" applyFont="1" applyFill="1" applyBorder="1" applyAlignment="1">
      <alignment horizontal="center" vertical="top"/>
    </xf>
    <xf numFmtId="0" fontId="13" fillId="11" borderId="2" xfId="0" applyFont="1" applyFill="1" applyBorder="1" applyAlignment="1">
      <alignment horizontal="center" vertical="top"/>
    </xf>
    <xf numFmtId="0" fontId="13" fillId="5" borderId="0" xfId="0" applyFont="1" applyFill="1" applyAlignment="1">
      <alignment horizontal="center" vertical="center"/>
    </xf>
    <xf numFmtId="0" fontId="13" fillId="5" borderId="61" xfId="0" applyFont="1" applyFill="1" applyBorder="1" applyAlignment="1">
      <alignment horizontal="center" vertical="center"/>
    </xf>
    <xf numFmtId="0" fontId="13" fillId="5" borderId="62" xfId="0" applyFont="1" applyFill="1" applyBorder="1" applyAlignment="1">
      <alignment horizontal="center" vertical="center" wrapText="1"/>
    </xf>
    <xf numFmtId="0" fontId="13" fillId="5" borderId="63" xfId="0" applyFont="1" applyFill="1" applyBorder="1" applyAlignment="1">
      <alignment vertical="top" wrapText="1"/>
    </xf>
    <xf numFmtId="0" fontId="13" fillId="5" borderId="29" xfId="0" applyFont="1" applyFill="1" applyBorder="1" applyAlignment="1">
      <alignment horizontal="center" vertical="center"/>
    </xf>
    <xf numFmtId="0" fontId="13" fillId="5" borderId="47" xfId="0" applyFont="1" applyFill="1" applyBorder="1" applyAlignment="1">
      <alignment horizontal="center" vertical="center" wrapText="1"/>
    </xf>
    <xf numFmtId="0" fontId="13" fillId="5" borderId="45" xfId="0" applyFont="1" applyFill="1" applyBorder="1" applyAlignment="1">
      <alignment vertical="top" wrapText="1"/>
    </xf>
    <xf numFmtId="165" fontId="19" fillId="0" borderId="7" xfId="1" applyNumberFormat="1" applyFont="1" applyBorder="1" applyAlignment="1">
      <alignment horizontal="center" vertical="top"/>
    </xf>
    <xf numFmtId="0" fontId="13" fillId="5" borderId="0" xfId="0" applyFont="1" applyFill="1" applyAlignment="1">
      <alignment horizontal="center" vertical="top"/>
    </xf>
    <xf numFmtId="0" fontId="13" fillId="5" borderId="64" xfId="0" applyFont="1" applyFill="1" applyBorder="1" applyAlignment="1">
      <alignment horizontal="center" vertical="top"/>
    </xf>
    <xf numFmtId="0" fontId="13" fillId="5" borderId="65" xfId="0" applyFont="1" applyFill="1" applyBorder="1" applyAlignment="1">
      <alignment horizontal="center" vertical="center" wrapText="1"/>
    </xf>
    <xf numFmtId="0" fontId="13" fillId="5" borderId="66" xfId="0" applyFont="1" applyFill="1" applyBorder="1" applyAlignment="1">
      <alignment vertical="top" wrapText="1"/>
    </xf>
    <xf numFmtId="165" fontId="19" fillId="0" borderId="14" xfId="1" applyNumberFormat="1" applyFont="1" applyBorder="1" applyAlignment="1">
      <alignment horizontal="center" vertical="top"/>
    </xf>
    <xf numFmtId="0" fontId="13" fillId="5" borderId="29" xfId="0" applyFont="1" applyFill="1" applyBorder="1" applyAlignment="1">
      <alignment horizontal="center" vertical="top"/>
    </xf>
    <xf numFmtId="165" fontId="19" fillId="11" borderId="22" xfId="1" applyNumberFormat="1" applyFont="1" applyFill="1" applyBorder="1" applyAlignment="1">
      <alignment horizontal="center" vertical="top"/>
    </xf>
    <xf numFmtId="49" fontId="13" fillId="0" borderId="14" xfId="0" applyNumberFormat="1" applyFont="1" applyBorder="1" applyAlignment="1">
      <alignment horizontal="center" vertical="top" wrapText="1"/>
    </xf>
    <xf numFmtId="0" fontId="13" fillId="0" borderId="63" xfId="1" applyFont="1" applyBorder="1" applyAlignment="1">
      <alignment horizontal="left" vertical="top"/>
    </xf>
    <xf numFmtId="0" fontId="13" fillId="5" borderId="34" xfId="0" applyFont="1" applyFill="1" applyBorder="1" applyAlignment="1">
      <alignment horizontal="center" vertical="center" wrapText="1"/>
    </xf>
    <xf numFmtId="165" fontId="13" fillId="5" borderId="33" xfId="0" applyNumberFormat="1" applyFont="1" applyFill="1" applyBorder="1" applyAlignment="1">
      <alignment vertical="center" wrapText="1"/>
    </xf>
    <xf numFmtId="0" fontId="13" fillId="5" borderId="45" xfId="0" applyFont="1" applyFill="1" applyBorder="1" applyAlignment="1">
      <alignment vertical="center" wrapText="1"/>
    </xf>
    <xf numFmtId="165" fontId="17" fillId="5" borderId="24" xfId="0" applyNumberFormat="1" applyFont="1" applyFill="1" applyBorder="1" applyAlignment="1">
      <alignment vertical="center" wrapText="1"/>
    </xf>
    <xf numFmtId="0" fontId="17" fillId="5" borderId="23" xfId="0" applyFont="1" applyFill="1" applyBorder="1" applyAlignment="1">
      <alignment vertical="center" wrapText="1"/>
    </xf>
    <xf numFmtId="49" fontId="12" fillId="6" borderId="20" xfId="1" applyNumberFormat="1" applyFont="1" applyFill="1" applyBorder="1" applyAlignment="1">
      <alignment vertical="top"/>
    </xf>
    <xf numFmtId="0" fontId="13" fillId="0" borderId="39" xfId="1" applyFont="1" applyBorder="1" applyAlignment="1">
      <alignment horizontal="center" vertical="top"/>
    </xf>
    <xf numFmtId="165" fontId="12" fillId="0" borderId="22" xfId="1" applyNumberFormat="1" applyFont="1" applyBorder="1" applyAlignment="1">
      <alignment vertical="top"/>
    </xf>
    <xf numFmtId="0" fontId="13" fillId="0" borderId="17" xfId="1" applyFont="1" applyBorder="1" applyAlignment="1">
      <alignment horizontal="center" vertical="top"/>
    </xf>
    <xf numFmtId="0" fontId="13" fillId="0" borderId="59" xfId="0" applyFont="1" applyBorder="1" applyAlignment="1">
      <alignment horizontal="center" vertical="top"/>
    </xf>
    <xf numFmtId="0" fontId="13" fillId="0" borderId="29" xfId="1" applyFont="1" applyBorder="1" applyAlignment="1">
      <alignment horizontal="center" vertical="top"/>
    </xf>
    <xf numFmtId="165" fontId="13" fillId="5" borderId="16" xfId="0" applyNumberFormat="1" applyFont="1" applyFill="1" applyBorder="1" applyAlignment="1">
      <alignment horizontal="center" vertical="center" wrapText="1"/>
    </xf>
    <xf numFmtId="165" fontId="12" fillId="11" borderId="21" xfId="1" applyNumberFormat="1" applyFont="1" applyFill="1" applyBorder="1" applyAlignment="1">
      <alignment horizontal="center" vertical="top"/>
    </xf>
    <xf numFmtId="0" fontId="12" fillId="11" borderId="21" xfId="0" applyFont="1" applyFill="1" applyBorder="1" applyAlignment="1">
      <alignment horizontal="center" vertical="top"/>
    </xf>
    <xf numFmtId="165" fontId="12" fillId="11" borderId="27" xfId="1" applyNumberFormat="1" applyFont="1" applyFill="1" applyBorder="1" applyAlignment="1">
      <alignment horizontal="center" vertical="top"/>
    </xf>
    <xf numFmtId="0" fontId="13" fillId="11" borderId="27" xfId="0" applyFont="1" applyFill="1" applyBorder="1" applyAlignment="1">
      <alignment horizontal="center" vertical="top"/>
    </xf>
    <xf numFmtId="0" fontId="17" fillId="5" borderId="0" xfId="0" applyFont="1" applyFill="1" applyAlignment="1">
      <alignment vertical="center" wrapText="1"/>
    </xf>
    <xf numFmtId="0" fontId="17" fillId="5" borderId="30" xfId="0" applyFont="1" applyFill="1" applyBorder="1" applyAlignment="1">
      <alignment vertical="center" wrapText="1"/>
    </xf>
    <xf numFmtId="0" fontId="4" fillId="13" borderId="27" xfId="0" applyFont="1" applyFill="1" applyBorder="1" applyAlignment="1">
      <alignment horizontal="center" vertical="top"/>
    </xf>
    <xf numFmtId="0" fontId="12" fillId="0" borderId="0" xfId="0" applyFont="1" applyAlignment="1">
      <alignment horizontal="center" vertical="top" wrapText="1"/>
    </xf>
    <xf numFmtId="0" fontId="12" fillId="10" borderId="21" xfId="0" applyFont="1" applyFill="1" applyBorder="1" applyAlignment="1">
      <alignment vertical="top" wrapText="1"/>
    </xf>
    <xf numFmtId="0" fontId="17" fillId="5" borderId="41" xfId="0" applyFont="1" applyFill="1" applyBorder="1" applyAlignment="1">
      <alignment vertical="center" wrapText="1"/>
    </xf>
    <xf numFmtId="165" fontId="17" fillId="5" borderId="40" xfId="0" applyNumberFormat="1" applyFont="1" applyFill="1" applyBorder="1" applyAlignment="1">
      <alignment vertical="center" wrapText="1"/>
    </xf>
    <xf numFmtId="0" fontId="17" fillId="5" borderId="15" xfId="0" applyFont="1" applyFill="1" applyBorder="1" applyAlignment="1">
      <alignment vertical="center" wrapText="1"/>
    </xf>
    <xf numFmtId="165" fontId="13" fillId="0" borderId="22" xfId="1" applyNumberFormat="1" applyFont="1" applyBorder="1" applyAlignment="1">
      <alignment horizontal="center" vertical="top"/>
    </xf>
    <xf numFmtId="0" fontId="13" fillId="0" borderId="14" xfId="1" applyFont="1" applyBorder="1" applyAlignment="1">
      <alignment horizontal="center" vertical="top"/>
    </xf>
    <xf numFmtId="165" fontId="13" fillId="0" borderId="2" xfId="1" applyNumberFormat="1" applyFont="1" applyBorder="1" applyAlignment="1">
      <alignment horizontal="center" vertical="top"/>
    </xf>
    <xf numFmtId="0" fontId="13" fillId="0" borderId="2" xfId="1" applyFont="1" applyBorder="1" applyAlignment="1">
      <alignment horizontal="center" vertical="top"/>
    </xf>
    <xf numFmtId="0" fontId="17" fillId="5" borderId="39" xfId="0" applyFont="1" applyFill="1" applyBorder="1" applyAlignment="1">
      <alignment vertical="center" wrapText="1"/>
    </xf>
    <xf numFmtId="165" fontId="17" fillId="5" borderId="38" xfId="0" applyNumberFormat="1" applyFont="1" applyFill="1" applyBorder="1" applyAlignment="1">
      <alignment horizontal="center" vertical="center" wrapText="1"/>
    </xf>
    <xf numFmtId="0" fontId="17" fillId="5" borderId="63" xfId="0" applyFont="1" applyFill="1" applyBorder="1" applyAlignment="1">
      <alignment vertical="center" wrapText="1"/>
    </xf>
    <xf numFmtId="0" fontId="13" fillId="5" borderId="0" xfId="0" applyFont="1" applyFill="1" applyAlignment="1">
      <alignment horizontal="center" vertical="top" wrapText="1"/>
    </xf>
    <xf numFmtId="0" fontId="13" fillId="5" borderId="17" xfId="0" applyFont="1" applyFill="1" applyBorder="1" applyAlignment="1">
      <alignment horizontal="center" vertical="top" wrapText="1"/>
    </xf>
    <xf numFmtId="165" fontId="13" fillId="5" borderId="69" xfId="0" applyNumberFormat="1" applyFont="1" applyFill="1" applyBorder="1" applyAlignment="1">
      <alignment horizontal="center" vertical="center" wrapText="1"/>
    </xf>
    <xf numFmtId="165" fontId="13" fillId="5" borderId="33" xfId="0" applyNumberFormat="1" applyFont="1" applyFill="1" applyBorder="1" applyAlignment="1">
      <alignment horizontal="center" vertical="center" wrapText="1"/>
    </xf>
    <xf numFmtId="2" fontId="12" fillId="0" borderId="7" xfId="1" applyNumberFormat="1" applyFont="1" applyBorder="1" applyAlignment="1">
      <alignment horizontal="center" vertical="top"/>
    </xf>
    <xf numFmtId="0" fontId="39" fillId="0" borderId="61" xfId="1" applyFont="1" applyBorder="1" applyAlignment="1">
      <alignment vertical="top"/>
    </xf>
    <xf numFmtId="165" fontId="12" fillId="0" borderId="14" xfId="1" applyNumberFormat="1" applyFont="1" applyBorder="1" applyAlignment="1">
      <alignment horizontal="center" vertical="top"/>
    </xf>
    <xf numFmtId="0" fontId="13" fillId="0" borderId="64" xfId="0" applyFont="1" applyBorder="1" applyAlignment="1">
      <alignment horizontal="center" vertical="center" wrapText="1"/>
    </xf>
    <xf numFmtId="165" fontId="13" fillId="0" borderId="67" xfId="0" applyNumberFormat="1" applyFont="1" applyBorder="1" applyAlignment="1">
      <alignment horizontal="center" vertical="center" wrapText="1"/>
    </xf>
    <xf numFmtId="0" fontId="13" fillId="0" borderId="7" xfId="0" applyFont="1" applyBorder="1" applyAlignment="1">
      <alignment vertical="center" wrapText="1"/>
    </xf>
    <xf numFmtId="164" fontId="12" fillId="24" borderId="22" xfId="6" applyFont="1" applyFill="1" applyBorder="1" applyAlignment="1">
      <alignment horizontal="center" vertical="top"/>
    </xf>
    <xf numFmtId="164" fontId="12" fillId="0" borderId="22" xfId="6" applyFont="1" applyFill="1" applyBorder="1" applyAlignment="1">
      <alignment horizontal="center" vertical="top"/>
    </xf>
    <xf numFmtId="164" fontId="12" fillId="0" borderId="7" xfId="6" applyFont="1" applyFill="1" applyBorder="1" applyAlignment="1">
      <alignment horizontal="center" vertical="top"/>
    </xf>
    <xf numFmtId="0" fontId="13" fillId="0" borderId="29" xfId="0" applyFont="1" applyBorder="1" applyAlignment="1">
      <alignment horizontal="center" vertical="center" wrapText="1"/>
    </xf>
    <xf numFmtId="165" fontId="13" fillId="0" borderId="16" xfId="0" applyNumberFormat="1" applyFont="1" applyBorder="1" applyAlignment="1">
      <alignment horizontal="center" vertical="center" wrapText="1"/>
    </xf>
    <xf numFmtId="0" fontId="13" fillId="0" borderId="46" xfId="0" applyFont="1" applyBorder="1" applyAlignment="1">
      <alignment vertical="center" wrapText="1"/>
    </xf>
    <xf numFmtId="167" fontId="12" fillId="0" borderId="6" xfId="6" applyNumberFormat="1" applyFont="1" applyFill="1" applyBorder="1" applyAlignment="1">
      <alignment horizontal="center" vertical="top"/>
    </xf>
    <xf numFmtId="164" fontId="12" fillId="24" borderId="14" xfId="6" applyFont="1" applyFill="1" applyBorder="1" applyAlignment="1">
      <alignment horizontal="center" vertical="top"/>
    </xf>
    <xf numFmtId="0" fontId="12" fillId="23" borderId="5" xfId="0" applyFont="1" applyFill="1" applyBorder="1" applyAlignment="1">
      <alignment horizontal="center" vertical="top"/>
    </xf>
    <xf numFmtId="0" fontId="12" fillId="0" borderId="22" xfId="6" applyNumberFormat="1" applyFont="1" applyFill="1" applyBorder="1" applyAlignment="1">
      <alignment horizontal="center" vertical="top"/>
    </xf>
    <xf numFmtId="0" fontId="13" fillId="0" borderId="6" xfId="0" applyFont="1" applyBorder="1" applyAlignment="1">
      <alignment horizontal="left" vertical="center" wrapText="1"/>
    </xf>
    <xf numFmtId="164" fontId="12" fillId="0" borderId="10" xfId="6" applyFont="1" applyFill="1" applyBorder="1" applyAlignment="1">
      <alignment horizontal="center" vertical="top"/>
    </xf>
    <xf numFmtId="0" fontId="13" fillId="0" borderId="17" xfId="0" applyFont="1" applyBorder="1" applyAlignment="1">
      <alignment horizontal="center" vertical="top" wrapText="1"/>
    </xf>
    <xf numFmtId="165" fontId="13" fillId="0" borderId="54" xfId="0" applyNumberFormat="1" applyFont="1" applyBorder="1" applyAlignment="1">
      <alignment horizontal="center" vertical="top" wrapText="1"/>
    </xf>
    <xf numFmtId="0" fontId="13" fillId="0" borderId="44" xfId="0" applyFont="1" applyBorder="1" applyAlignment="1">
      <alignment vertical="top" wrapText="1"/>
    </xf>
    <xf numFmtId="164" fontId="12" fillId="0" borderId="59" xfId="6" applyFont="1" applyFill="1" applyBorder="1" applyAlignment="1">
      <alignment horizontal="center" vertical="top"/>
    </xf>
    <xf numFmtId="0" fontId="13" fillId="0" borderId="56" xfId="1" applyFont="1" applyBorder="1" applyAlignment="1">
      <alignment vertical="top"/>
    </xf>
    <xf numFmtId="0" fontId="13" fillId="0" borderId="42" xfId="1" applyFont="1" applyBorder="1" applyAlignment="1">
      <alignment vertical="top"/>
    </xf>
    <xf numFmtId="165" fontId="12" fillId="24" borderId="27" xfId="1" applyNumberFormat="1" applyFont="1" applyFill="1" applyBorder="1" applyAlignment="1">
      <alignment horizontal="center" vertical="top"/>
    </xf>
    <xf numFmtId="0" fontId="13" fillId="0" borderId="36" xfId="1" applyFont="1" applyBorder="1" applyAlignment="1">
      <alignment vertical="top"/>
    </xf>
    <xf numFmtId="2" fontId="12" fillId="0" borderId="21" xfId="1" applyNumberFormat="1" applyFont="1" applyBorder="1" applyAlignment="1">
      <alignment horizontal="center" vertical="top"/>
    </xf>
    <xf numFmtId="0" fontId="13" fillId="0" borderId="21" xfId="0" applyFont="1" applyBorder="1" applyAlignment="1">
      <alignment horizontal="center" vertical="top"/>
    </xf>
    <xf numFmtId="0" fontId="13" fillId="0" borderId="57" xfId="0" applyFont="1" applyBorder="1" applyAlignment="1">
      <alignment horizontal="left" vertical="top" wrapText="1"/>
    </xf>
    <xf numFmtId="165" fontId="12" fillId="0" borderId="10" xfId="1" applyNumberFormat="1" applyFont="1" applyBorder="1" applyAlignment="1">
      <alignment horizontal="center" vertical="top"/>
    </xf>
    <xf numFmtId="0" fontId="13" fillId="0" borderId="4" xfId="0" applyFont="1" applyBorder="1" applyAlignment="1">
      <alignment horizontal="center" vertical="top" wrapText="1"/>
    </xf>
    <xf numFmtId="165" fontId="12" fillId="0" borderId="2" xfId="1" applyNumberFormat="1" applyFont="1" applyBorder="1" applyAlignment="1">
      <alignment horizontal="center" vertical="top"/>
    </xf>
    <xf numFmtId="0" fontId="39" fillId="0" borderId="41" xfId="1" applyFont="1" applyBorder="1" applyAlignment="1">
      <alignment vertical="top"/>
    </xf>
    <xf numFmtId="0" fontId="13" fillId="0" borderId="58" xfId="0" applyFont="1" applyBorder="1" applyAlignment="1">
      <alignment vertical="center" wrapText="1"/>
    </xf>
    <xf numFmtId="0" fontId="39" fillId="0" borderId="55" xfId="1" applyFont="1" applyBorder="1" applyAlignment="1">
      <alignment vertical="top"/>
    </xf>
    <xf numFmtId="0" fontId="13" fillId="0" borderId="31" xfId="1" applyFont="1" applyBorder="1" applyAlignment="1">
      <alignment vertical="top"/>
    </xf>
    <xf numFmtId="165" fontId="12" fillId="11" borderId="13" xfId="1" applyNumberFormat="1" applyFont="1" applyFill="1" applyBorder="1" applyAlignment="1">
      <alignment horizontal="center" vertical="top"/>
    </xf>
    <xf numFmtId="0" fontId="13" fillId="11" borderId="13" xfId="0" applyFont="1" applyFill="1" applyBorder="1" applyAlignment="1">
      <alignment horizontal="center" vertical="top"/>
    </xf>
    <xf numFmtId="165" fontId="12" fillId="13" borderId="21" xfId="1" applyNumberFormat="1" applyFont="1" applyFill="1" applyBorder="1" applyAlignment="1">
      <alignment horizontal="center" vertical="top"/>
    </xf>
    <xf numFmtId="49" fontId="13" fillId="0" borderId="21" xfId="1" applyNumberFormat="1" applyFont="1" applyBorder="1" applyAlignment="1">
      <alignment horizontal="center" vertical="top"/>
    </xf>
    <xf numFmtId="49" fontId="12" fillId="6" borderId="1" xfId="1" applyNumberFormat="1" applyFont="1" applyFill="1" applyBorder="1" applyAlignment="1">
      <alignment vertical="top"/>
    </xf>
    <xf numFmtId="165" fontId="12" fillId="0" borderId="21" xfId="1" applyNumberFormat="1" applyFont="1" applyBorder="1" applyAlignment="1">
      <alignment horizontal="center" vertical="top"/>
    </xf>
    <xf numFmtId="49" fontId="13" fillId="0" borderId="13" xfId="1" applyNumberFormat="1" applyFont="1" applyBorder="1" applyAlignment="1">
      <alignment horizontal="center" vertical="top"/>
    </xf>
    <xf numFmtId="49" fontId="12" fillId="6" borderId="0" xfId="1" applyNumberFormat="1" applyFont="1" applyFill="1" applyAlignment="1">
      <alignment vertical="top"/>
    </xf>
    <xf numFmtId="0" fontId="39" fillId="0" borderId="40" xfId="1" applyFont="1" applyBorder="1" applyAlignment="1">
      <alignment horizontal="center" vertical="top"/>
    </xf>
    <xf numFmtId="0" fontId="39" fillId="0" borderId="4" xfId="1" applyFont="1" applyBorder="1" applyAlignment="1">
      <alignment horizontal="center" vertical="top"/>
    </xf>
    <xf numFmtId="0" fontId="39" fillId="0" borderId="16" xfId="1" applyFont="1" applyBorder="1" applyAlignment="1">
      <alignment horizontal="center" vertical="top"/>
    </xf>
    <xf numFmtId="165" fontId="19" fillId="0" borderId="21" xfId="1" applyNumberFormat="1" applyFont="1" applyBorder="1" applyAlignment="1">
      <alignment horizontal="center" vertical="top"/>
    </xf>
    <xf numFmtId="49" fontId="13" fillId="0" borderId="5" xfId="1" applyNumberFormat="1" applyFont="1" applyBorder="1" applyAlignment="1">
      <alignment horizontal="center" vertical="top"/>
    </xf>
    <xf numFmtId="49" fontId="12" fillId="6" borderId="28" xfId="1" applyNumberFormat="1" applyFont="1" applyFill="1" applyBorder="1" applyAlignment="1">
      <alignment vertical="top"/>
    </xf>
    <xf numFmtId="0" fontId="13" fillId="0" borderId="15" xfId="1" applyFont="1" applyBorder="1" applyAlignment="1">
      <alignment vertical="top" wrapText="1"/>
    </xf>
    <xf numFmtId="0" fontId="13" fillId="0" borderId="16" xfId="1" applyFont="1" applyBorder="1" applyAlignment="1">
      <alignment horizontal="center" vertical="top"/>
    </xf>
    <xf numFmtId="0" fontId="13" fillId="0" borderId="46" xfId="1" applyFont="1" applyBorder="1" applyAlignment="1">
      <alignment vertical="top" wrapText="1"/>
    </xf>
    <xf numFmtId="0" fontId="12" fillId="23" borderId="21" xfId="0" applyFont="1" applyFill="1" applyBorder="1" applyAlignment="1">
      <alignment horizontal="center" vertical="top"/>
    </xf>
    <xf numFmtId="0" fontId="13" fillId="5" borderId="37" xfId="0" applyFont="1" applyFill="1" applyBorder="1" applyAlignment="1">
      <alignment horizontal="center" vertical="top" wrapText="1"/>
    </xf>
    <xf numFmtId="165" fontId="13" fillId="0" borderId="47" xfId="0" applyNumberFormat="1" applyFont="1" applyBorder="1" applyAlignment="1">
      <alignment horizontal="center" vertical="center" wrapText="1"/>
    </xf>
    <xf numFmtId="0" fontId="13" fillId="0" borderId="35" xfId="1" applyFont="1" applyBorder="1" applyAlignment="1">
      <alignment vertical="top"/>
    </xf>
    <xf numFmtId="165" fontId="12" fillId="0" borderId="13" xfId="1" applyNumberFormat="1" applyFont="1" applyBorder="1" applyAlignment="1">
      <alignment horizontal="center" vertical="top"/>
    </xf>
    <xf numFmtId="0" fontId="39" fillId="5" borderId="34" xfId="0" applyFont="1" applyFill="1" applyBorder="1" applyAlignment="1">
      <alignment horizontal="center" vertical="center" wrapText="1"/>
    </xf>
    <xf numFmtId="165" fontId="13" fillId="5" borderId="47" xfId="0" applyNumberFormat="1" applyFont="1" applyFill="1" applyBorder="1" applyAlignment="1">
      <alignment horizontal="center" vertical="center" wrapText="1"/>
    </xf>
    <xf numFmtId="0" fontId="13" fillId="5" borderId="45" xfId="0" applyFont="1" applyFill="1" applyBorder="1" applyAlignment="1">
      <alignment horizontal="left" vertical="center" wrapText="1"/>
    </xf>
    <xf numFmtId="165" fontId="12" fillId="0" borderId="5" xfId="1" applyNumberFormat="1" applyFont="1" applyBorder="1" applyAlignment="1">
      <alignment horizontal="center" vertical="top"/>
    </xf>
    <xf numFmtId="165" fontId="12" fillId="5" borderId="13" xfId="1" applyNumberFormat="1" applyFont="1" applyFill="1" applyBorder="1" applyAlignment="1">
      <alignment horizontal="center" vertical="top"/>
    </xf>
    <xf numFmtId="165" fontId="19" fillId="0" borderId="5" xfId="1" applyNumberFormat="1" applyFont="1" applyBorder="1" applyAlignment="1">
      <alignment horizontal="center" vertical="top"/>
    </xf>
    <xf numFmtId="165" fontId="12" fillId="5" borderId="10" xfId="1" applyNumberFormat="1" applyFont="1" applyFill="1" applyBorder="1" applyAlignment="1">
      <alignment horizontal="center" vertical="top"/>
    </xf>
    <xf numFmtId="0" fontId="13" fillId="0" borderId="37" xfId="0" applyFont="1" applyBorder="1" applyAlignment="1">
      <alignment horizontal="center" vertical="top" wrapText="1"/>
    </xf>
    <xf numFmtId="0" fontId="13" fillId="0" borderId="55" xfId="0" applyFont="1" applyBorder="1" applyAlignment="1">
      <alignment horizontal="center" vertical="top" wrapText="1"/>
    </xf>
    <xf numFmtId="0" fontId="13" fillId="0" borderId="45" xfId="0" applyFont="1" applyBorder="1" applyAlignment="1">
      <alignment vertical="top"/>
    </xf>
    <xf numFmtId="49" fontId="12" fillId="0" borderId="20" xfId="1" applyNumberFormat="1" applyFont="1" applyBorder="1" applyAlignment="1">
      <alignment horizontal="center" vertical="top"/>
    </xf>
    <xf numFmtId="49" fontId="12" fillId="0" borderId="12" xfId="1" applyNumberFormat="1" applyFont="1" applyBorder="1" applyAlignment="1">
      <alignment horizontal="center" vertical="top"/>
    </xf>
    <xf numFmtId="0" fontId="13" fillId="0" borderId="47" xfId="0" applyFont="1" applyBorder="1" applyAlignment="1">
      <alignment horizontal="center" vertical="top" wrapText="1"/>
    </xf>
    <xf numFmtId="49" fontId="12" fillId="0" borderId="4" xfId="1" applyNumberFormat="1" applyFont="1" applyBorder="1" applyAlignment="1">
      <alignment horizontal="center" vertical="top"/>
    </xf>
    <xf numFmtId="49" fontId="12" fillId="0" borderId="11" xfId="1" applyNumberFormat="1" applyFont="1" applyBorder="1" applyAlignment="1">
      <alignment horizontal="center" vertical="top"/>
    </xf>
    <xf numFmtId="0" fontId="13" fillId="0" borderId="41" xfId="0" applyFont="1" applyBorder="1" applyAlignment="1">
      <alignment horizontal="center" vertical="top" wrapText="1"/>
    </xf>
    <xf numFmtId="165" fontId="13" fillId="5" borderId="35" xfId="0" applyNumberFormat="1" applyFont="1" applyFill="1" applyBorder="1" applyAlignment="1">
      <alignment horizontal="center" vertical="center" wrapText="1"/>
    </xf>
    <xf numFmtId="0" fontId="13" fillId="5" borderId="15" xfId="0" applyFont="1" applyFill="1" applyBorder="1" applyAlignment="1">
      <alignment horizontal="left" vertical="top" wrapText="1"/>
    </xf>
    <xf numFmtId="165" fontId="12" fillId="5" borderId="59" xfId="1" applyNumberFormat="1" applyFont="1" applyFill="1" applyBorder="1" applyAlignment="1">
      <alignment horizontal="center" vertical="top"/>
    </xf>
    <xf numFmtId="49" fontId="12" fillId="0" borderId="50" xfId="1" applyNumberFormat="1" applyFont="1" applyBorder="1" applyAlignment="1">
      <alignment horizontal="center" vertical="top"/>
    </xf>
    <xf numFmtId="0" fontId="13" fillId="0" borderId="29" xfId="0" applyFont="1" applyBorder="1" applyAlignment="1">
      <alignment horizontal="center" vertical="top" wrapText="1"/>
    </xf>
    <xf numFmtId="165" fontId="13" fillId="5" borderId="32" xfId="0" applyNumberFormat="1" applyFont="1" applyFill="1" applyBorder="1" applyAlignment="1">
      <alignment horizontal="center" vertical="center" wrapText="1"/>
    </xf>
    <xf numFmtId="0" fontId="13" fillId="0" borderId="61" xfId="1" applyFont="1" applyBorder="1" applyAlignment="1">
      <alignment horizontal="center" vertical="top"/>
    </xf>
    <xf numFmtId="0" fontId="13" fillId="0" borderId="69" xfId="1" applyFont="1" applyBorder="1" applyAlignment="1">
      <alignment horizontal="center" vertical="top"/>
    </xf>
    <xf numFmtId="0" fontId="13" fillId="0" borderId="58" xfId="1" applyFont="1" applyBorder="1" applyAlignment="1">
      <alignment horizontal="left" vertical="top"/>
    </xf>
    <xf numFmtId="165" fontId="12" fillId="13" borderId="14" xfId="1" applyNumberFormat="1" applyFont="1" applyFill="1" applyBorder="1" applyAlignment="1">
      <alignment horizontal="center" vertical="top"/>
    </xf>
    <xf numFmtId="49" fontId="13" fillId="0" borderId="21" xfId="1" applyNumberFormat="1" applyFont="1" applyBorder="1" applyAlignment="1">
      <alignment vertical="top"/>
    </xf>
    <xf numFmtId="0" fontId="13" fillId="0" borderId="18" xfId="0" applyFont="1" applyBorder="1" applyAlignment="1">
      <alignment horizontal="center" vertical="top"/>
    </xf>
    <xf numFmtId="49" fontId="13" fillId="0" borderId="13" xfId="1" applyNumberFormat="1" applyFont="1" applyBorder="1" applyAlignment="1">
      <alignment vertical="top"/>
    </xf>
    <xf numFmtId="49" fontId="13" fillId="0" borderId="5" xfId="1" applyNumberFormat="1" applyFont="1" applyBorder="1" applyAlignment="1">
      <alignment vertical="top"/>
    </xf>
    <xf numFmtId="0" fontId="13" fillId="0" borderId="55" xfId="0" applyFont="1" applyBorder="1" applyAlignment="1">
      <alignment horizontal="center" vertical="center" wrapText="1"/>
    </xf>
    <xf numFmtId="165" fontId="13" fillId="0" borderId="54" xfId="0" applyNumberFormat="1" applyFont="1" applyBorder="1" applyAlignment="1">
      <alignment horizontal="center" vertical="center" wrapText="1"/>
    </xf>
    <xf numFmtId="165" fontId="13" fillId="0" borderId="33" xfId="0" applyNumberFormat="1" applyFont="1" applyBorder="1" applyAlignment="1">
      <alignment horizontal="center" vertical="center" wrapText="1"/>
    </xf>
    <xf numFmtId="165" fontId="5" fillId="0" borderId="38" xfId="1" applyNumberFormat="1" applyFont="1" applyBorder="1" applyAlignment="1">
      <alignment horizontal="center" vertical="top"/>
    </xf>
    <xf numFmtId="49" fontId="13" fillId="0" borderId="56" xfId="1" applyNumberFormat="1" applyFont="1" applyBorder="1" applyAlignment="1">
      <alignment horizontal="center" vertical="top"/>
    </xf>
    <xf numFmtId="49" fontId="13" fillId="0" borderId="11" xfId="1" applyNumberFormat="1" applyFont="1" applyBorder="1" applyAlignment="1">
      <alignment horizontal="center" vertical="top"/>
    </xf>
    <xf numFmtId="49" fontId="13" fillId="0" borderId="3" xfId="1" applyNumberFormat="1" applyFont="1" applyBorder="1" applyAlignment="1">
      <alignment horizontal="center" vertical="top"/>
    </xf>
    <xf numFmtId="49" fontId="13" fillId="0" borderId="42" xfId="1" applyNumberFormat="1" applyFont="1" applyBorder="1" applyAlignment="1">
      <alignment horizontal="center" vertical="top"/>
    </xf>
    <xf numFmtId="49" fontId="13" fillId="0" borderId="36" xfId="1" applyNumberFormat="1" applyFont="1" applyBorder="1" applyAlignment="1">
      <alignment horizontal="center" vertical="top"/>
    </xf>
    <xf numFmtId="49" fontId="13" fillId="0" borderId="31" xfId="1" applyNumberFormat="1" applyFont="1" applyBorder="1" applyAlignment="1">
      <alignment horizontal="center" vertical="top"/>
    </xf>
    <xf numFmtId="0" fontId="13" fillId="0" borderId="30" xfId="1" applyFont="1" applyBorder="1" applyAlignment="1">
      <alignment horizontal="center" vertical="top"/>
    </xf>
    <xf numFmtId="0" fontId="13" fillId="0" borderId="26" xfId="1" applyFont="1" applyBorder="1" applyAlignment="1">
      <alignment horizontal="center" vertical="top"/>
    </xf>
    <xf numFmtId="0" fontId="13" fillId="0" borderId="25" xfId="1" applyFont="1" applyBorder="1" applyAlignment="1">
      <alignment horizontal="center" vertical="top"/>
    </xf>
    <xf numFmtId="0" fontId="39" fillId="9" borderId="0" xfId="1" applyFont="1" applyFill="1" applyAlignment="1">
      <alignment vertical="top"/>
    </xf>
    <xf numFmtId="0" fontId="39" fillId="22" borderId="0" xfId="1" applyFont="1" applyFill="1" applyAlignment="1">
      <alignment horizontal="center" vertical="top"/>
    </xf>
    <xf numFmtId="165" fontId="19" fillId="0" borderId="22" xfId="1" applyNumberFormat="1" applyFont="1" applyBorder="1" applyAlignment="1">
      <alignment horizontal="center" vertical="top"/>
    </xf>
    <xf numFmtId="2" fontId="39" fillId="0" borderId="0" xfId="1" applyNumberFormat="1" applyFont="1" applyAlignment="1">
      <alignment vertical="top"/>
    </xf>
    <xf numFmtId="2" fontId="13" fillId="5" borderId="0" xfId="0" applyNumberFormat="1" applyFont="1" applyFill="1" applyAlignment="1">
      <alignment horizontal="center" vertical="center" wrapText="1"/>
    </xf>
    <xf numFmtId="2" fontId="13" fillId="0" borderId="29" xfId="0" applyNumberFormat="1" applyFont="1" applyBorder="1" applyAlignment="1">
      <alignment horizontal="center" vertical="center" wrapText="1"/>
    </xf>
    <xf numFmtId="165" fontId="12" fillId="5" borderId="22" xfId="1" applyNumberFormat="1" applyFont="1" applyFill="1" applyBorder="1" applyAlignment="1">
      <alignment horizontal="center" vertical="top"/>
    </xf>
    <xf numFmtId="0" fontId="13" fillId="0" borderId="54" xfId="1" applyFont="1" applyBorder="1" applyAlignment="1">
      <alignment horizontal="center" vertical="top"/>
    </xf>
    <xf numFmtId="165" fontId="12" fillId="5" borderId="2" xfId="1" applyNumberFormat="1" applyFont="1" applyFill="1" applyBorder="1" applyAlignment="1">
      <alignment horizontal="center" vertical="top"/>
    </xf>
    <xf numFmtId="165" fontId="19" fillId="11" borderId="27" xfId="1" applyNumberFormat="1" applyFont="1" applyFill="1" applyBorder="1" applyAlignment="1">
      <alignment horizontal="center" vertical="top"/>
    </xf>
    <xf numFmtId="49" fontId="12" fillId="11" borderId="1" xfId="1" applyNumberFormat="1" applyFont="1" applyFill="1" applyBorder="1" applyAlignment="1">
      <alignment horizontal="center" vertical="top"/>
    </xf>
    <xf numFmtId="0" fontId="13" fillId="5" borderId="0" xfId="0" applyFont="1" applyFill="1" applyAlignment="1">
      <alignment vertical="center" wrapText="1"/>
    </xf>
    <xf numFmtId="0" fontId="13" fillId="5" borderId="17" xfId="0" applyFont="1" applyFill="1" applyBorder="1" applyAlignment="1">
      <alignment vertical="center" wrapText="1"/>
    </xf>
    <xf numFmtId="165" fontId="13" fillId="5" borderId="54" xfId="0" applyNumberFormat="1" applyFont="1" applyFill="1" applyBorder="1" applyAlignment="1">
      <alignment vertical="center" wrapText="1"/>
    </xf>
    <xf numFmtId="0" fontId="13" fillId="5" borderId="57" xfId="0" applyFont="1" applyFill="1" applyBorder="1" applyAlignment="1">
      <alignment vertical="center" wrapText="1"/>
    </xf>
    <xf numFmtId="49" fontId="12" fillId="11" borderId="0" xfId="1" applyNumberFormat="1" applyFont="1" applyFill="1" applyAlignment="1">
      <alignment horizontal="center" vertical="top"/>
    </xf>
    <xf numFmtId="0" fontId="13" fillId="5" borderId="41" xfId="0" applyFont="1" applyFill="1" applyBorder="1" applyAlignment="1">
      <alignment vertical="center" wrapText="1"/>
    </xf>
    <xf numFmtId="165" fontId="13" fillId="5" borderId="40" xfId="0" applyNumberFormat="1" applyFont="1" applyFill="1" applyBorder="1" applyAlignment="1">
      <alignment vertical="center" wrapText="1"/>
    </xf>
    <xf numFmtId="0" fontId="13" fillId="5" borderId="15" xfId="0" applyFont="1" applyFill="1" applyBorder="1" applyAlignment="1">
      <alignment vertical="center" wrapText="1"/>
    </xf>
    <xf numFmtId="0" fontId="12" fillId="11" borderId="53" xfId="0" applyFont="1" applyFill="1" applyBorder="1" applyAlignment="1">
      <alignment horizontal="center" vertical="top"/>
    </xf>
    <xf numFmtId="0" fontId="13" fillId="0" borderId="0" xfId="0" applyFont="1" applyAlignment="1">
      <alignment vertical="center" wrapText="1"/>
    </xf>
    <xf numFmtId="165" fontId="19" fillId="11" borderId="7" xfId="1" applyNumberFormat="1" applyFont="1" applyFill="1" applyBorder="1" applyAlignment="1">
      <alignment horizontal="center" vertical="top"/>
    </xf>
    <xf numFmtId="49" fontId="13" fillId="0" borderId="0" xfId="0" applyNumberFormat="1" applyFont="1" applyAlignment="1">
      <alignment horizontal="center" vertical="top" wrapText="1"/>
    </xf>
    <xf numFmtId="0" fontId="13" fillId="5" borderId="29" xfId="0" applyFont="1" applyFill="1" applyBorder="1" applyAlignment="1">
      <alignment vertical="center" wrapText="1"/>
    </xf>
    <xf numFmtId="165" fontId="13" fillId="5" borderId="16" xfId="0" applyNumberFormat="1" applyFont="1" applyFill="1" applyBorder="1" applyAlignment="1">
      <alignment vertical="center" wrapText="1"/>
    </xf>
    <xf numFmtId="0" fontId="13" fillId="5" borderId="46" xfId="0" applyFont="1" applyFill="1" applyBorder="1" applyAlignment="1">
      <alignment vertical="center" wrapText="1"/>
    </xf>
    <xf numFmtId="49" fontId="12" fillId="11" borderId="28" xfId="1" applyNumberFormat="1" applyFont="1" applyFill="1" applyBorder="1" applyAlignment="1">
      <alignment horizontal="center" vertical="top"/>
    </xf>
    <xf numFmtId="165" fontId="13" fillId="5" borderId="67" xfId="0" applyNumberFormat="1" applyFont="1" applyFill="1" applyBorder="1" applyAlignment="1">
      <alignment horizontal="center" vertical="center" wrapText="1"/>
    </xf>
    <xf numFmtId="0" fontId="13" fillId="5" borderId="66" xfId="0" applyFont="1" applyFill="1" applyBorder="1" applyAlignment="1">
      <alignment vertical="center" wrapText="1"/>
    </xf>
    <xf numFmtId="49" fontId="12" fillId="6" borderId="8" xfId="1" applyNumberFormat="1" applyFont="1" applyFill="1" applyBorder="1" applyAlignment="1">
      <alignment horizontal="center" vertical="top"/>
    </xf>
    <xf numFmtId="0" fontId="3" fillId="0" borderId="0" xfId="0" applyFont="1" applyAlignment="1">
      <alignment horizontal="left" vertical="top" wrapText="1"/>
    </xf>
    <xf numFmtId="49" fontId="12" fillId="6" borderId="9" xfId="1" applyNumberFormat="1" applyFont="1" applyFill="1" applyBorder="1" applyAlignment="1">
      <alignment horizontal="center" vertical="top"/>
    </xf>
    <xf numFmtId="49" fontId="13" fillId="0" borderId="0" xfId="12" applyNumberFormat="1" applyFont="1" applyAlignment="1">
      <alignment horizontal="center" vertical="top"/>
    </xf>
    <xf numFmtId="49" fontId="13" fillId="0" borderId="41" xfId="12" applyNumberFormat="1" applyFont="1" applyBorder="1" applyAlignment="1">
      <alignment horizontal="center" vertical="top"/>
    </xf>
    <xf numFmtId="49" fontId="13" fillId="0" borderId="35" xfId="12" applyNumberFormat="1" applyFont="1" applyBorder="1" applyAlignment="1">
      <alignment vertical="top" wrapText="1"/>
    </xf>
    <xf numFmtId="0" fontId="13" fillId="5" borderId="40" xfId="12" applyFont="1" applyFill="1" applyBorder="1" applyAlignment="1">
      <alignment horizontal="left" vertical="top" wrapText="1"/>
    </xf>
    <xf numFmtId="49" fontId="12" fillId="6" borderId="1" xfId="1" applyNumberFormat="1" applyFont="1" applyFill="1" applyBorder="1" applyAlignment="1">
      <alignment horizontal="center" vertical="top"/>
    </xf>
    <xf numFmtId="49" fontId="12" fillId="0" borderId="0" xfId="1" applyNumberFormat="1" applyFont="1" applyAlignment="1">
      <alignment vertical="top"/>
    </xf>
    <xf numFmtId="49" fontId="12" fillId="22" borderId="9" xfId="1" applyNumberFormat="1" applyFont="1" applyFill="1" applyBorder="1" applyAlignment="1">
      <alignment vertical="top"/>
    </xf>
    <xf numFmtId="49" fontId="12" fillId="22" borderId="8" xfId="1" applyNumberFormat="1" applyFont="1" applyFill="1" applyBorder="1" applyAlignment="1">
      <alignment vertical="top"/>
    </xf>
    <xf numFmtId="49" fontId="12" fillId="22" borderId="8" xfId="1" applyNumberFormat="1" applyFont="1" applyFill="1" applyBorder="1" applyAlignment="1">
      <alignment vertical="center"/>
    </xf>
    <xf numFmtId="49" fontId="3" fillId="22" borderId="8" xfId="1" applyNumberFormat="1" applyFont="1" applyFill="1" applyBorder="1" applyAlignment="1">
      <alignment vertical="top"/>
    </xf>
    <xf numFmtId="49" fontId="12" fillId="22" borderId="7" xfId="1" applyNumberFormat="1" applyFont="1" applyFill="1" applyBorder="1" applyAlignment="1">
      <alignment vertical="top"/>
    </xf>
    <xf numFmtId="165" fontId="19" fillId="6" borderId="66" xfId="1" applyNumberFormat="1" applyFont="1" applyFill="1" applyBorder="1" applyAlignment="1">
      <alignment horizontal="center" vertical="top"/>
    </xf>
    <xf numFmtId="49" fontId="12" fillId="6" borderId="22" xfId="1" applyNumberFormat="1" applyFont="1" applyFill="1" applyBorder="1" applyAlignment="1">
      <alignment vertical="top"/>
    </xf>
    <xf numFmtId="49" fontId="12" fillId="6" borderId="14" xfId="1" applyNumberFormat="1" applyFont="1" applyFill="1" applyBorder="1" applyAlignment="1">
      <alignment vertical="top"/>
    </xf>
    <xf numFmtId="0" fontId="13" fillId="0" borderId="43" xfId="1" applyFont="1" applyBorder="1" applyAlignment="1">
      <alignment horizontal="center" vertical="top"/>
    </xf>
    <xf numFmtId="168" fontId="12" fillId="0" borderId="22" xfId="1" applyNumberFormat="1" applyFont="1" applyBorder="1" applyAlignment="1">
      <alignment horizontal="center" vertical="top"/>
    </xf>
    <xf numFmtId="165" fontId="12" fillId="0" borderId="59" xfId="1" applyNumberFormat="1" applyFont="1" applyBorder="1" applyAlignment="1">
      <alignment horizontal="center" vertical="top"/>
    </xf>
    <xf numFmtId="165" fontId="12" fillId="0" borderId="53" xfId="1" applyNumberFormat="1" applyFont="1" applyBorder="1" applyAlignment="1">
      <alignment horizontal="center" vertical="top"/>
    </xf>
    <xf numFmtId="0" fontId="13" fillId="0" borderId="0" xfId="1" applyFont="1" applyAlignment="1">
      <alignment horizontal="center" vertical="center"/>
    </xf>
    <xf numFmtId="0" fontId="13" fillId="0" borderId="26" xfId="1" applyFont="1" applyBorder="1" applyAlignment="1">
      <alignment horizontal="center" vertical="center"/>
    </xf>
    <xf numFmtId="0" fontId="13" fillId="0" borderId="17" xfId="1" applyFont="1" applyBorder="1" applyAlignment="1">
      <alignment horizontal="center" vertical="center"/>
    </xf>
    <xf numFmtId="0" fontId="13" fillId="0" borderId="39" xfId="1" applyFont="1" applyBorder="1" applyAlignment="1">
      <alignment horizontal="center" vertical="center"/>
    </xf>
    <xf numFmtId="2" fontId="12" fillId="0" borderId="2" xfId="1" applyNumberFormat="1" applyFont="1" applyBorder="1" applyAlignment="1">
      <alignment horizontal="center" vertical="top"/>
    </xf>
    <xf numFmtId="0" fontId="13" fillId="0" borderId="38" xfId="1" applyFont="1" applyBorder="1" applyAlignment="1">
      <alignment horizontal="center" vertical="center"/>
    </xf>
    <xf numFmtId="0" fontId="13" fillId="0" borderId="25" xfId="1" applyFont="1" applyBorder="1" applyAlignment="1">
      <alignment horizontal="center" vertical="center"/>
    </xf>
    <xf numFmtId="0" fontId="13" fillId="0" borderId="63" xfId="0" applyFont="1" applyBorder="1" applyAlignment="1">
      <alignment vertical="center"/>
    </xf>
    <xf numFmtId="0" fontId="13" fillId="0" borderId="45" xfId="0" applyFont="1" applyBorder="1" applyAlignment="1">
      <alignment vertical="center"/>
    </xf>
    <xf numFmtId="0" fontId="13" fillId="0" borderId="39" xfId="0" applyFont="1" applyBorder="1" applyAlignment="1">
      <alignment horizontal="center" vertical="top" wrapText="1"/>
    </xf>
    <xf numFmtId="0" fontId="13" fillId="0" borderId="63" xfId="0" applyFont="1" applyBorder="1" applyAlignment="1">
      <alignment horizontal="left" vertical="top"/>
    </xf>
    <xf numFmtId="0" fontId="13" fillId="0" borderId="45" xfId="0" applyFont="1" applyBorder="1" applyAlignment="1">
      <alignment horizontal="left" vertical="top"/>
    </xf>
    <xf numFmtId="0" fontId="13" fillId="0" borderId="63" xfId="0" applyFont="1" applyBorder="1" applyAlignment="1">
      <alignment vertical="center" wrapText="1"/>
    </xf>
    <xf numFmtId="0" fontId="13" fillId="9" borderId="0" xfId="0" applyFont="1" applyFill="1" applyAlignment="1">
      <alignment horizontal="center" vertical="center" wrapText="1"/>
    </xf>
    <xf numFmtId="165" fontId="19" fillId="0" borderId="2" xfId="1" applyNumberFormat="1" applyFont="1" applyBorder="1" applyAlignment="1">
      <alignment horizontal="center" vertical="top"/>
    </xf>
    <xf numFmtId="0" fontId="13" fillId="0" borderId="63" xfId="0" applyFont="1" applyBorder="1" applyAlignment="1">
      <alignment horizontal="left" vertical="center" wrapText="1"/>
    </xf>
    <xf numFmtId="0" fontId="39" fillId="0" borderId="17" xfId="1" applyFont="1" applyBorder="1" applyAlignment="1">
      <alignment vertical="top"/>
    </xf>
    <xf numFmtId="0" fontId="13" fillId="11" borderId="59" xfId="0" applyFont="1" applyFill="1" applyBorder="1" applyAlignment="1">
      <alignment horizontal="center" vertical="top"/>
    </xf>
    <xf numFmtId="0" fontId="39" fillId="0" borderId="64" xfId="1" applyFont="1" applyBorder="1" applyAlignment="1">
      <alignment vertical="top"/>
    </xf>
    <xf numFmtId="165" fontId="12" fillId="11" borderId="7" xfId="1" applyNumberFormat="1" applyFont="1" applyFill="1" applyBorder="1" applyAlignment="1">
      <alignment vertical="top"/>
    </xf>
    <xf numFmtId="0" fontId="12" fillId="11" borderId="27" xfId="1" applyFont="1" applyFill="1" applyBorder="1" applyAlignment="1">
      <alignment horizontal="right" wrapText="1"/>
    </xf>
    <xf numFmtId="0" fontId="59" fillId="10" borderId="21" xfId="0" applyFont="1" applyFill="1" applyBorder="1" applyAlignment="1">
      <alignment vertical="top" wrapText="1"/>
    </xf>
    <xf numFmtId="0" fontId="39" fillId="0" borderId="55" xfId="0" applyFont="1" applyBorder="1" applyAlignment="1">
      <alignment horizontal="center" vertical="center" wrapText="1"/>
    </xf>
    <xf numFmtId="0" fontId="13" fillId="25" borderId="33" xfId="0" applyFont="1" applyFill="1" applyBorder="1" applyAlignment="1">
      <alignment vertical="center" wrapText="1"/>
    </xf>
    <xf numFmtId="0" fontId="39" fillId="0" borderId="30" xfId="1" applyFont="1" applyBorder="1" applyAlignment="1">
      <alignment vertical="top"/>
    </xf>
    <xf numFmtId="0" fontId="13" fillId="0" borderId="41" xfId="1" applyFont="1" applyBorder="1" applyAlignment="1">
      <alignment vertical="top"/>
    </xf>
    <xf numFmtId="165" fontId="13" fillId="7" borderId="38" xfId="0" applyNumberFormat="1" applyFont="1" applyFill="1" applyBorder="1" applyAlignment="1">
      <alignment horizontal="center" vertical="center" wrapText="1"/>
    </xf>
    <xf numFmtId="0" fontId="13" fillId="0" borderId="39" xfId="0" applyFont="1" applyBorder="1" applyAlignment="1">
      <alignment vertical="center" wrapText="1"/>
    </xf>
    <xf numFmtId="165" fontId="13" fillId="7" borderId="38" xfId="0" applyNumberFormat="1" applyFont="1" applyFill="1" applyBorder="1" applyAlignment="1">
      <alignment vertical="center" wrapText="1"/>
    </xf>
    <xf numFmtId="165" fontId="13" fillId="7" borderId="63" xfId="0" applyNumberFormat="1" applyFont="1" applyFill="1" applyBorder="1" applyAlignment="1">
      <alignment vertical="top" wrapText="1"/>
    </xf>
    <xf numFmtId="165" fontId="13" fillId="0" borderId="33" xfId="0" applyNumberFormat="1" applyFont="1" applyBorder="1" applyAlignment="1">
      <alignment vertical="center" wrapText="1"/>
    </xf>
    <xf numFmtId="165" fontId="13" fillId="0" borderId="45" xfId="0" applyNumberFormat="1" applyFont="1" applyBorder="1" applyAlignment="1">
      <alignment vertical="top" wrapText="1"/>
    </xf>
    <xf numFmtId="165" fontId="13" fillId="7" borderId="45" xfId="0" applyNumberFormat="1" applyFont="1" applyFill="1" applyBorder="1" applyAlignment="1">
      <alignment vertical="top" wrapText="1"/>
    </xf>
    <xf numFmtId="49" fontId="12" fillId="10" borderId="20" xfId="1" applyNumberFormat="1" applyFont="1" applyFill="1" applyBorder="1" applyAlignment="1">
      <alignment horizontal="center" vertical="top"/>
    </xf>
    <xf numFmtId="49" fontId="12" fillId="10" borderId="12" xfId="1" applyNumberFormat="1" applyFont="1" applyFill="1" applyBorder="1" applyAlignment="1">
      <alignment horizontal="center" vertical="top"/>
    </xf>
    <xf numFmtId="0" fontId="60" fillId="0" borderId="0" xfId="0" applyFont="1" applyAlignment="1">
      <alignment horizontal="center" vertical="center"/>
    </xf>
    <xf numFmtId="0" fontId="60" fillId="0" borderId="30" xfId="0" applyFont="1" applyBorder="1" applyAlignment="1">
      <alignment horizontal="center" vertical="center"/>
    </xf>
    <xf numFmtId="0" fontId="60" fillId="0" borderId="24" xfId="0" applyFont="1" applyBorder="1" applyAlignment="1">
      <alignment horizontal="center" vertical="center"/>
    </xf>
    <xf numFmtId="165" fontId="17" fillId="0" borderId="23" xfId="0" applyNumberFormat="1" applyFont="1" applyBorder="1" applyAlignment="1">
      <alignment vertical="top" wrapText="1"/>
    </xf>
    <xf numFmtId="165" fontId="19" fillId="0" borderId="6" xfId="1" applyNumberFormat="1" applyFont="1" applyBorder="1" applyAlignment="1">
      <alignment horizontal="center" vertical="top"/>
    </xf>
    <xf numFmtId="165" fontId="12" fillId="0" borderId="6" xfId="1" applyNumberFormat="1" applyFont="1" applyBorder="1" applyAlignment="1">
      <alignment horizontal="center" vertical="top"/>
    </xf>
    <xf numFmtId="0" fontId="13" fillId="0" borderId="38" xfId="0" applyFont="1" applyBorder="1" applyAlignment="1">
      <alignment horizontal="center" vertical="center"/>
    </xf>
    <xf numFmtId="0" fontId="13" fillId="0" borderId="39" xfId="0" applyFont="1" applyBorder="1" applyAlignment="1">
      <alignment horizontal="center" vertical="center"/>
    </xf>
    <xf numFmtId="0" fontId="13" fillId="0" borderId="51" xfId="1" applyFont="1" applyBorder="1" applyAlignment="1">
      <alignment vertical="top"/>
    </xf>
    <xf numFmtId="0" fontId="13" fillId="0" borderId="70" xfId="1" applyFont="1" applyBorder="1" applyAlignment="1">
      <alignment vertical="top"/>
    </xf>
    <xf numFmtId="0" fontId="13" fillId="0" borderId="37" xfId="0" applyFont="1" applyBorder="1" applyAlignment="1">
      <alignment horizontal="center" vertical="center" wrapText="1"/>
    </xf>
    <xf numFmtId="165" fontId="13" fillId="7" borderId="36" xfId="0" applyNumberFormat="1" applyFont="1" applyFill="1" applyBorder="1" applyAlignment="1">
      <alignment vertical="top" wrapText="1"/>
    </xf>
    <xf numFmtId="0" fontId="39" fillId="0" borderId="56" xfId="1" applyFont="1" applyBorder="1" applyAlignment="1">
      <alignment vertical="top"/>
    </xf>
    <xf numFmtId="0" fontId="13" fillId="0" borderId="31" xfId="0" applyFont="1" applyBorder="1" applyAlignment="1">
      <alignment vertical="top" wrapText="1"/>
    </xf>
    <xf numFmtId="0" fontId="13" fillId="0" borderId="9" xfId="0" applyFont="1" applyBorder="1" applyAlignment="1">
      <alignment horizontal="center" vertical="center" wrapText="1"/>
    </xf>
    <xf numFmtId="0" fontId="13" fillId="0" borderId="67" xfId="0" applyFont="1" applyBorder="1" applyAlignment="1">
      <alignment horizontal="center" vertical="center"/>
    </xf>
    <xf numFmtId="0" fontId="13" fillId="0" borderId="7" xfId="0" applyFont="1" applyBorder="1" applyAlignment="1">
      <alignment vertical="top" wrapText="1"/>
    </xf>
    <xf numFmtId="0" fontId="13" fillId="0" borderId="44" xfId="1" applyFont="1" applyBorder="1" applyAlignment="1">
      <alignment vertical="top"/>
    </xf>
    <xf numFmtId="0" fontId="13" fillId="0" borderId="30" xfId="0" applyFont="1" applyBorder="1" applyAlignment="1">
      <alignment horizontal="center" vertical="center" wrapText="1"/>
    </xf>
    <xf numFmtId="0" fontId="13" fillId="11" borderId="13" xfId="1" applyFont="1" applyFill="1" applyBorder="1" applyAlignment="1">
      <alignment horizontal="center" vertical="top"/>
    </xf>
    <xf numFmtId="0" fontId="13" fillId="11" borderId="59" xfId="1" applyFont="1" applyFill="1" applyBorder="1" applyAlignment="1">
      <alignment horizontal="center" vertical="top"/>
    </xf>
    <xf numFmtId="0" fontId="13" fillId="11" borderId="2" xfId="1" applyFont="1" applyFill="1" applyBorder="1" applyAlignment="1">
      <alignment horizontal="center" vertical="top"/>
    </xf>
    <xf numFmtId="0" fontId="12" fillId="13" borderId="27" xfId="1" applyFont="1" applyFill="1" applyBorder="1" applyAlignment="1">
      <alignment horizontal="center" wrapText="1"/>
    </xf>
    <xf numFmtId="0" fontId="12" fillId="0" borderId="13" xfId="0" applyFont="1" applyBorder="1" applyAlignment="1">
      <alignment horizontal="center" vertical="top"/>
    </xf>
    <xf numFmtId="165" fontId="12" fillId="11" borderId="14" xfId="1" applyNumberFormat="1" applyFont="1" applyFill="1" applyBorder="1" applyAlignment="1">
      <alignment horizontal="center" vertical="top"/>
    </xf>
    <xf numFmtId="0" fontId="13" fillId="0" borderId="0" xfId="0" applyFont="1" applyAlignment="1">
      <alignment horizontal="center" vertical="top"/>
    </xf>
    <xf numFmtId="0" fontId="13" fillId="5" borderId="34" xfId="0" applyFont="1" applyFill="1" applyBorder="1" applyAlignment="1">
      <alignment horizontal="center" vertical="top"/>
    </xf>
    <xf numFmtId="0" fontId="13" fillId="0" borderId="33" xfId="0" applyFont="1" applyBorder="1" applyAlignment="1">
      <alignment horizontal="left" vertical="top" wrapText="1"/>
    </xf>
    <xf numFmtId="0" fontId="4" fillId="0" borderId="0" xfId="0" applyFont="1" applyAlignment="1">
      <alignment vertical="top" wrapText="1"/>
    </xf>
    <xf numFmtId="0" fontId="4" fillId="5" borderId="26" xfId="0" applyFont="1" applyFill="1" applyBorder="1" applyAlignment="1">
      <alignment vertical="top" wrapText="1"/>
    </xf>
    <xf numFmtId="0" fontId="13" fillId="0" borderId="25" xfId="0" applyFont="1" applyBorder="1" applyAlignment="1">
      <alignment horizontal="center" vertical="top" wrapText="1"/>
    </xf>
    <xf numFmtId="0" fontId="13" fillId="0" borderId="49" xfId="0" applyFont="1" applyBorder="1" applyAlignment="1">
      <alignment vertical="top" wrapText="1"/>
    </xf>
    <xf numFmtId="0" fontId="13" fillId="0" borderId="54" xfId="0" applyFont="1" applyBorder="1" applyAlignment="1">
      <alignment horizontal="center" vertical="top" wrapText="1"/>
    </xf>
    <xf numFmtId="0" fontId="13" fillId="0" borderId="57" xfId="0" applyFont="1" applyBorder="1" applyAlignment="1">
      <alignment vertical="top" wrapText="1"/>
    </xf>
    <xf numFmtId="0" fontId="3" fillId="0" borderId="0" xfId="0" applyFont="1" applyAlignment="1">
      <alignment vertical="top" wrapText="1"/>
    </xf>
    <xf numFmtId="0" fontId="3" fillId="4" borderId="9" xfId="0" applyFont="1" applyFill="1" applyBorder="1" applyAlignment="1">
      <alignment vertical="top" wrapText="1"/>
    </xf>
    <xf numFmtId="0" fontId="3" fillId="4" borderId="8" xfId="0" applyFont="1" applyFill="1" applyBorder="1" applyAlignment="1">
      <alignment vertical="top" wrapText="1"/>
    </xf>
    <xf numFmtId="0" fontId="3" fillId="4" borderId="8" xfId="0" applyFont="1" applyFill="1" applyBorder="1" applyAlignment="1">
      <alignment vertical="center" wrapText="1"/>
    </xf>
    <xf numFmtId="49" fontId="12" fillId="6" borderId="9" xfId="1" applyNumberFormat="1" applyFont="1" applyFill="1" applyBorder="1" applyAlignment="1">
      <alignment vertical="top"/>
    </xf>
    <xf numFmtId="49" fontId="12" fillId="22" borderId="27" xfId="1" applyNumberFormat="1" applyFont="1" applyFill="1" applyBorder="1" applyAlignment="1">
      <alignment vertical="top"/>
    </xf>
    <xf numFmtId="165" fontId="12" fillId="6" borderId="66" xfId="1" applyNumberFormat="1" applyFont="1" applyFill="1" applyBorder="1" applyAlignment="1">
      <alignment horizontal="center" vertical="top"/>
    </xf>
    <xf numFmtId="0" fontId="12" fillId="13" borderId="42" xfId="1" applyFont="1" applyFill="1" applyBorder="1" applyAlignment="1">
      <alignment horizontal="center" wrapText="1"/>
    </xf>
    <xf numFmtId="0" fontId="13" fillId="0" borderId="44" xfId="1" applyFont="1" applyBorder="1" applyAlignment="1">
      <alignment horizontal="center" vertical="top"/>
    </xf>
    <xf numFmtId="49" fontId="12" fillId="4" borderId="1" xfId="1" applyNumberFormat="1" applyFont="1" applyFill="1" applyBorder="1" applyAlignment="1">
      <alignment vertical="top"/>
    </xf>
    <xf numFmtId="0" fontId="17" fillId="0" borderId="0" xfId="0" applyFont="1" applyAlignment="1">
      <alignment horizontal="center" vertical="top"/>
    </xf>
    <xf numFmtId="0" fontId="17" fillId="0" borderId="56" xfId="0" applyFont="1" applyBorder="1" applyAlignment="1">
      <alignment horizontal="center" vertical="top"/>
    </xf>
    <xf numFmtId="165" fontId="17" fillId="7" borderId="25" xfId="0" applyNumberFormat="1" applyFont="1" applyFill="1" applyBorder="1" applyAlignment="1">
      <alignment horizontal="center" vertical="center" wrapText="1"/>
    </xf>
    <xf numFmtId="0" fontId="13" fillId="0" borderId="42" xfId="0" applyFont="1" applyBorder="1" applyAlignment="1">
      <alignment horizontal="left" vertical="top" wrapText="1"/>
    </xf>
    <xf numFmtId="165" fontId="13" fillId="11" borderId="18" xfId="1" applyNumberFormat="1" applyFont="1" applyFill="1" applyBorder="1" applyAlignment="1">
      <alignment horizontal="center" vertical="top"/>
    </xf>
    <xf numFmtId="0" fontId="13" fillId="11" borderId="22" xfId="1" applyFont="1" applyFill="1" applyBorder="1" applyAlignment="1">
      <alignment horizontal="center" vertical="top"/>
    </xf>
    <xf numFmtId="49" fontId="12" fillId="4" borderId="0" xfId="1" applyNumberFormat="1" applyFont="1" applyFill="1" applyAlignment="1">
      <alignment vertical="top"/>
    </xf>
    <xf numFmtId="0" fontId="13" fillId="0" borderId="17" xfId="0" applyFont="1" applyBorder="1" applyAlignment="1">
      <alignment horizontal="left" vertical="top" wrapText="1"/>
    </xf>
    <xf numFmtId="0" fontId="13" fillId="0" borderId="14" xfId="0" applyFont="1" applyBorder="1" applyAlignment="1">
      <alignment horizontal="justify" vertical="center"/>
    </xf>
    <xf numFmtId="165" fontId="13" fillId="11" borderId="53" xfId="1" applyNumberFormat="1" applyFont="1" applyFill="1" applyBorder="1" applyAlignment="1">
      <alignment horizontal="center" vertical="top"/>
    </xf>
    <xf numFmtId="0" fontId="13" fillId="11" borderId="44" xfId="1" applyFont="1" applyFill="1" applyBorder="1" applyAlignment="1">
      <alignment horizontal="center" vertical="top"/>
    </xf>
    <xf numFmtId="0" fontId="13" fillId="0" borderId="38" xfId="0" applyFont="1" applyBorder="1" applyAlignment="1">
      <alignment horizontal="center" vertical="center" wrapText="1"/>
    </xf>
    <xf numFmtId="0" fontId="13" fillId="0" borderId="36" xfId="0" applyFont="1" applyBorder="1" applyAlignment="1">
      <alignment wrapText="1"/>
    </xf>
    <xf numFmtId="165" fontId="12" fillId="11" borderId="53" xfId="1" applyNumberFormat="1" applyFont="1" applyFill="1" applyBorder="1" applyAlignment="1">
      <alignment horizontal="center" vertical="top"/>
    </xf>
    <xf numFmtId="0" fontId="17" fillId="0" borderId="0" xfId="0" applyFont="1" applyAlignment="1">
      <alignment horizontal="left" vertical="top" wrapText="1"/>
    </xf>
    <xf numFmtId="0" fontId="17" fillId="0" borderId="34" xfId="0" applyFont="1" applyBorder="1" applyAlignment="1">
      <alignment horizontal="left" vertical="top" wrapText="1"/>
    </xf>
    <xf numFmtId="165" fontId="17" fillId="7" borderId="33" xfId="0" applyNumberFormat="1" applyFont="1" applyFill="1" applyBorder="1" applyAlignment="1">
      <alignment horizontal="center" vertical="center" wrapText="1"/>
    </xf>
    <xf numFmtId="0" fontId="13" fillId="0" borderId="45" xfId="0" applyFont="1" applyBorder="1" applyAlignment="1">
      <alignment horizontal="justify" vertical="center"/>
    </xf>
    <xf numFmtId="165" fontId="13" fillId="11" borderId="5" xfId="1" applyNumberFormat="1" applyFont="1" applyFill="1" applyBorder="1" applyAlignment="1">
      <alignment horizontal="center" vertical="top"/>
    </xf>
    <xf numFmtId="0" fontId="13" fillId="11" borderId="31" xfId="1" applyFont="1" applyFill="1" applyBorder="1" applyAlignment="1">
      <alignment horizontal="center" vertical="top"/>
    </xf>
    <xf numFmtId="49" fontId="12" fillId="4" borderId="28" xfId="1" applyNumberFormat="1" applyFont="1" applyFill="1" applyBorder="1" applyAlignment="1">
      <alignment vertical="top"/>
    </xf>
    <xf numFmtId="165" fontId="13" fillId="13" borderId="27" xfId="1" applyNumberFormat="1" applyFont="1" applyFill="1" applyBorder="1" applyAlignment="1">
      <alignment horizontal="center" vertical="top"/>
    </xf>
    <xf numFmtId="0" fontId="17" fillId="10" borderId="20" xfId="1" applyFont="1" applyFill="1" applyBorder="1" applyAlignment="1">
      <alignment vertical="top" wrapText="1"/>
    </xf>
    <xf numFmtId="49" fontId="12" fillId="11" borderId="75" xfId="1" applyNumberFormat="1" applyFont="1" applyFill="1" applyBorder="1" applyAlignment="1">
      <alignment vertical="top"/>
    </xf>
    <xf numFmtId="49" fontId="12" fillId="4" borderId="43" xfId="1" applyNumberFormat="1" applyFont="1" applyFill="1" applyBorder="1" applyAlignment="1">
      <alignment vertical="top"/>
    </xf>
    <xf numFmtId="165" fontId="13" fillId="0" borderId="13" xfId="1" applyNumberFormat="1" applyFont="1" applyBorder="1" applyAlignment="1">
      <alignment horizontal="center" vertical="top"/>
    </xf>
    <xf numFmtId="49" fontId="12" fillId="11" borderId="76" xfId="1" applyNumberFormat="1" applyFont="1" applyFill="1" applyBorder="1" applyAlignment="1">
      <alignment vertical="top"/>
    </xf>
    <xf numFmtId="49" fontId="12" fillId="4" borderId="35" xfId="1" applyNumberFormat="1" applyFont="1" applyFill="1" applyBorder="1" applyAlignment="1">
      <alignment vertical="top"/>
    </xf>
    <xf numFmtId="165" fontId="13" fillId="0" borderId="38" xfId="0" applyNumberFormat="1" applyFont="1" applyBorder="1" applyAlignment="1">
      <alignment vertical="center" wrapText="1"/>
    </xf>
    <xf numFmtId="165" fontId="13" fillId="0" borderId="59" xfId="1" applyNumberFormat="1" applyFont="1" applyBorder="1" applyAlignment="1">
      <alignment horizontal="center" vertical="top"/>
    </xf>
    <xf numFmtId="165" fontId="17" fillId="5" borderId="33" xfId="0" applyNumberFormat="1" applyFont="1" applyFill="1" applyBorder="1" applyAlignment="1">
      <alignment vertical="center" wrapText="1"/>
    </xf>
    <xf numFmtId="0" fontId="17" fillId="5" borderId="45" xfId="0" applyFont="1" applyFill="1" applyBorder="1" applyAlignment="1">
      <alignment wrapText="1"/>
    </xf>
    <xf numFmtId="0" fontId="13" fillId="0" borderId="31" xfId="1" applyFont="1" applyBorder="1" applyAlignment="1">
      <alignment horizontal="center" vertical="top"/>
    </xf>
    <xf numFmtId="49" fontId="12" fillId="11" borderId="77" xfId="1" applyNumberFormat="1" applyFont="1" applyFill="1" applyBorder="1" applyAlignment="1">
      <alignment vertical="top"/>
    </xf>
    <xf numFmtId="49" fontId="12" fillId="4" borderId="32" xfId="1" applyNumberFormat="1" applyFont="1" applyFill="1" applyBorder="1" applyAlignment="1">
      <alignment vertical="top"/>
    </xf>
    <xf numFmtId="165" fontId="17" fillId="5" borderId="25" xfId="0" applyNumberFormat="1" applyFont="1" applyFill="1" applyBorder="1" applyAlignment="1">
      <alignment vertical="center" wrapText="1"/>
    </xf>
    <xf numFmtId="0" fontId="13" fillId="5" borderId="49" xfId="0" applyFont="1" applyFill="1" applyBorder="1" applyAlignment="1">
      <alignment wrapText="1"/>
    </xf>
    <xf numFmtId="165" fontId="13" fillId="11" borderId="21" xfId="1" applyNumberFormat="1" applyFont="1" applyFill="1" applyBorder="1" applyAlignment="1">
      <alignment horizontal="center" vertical="top"/>
    </xf>
    <xf numFmtId="0" fontId="4" fillId="11" borderId="22" xfId="0" applyFont="1" applyFill="1" applyBorder="1" applyAlignment="1">
      <alignment horizontal="center" vertical="top"/>
    </xf>
    <xf numFmtId="165" fontId="17" fillId="5" borderId="54" xfId="0" applyNumberFormat="1" applyFont="1" applyFill="1" applyBorder="1" applyAlignment="1">
      <alignment vertical="center" wrapText="1"/>
    </xf>
    <xf numFmtId="0" fontId="13" fillId="5" borderId="57" xfId="0" applyFont="1" applyFill="1" applyBorder="1" applyAlignment="1">
      <alignment wrapText="1"/>
    </xf>
    <xf numFmtId="165" fontId="13" fillId="11" borderId="2" xfId="1" applyNumberFormat="1" applyFont="1" applyFill="1" applyBorder="1" applyAlignment="1">
      <alignment horizontal="center" vertical="top"/>
    </xf>
    <xf numFmtId="165" fontId="17" fillId="5" borderId="38" xfId="0" applyNumberFormat="1" applyFont="1" applyFill="1" applyBorder="1" applyAlignment="1">
      <alignment vertical="center" wrapText="1"/>
    </xf>
    <xf numFmtId="0" fontId="13" fillId="5" borderId="63" xfId="0" applyFont="1" applyFill="1" applyBorder="1" applyAlignment="1">
      <alignment wrapText="1"/>
    </xf>
    <xf numFmtId="165" fontId="13" fillId="11" borderId="13" xfId="1" applyNumberFormat="1" applyFont="1" applyFill="1" applyBorder="1" applyAlignment="1">
      <alignment horizontal="center" vertical="top"/>
    </xf>
    <xf numFmtId="0" fontId="13" fillId="11" borderId="14" xfId="1" applyFont="1" applyFill="1" applyBorder="1" applyAlignment="1">
      <alignment horizontal="center" vertical="top"/>
    </xf>
    <xf numFmtId="0" fontId="13" fillId="0" borderId="34" xfId="0" applyFont="1" applyBorder="1" applyAlignment="1">
      <alignment horizontal="left" vertical="top" wrapText="1"/>
    </xf>
    <xf numFmtId="0" fontId="13" fillId="0" borderId="6" xfId="0" applyFont="1" applyBorder="1" applyAlignment="1">
      <alignment horizontal="left" wrapText="1"/>
    </xf>
    <xf numFmtId="165" fontId="13" fillId="13" borderId="8" xfId="1" applyNumberFormat="1" applyFont="1" applyFill="1" applyBorder="1" applyAlignment="1">
      <alignment horizontal="center" vertical="top"/>
    </xf>
    <xf numFmtId="49" fontId="13" fillId="0" borderId="22" xfId="1" applyNumberFormat="1" applyFont="1" applyBorder="1" applyAlignment="1">
      <alignment horizontal="center" vertical="top"/>
    </xf>
    <xf numFmtId="49" fontId="12" fillId="6" borderId="43" xfId="1" applyNumberFormat="1" applyFont="1" applyFill="1" applyBorder="1" applyAlignment="1">
      <alignment vertical="top"/>
    </xf>
    <xf numFmtId="165" fontId="13" fillId="0" borderId="0" xfId="1" applyNumberFormat="1" applyFont="1" applyAlignment="1">
      <alignment horizontal="center" vertical="top"/>
    </xf>
    <xf numFmtId="49" fontId="13" fillId="0" borderId="14" xfId="1" applyNumberFormat="1" applyFont="1" applyBorder="1" applyAlignment="1">
      <alignment horizontal="center" vertical="top"/>
    </xf>
    <xf numFmtId="49" fontId="12" fillId="6" borderId="35" xfId="1" applyNumberFormat="1" applyFont="1" applyFill="1" applyBorder="1" applyAlignment="1">
      <alignment vertical="top"/>
    </xf>
    <xf numFmtId="0" fontId="12" fillId="0" borderId="0" xfId="0" applyFont="1" applyAlignment="1">
      <alignment horizontal="center" vertical="center"/>
    </xf>
    <xf numFmtId="0" fontId="12" fillId="0" borderId="39" xfId="0" applyFont="1" applyBorder="1" applyAlignment="1">
      <alignment horizontal="center" vertical="center"/>
    </xf>
    <xf numFmtId="0" fontId="13" fillId="0" borderId="13" xfId="1" applyFont="1" applyBorder="1" applyAlignment="1">
      <alignment horizontal="center" vertical="top"/>
    </xf>
    <xf numFmtId="0" fontId="13" fillId="0" borderId="10" xfId="1" applyFont="1" applyBorder="1" applyAlignment="1">
      <alignment horizontal="center" vertical="top"/>
    </xf>
    <xf numFmtId="49" fontId="13" fillId="0" borderId="6" xfId="1" applyNumberFormat="1" applyFont="1" applyBorder="1" applyAlignment="1">
      <alignment horizontal="center" vertical="top"/>
    </xf>
    <xf numFmtId="49" fontId="12" fillId="6" borderId="32" xfId="1" applyNumberFormat="1" applyFont="1" applyFill="1" applyBorder="1" applyAlignment="1">
      <alignment vertical="top"/>
    </xf>
    <xf numFmtId="0" fontId="17" fillId="0" borderId="0" xfId="0" applyFont="1" applyAlignment="1">
      <alignment horizontal="center" vertical="center" wrapText="1"/>
    </xf>
    <xf numFmtId="0" fontId="17" fillId="0" borderId="30" xfId="0" applyFont="1" applyBorder="1" applyAlignment="1">
      <alignment horizontal="center" vertical="center" wrapText="1"/>
    </xf>
    <xf numFmtId="165" fontId="17" fillId="7" borderId="24" xfId="0" applyNumberFormat="1" applyFont="1" applyFill="1" applyBorder="1" applyAlignment="1">
      <alignment horizontal="center" vertical="center" wrapText="1"/>
    </xf>
    <xf numFmtId="165" fontId="13" fillId="7" borderId="23" xfId="0" applyNumberFormat="1" applyFont="1" applyFill="1" applyBorder="1" applyAlignment="1">
      <alignment horizontal="left" vertical="center" wrapText="1"/>
    </xf>
    <xf numFmtId="165" fontId="13" fillId="11" borderId="20" xfId="1" applyNumberFormat="1" applyFont="1" applyFill="1" applyBorder="1" applyAlignment="1">
      <alignment horizontal="center" vertical="top"/>
    </xf>
    <xf numFmtId="0" fontId="4" fillId="11" borderId="21" xfId="0" applyFont="1" applyFill="1" applyBorder="1" applyAlignment="1">
      <alignment horizontal="center" vertical="top"/>
    </xf>
    <xf numFmtId="49" fontId="13" fillId="11" borderId="22" xfId="1" applyNumberFormat="1" applyFont="1" applyFill="1" applyBorder="1" applyAlignment="1">
      <alignment vertical="top"/>
    </xf>
    <xf numFmtId="0" fontId="17" fillId="0" borderId="39" xfId="0" applyFont="1" applyBorder="1" applyAlignment="1">
      <alignment horizontal="center" vertical="center" wrapText="1"/>
    </xf>
    <xf numFmtId="165" fontId="17" fillId="7" borderId="38" xfId="0" applyNumberFormat="1" applyFont="1" applyFill="1" applyBorder="1" applyAlignment="1">
      <alignment horizontal="center" vertical="center" wrapText="1"/>
    </xf>
    <xf numFmtId="165" fontId="13" fillId="7" borderId="63" xfId="0" applyNumberFormat="1" applyFont="1" applyFill="1" applyBorder="1" applyAlignment="1">
      <alignment horizontal="left" vertical="center" wrapText="1"/>
    </xf>
    <xf numFmtId="165" fontId="13" fillId="11" borderId="11" xfId="1" applyNumberFormat="1" applyFont="1" applyFill="1" applyBorder="1" applyAlignment="1">
      <alignment horizontal="center" vertical="top"/>
    </xf>
    <xf numFmtId="49" fontId="13" fillId="11" borderId="10" xfId="1" applyNumberFormat="1" applyFont="1" applyFill="1" applyBorder="1" applyAlignment="1">
      <alignment horizontal="center" vertical="top"/>
    </xf>
    <xf numFmtId="49" fontId="13" fillId="11" borderId="14" xfId="1" applyNumberFormat="1" applyFont="1" applyFill="1" applyBorder="1" applyAlignment="1">
      <alignment vertical="top"/>
    </xf>
    <xf numFmtId="0" fontId="13" fillId="11" borderId="10" xfId="1" applyFont="1" applyFill="1" applyBorder="1" applyAlignment="1">
      <alignment horizontal="center" vertical="top"/>
    </xf>
    <xf numFmtId="0" fontId="17" fillId="0" borderId="34" xfId="0" applyFont="1" applyBorder="1" applyAlignment="1">
      <alignment horizontal="center" vertical="center" wrapText="1"/>
    </xf>
    <xf numFmtId="165" fontId="13" fillId="11" borderId="3" xfId="1" applyNumberFormat="1" applyFont="1" applyFill="1" applyBorder="1" applyAlignment="1">
      <alignment horizontal="center" vertical="top"/>
    </xf>
    <xf numFmtId="49" fontId="13" fillId="11" borderId="6" xfId="1" applyNumberFormat="1" applyFont="1" applyFill="1" applyBorder="1" applyAlignment="1">
      <alignment vertical="top"/>
    </xf>
    <xf numFmtId="49" fontId="13" fillId="0" borderId="21" xfId="0" applyNumberFormat="1" applyFont="1" applyBorder="1" applyAlignment="1">
      <alignment vertical="top" wrapText="1"/>
    </xf>
    <xf numFmtId="49" fontId="13" fillId="10" borderId="21" xfId="1" applyNumberFormat="1" applyFont="1" applyFill="1" applyBorder="1" applyAlignment="1">
      <alignment horizontal="center" vertical="top"/>
    </xf>
    <xf numFmtId="49" fontId="12" fillId="11" borderId="1" xfId="1" applyNumberFormat="1" applyFont="1" applyFill="1" applyBorder="1" applyAlignment="1">
      <alignment vertical="top"/>
    </xf>
    <xf numFmtId="165" fontId="13" fillId="0" borderId="5" xfId="1" applyNumberFormat="1" applyFont="1" applyBorder="1" applyAlignment="1">
      <alignment horizontal="center" vertical="top"/>
    </xf>
    <xf numFmtId="49" fontId="13" fillId="0" borderId="13" xfId="0" applyNumberFormat="1" applyFont="1" applyBorder="1" applyAlignment="1">
      <alignment vertical="top" wrapText="1"/>
    </xf>
    <xf numFmtId="49" fontId="12" fillId="11" borderId="28" xfId="1" applyNumberFormat="1" applyFont="1" applyFill="1" applyBorder="1" applyAlignment="1">
      <alignment vertical="top"/>
    </xf>
    <xf numFmtId="49" fontId="12" fillId="6" borderId="28" xfId="1" applyNumberFormat="1" applyFont="1" applyFill="1" applyBorder="1" applyAlignment="1">
      <alignment horizontal="center" vertical="top"/>
    </xf>
    <xf numFmtId="0" fontId="13" fillId="0" borderId="39" xfId="0" applyFont="1" applyBorder="1" applyAlignment="1">
      <alignment horizontal="center" vertical="top"/>
    </xf>
    <xf numFmtId="0" fontId="13" fillId="0" borderId="38" xfId="0" applyFont="1" applyBorder="1" applyAlignment="1">
      <alignment horizontal="center" vertical="top" wrapText="1"/>
    </xf>
    <xf numFmtId="165" fontId="13" fillId="11" borderId="14" xfId="1" applyNumberFormat="1" applyFont="1" applyFill="1" applyBorder="1" applyAlignment="1">
      <alignment horizontal="center" vertical="top"/>
    </xf>
    <xf numFmtId="165" fontId="13" fillId="11" borderId="36" xfId="1" applyNumberFormat="1" applyFont="1" applyFill="1" applyBorder="1" applyAlignment="1">
      <alignment horizontal="center" vertical="top"/>
    </xf>
    <xf numFmtId="0" fontId="13" fillId="5" borderId="33" xfId="0" applyFont="1" applyFill="1" applyBorder="1" applyAlignment="1">
      <alignment horizontal="center" vertical="center" wrapText="1"/>
    </xf>
    <xf numFmtId="165" fontId="13" fillId="11" borderId="6" xfId="1" applyNumberFormat="1" applyFont="1" applyFill="1" applyBorder="1" applyAlignment="1">
      <alignment horizontal="center" vertical="top"/>
    </xf>
    <xf numFmtId="49" fontId="13" fillId="0" borderId="5" xfId="0" applyNumberFormat="1" applyFont="1" applyBorder="1" applyAlignment="1">
      <alignment vertical="top" wrapText="1"/>
    </xf>
    <xf numFmtId="0" fontId="13" fillId="5" borderId="64" xfId="0" applyFont="1" applyFill="1" applyBorder="1" applyAlignment="1">
      <alignment horizontal="center" vertical="top" wrapText="1"/>
    </xf>
    <xf numFmtId="0" fontId="12" fillId="5" borderId="67" xfId="0" applyFont="1" applyFill="1" applyBorder="1" applyAlignment="1">
      <alignment vertical="top" wrapText="1"/>
    </xf>
    <xf numFmtId="0" fontId="13" fillId="0" borderId="66" xfId="0" applyFont="1" applyBorder="1" applyAlignment="1">
      <alignment horizontal="left" vertical="top" wrapText="1"/>
    </xf>
    <xf numFmtId="49" fontId="12" fillId="0" borderId="9" xfId="1" applyNumberFormat="1" applyFont="1" applyBorder="1" applyAlignment="1">
      <alignment vertical="top"/>
    </xf>
    <xf numFmtId="49" fontId="12" fillId="0" borderId="8" xfId="1" applyNumberFormat="1" applyFont="1" applyBorder="1" applyAlignment="1">
      <alignment vertical="top"/>
    </xf>
    <xf numFmtId="49" fontId="12" fillId="0" borderId="8" xfId="1" applyNumberFormat="1" applyFont="1" applyBorder="1" applyAlignment="1">
      <alignment vertical="center"/>
    </xf>
    <xf numFmtId="49" fontId="12" fillId="0" borderId="7" xfId="1" applyNumberFormat="1" applyFont="1" applyBorder="1" applyAlignment="1">
      <alignment vertical="top"/>
    </xf>
    <xf numFmtId="49" fontId="12" fillId="6" borderId="8" xfId="1" applyNumberFormat="1" applyFont="1" applyFill="1" applyBorder="1" applyAlignment="1">
      <alignment vertical="top"/>
    </xf>
    <xf numFmtId="49" fontId="12" fillId="6" borderId="8" xfId="1" applyNumberFormat="1" applyFont="1" applyFill="1" applyBorder="1" applyAlignment="1">
      <alignment vertical="center"/>
    </xf>
    <xf numFmtId="49" fontId="3" fillId="6" borderId="8" xfId="1" applyNumberFormat="1" applyFont="1" applyFill="1" applyBorder="1" applyAlignment="1">
      <alignment vertical="top"/>
    </xf>
    <xf numFmtId="49" fontId="3" fillId="6" borderId="7" xfId="1" applyNumberFormat="1" applyFont="1" applyFill="1" applyBorder="1" applyAlignment="1">
      <alignment vertical="top"/>
    </xf>
    <xf numFmtId="0" fontId="13" fillId="5" borderId="64" xfId="0" applyFont="1" applyFill="1" applyBorder="1" applyAlignment="1">
      <alignment horizontal="center" vertical="center"/>
    </xf>
    <xf numFmtId="0" fontId="13" fillId="0" borderId="66" xfId="0" applyFont="1" applyBorder="1" applyAlignment="1">
      <alignment vertical="top"/>
    </xf>
    <xf numFmtId="49" fontId="12" fillId="22" borderId="27" xfId="1" applyNumberFormat="1" applyFont="1" applyFill="1" applyBorder="1" applyAlignment="1">
      <alignment horizontal="center" vertical="top" wrapText="1"/>
    </xf>
    <xf numFmtId="0" fontId="3" fillId="0" borderId="0" xfId="1" applyFont="1" applyAlignment="1">
      <alignment horizontal="left" vertical="top" wrapText="1"/>
    </xf>
    <xf numFmtId="165" fontId="12" fillId="22" borderId="66" xfId="1" applyNumberFormat="1" applyFont="1" applyFill="1" applyBorder="1" applyAlignment="1">
      <alignment horizontal="center" vertical="center"/>
    </xf>
    <xf numFmtId="0" fontId="13" fillId="0" borderId="9" xfId="1" applyFont="1" applyBorder="1" applyAlignment="1">
      <alignment vertical="top"/>
    </xf>
    <xf numFmtId="165" fontId="13" fillId="0" borderId="7" xfId="1" applyNumberFormat="1" applyFont="1" applyBorder="1" applyAlignment="1">
      <alignment horizontal="center" vertical="top"/>
    </xf>
    <xf numFmtId="0" fontId="12" fillId="11" borderId="9" xfId="0" applyFont="1" applyFill="1" applyBorder="1" applyAlignment="1">
      <alignment horizontal="center" vertical="top"/>
    </xf>
    <xf numFmtId="0" fontId="12" fillId="11" borderId="21" xfId="0" applyFont="1" applyFill="1" applyBorder="1" applyAlignment="1">
      <alignment vertical="top" wrapText="1"/>
    </xf>
    <xf numFmtId="49" fontId="12" fillId="11" borderId="20" xfId="1" applyNumberFormat="1" applyFont="1" applyFill="1" applyBorder="1" applyAlignment="1">
      <alignment vertical="top"/>
    </xf>
    <xf numFmtId="0" fontId="17" fillId="0" borderId="39" xfId="0" applyFont="1" applyBorder="1" applyAlignment="1">
      <alignment horizontal="left" vertical="top" wrapText="1"/>
    </xf>
    <xf numFmtId="0" fontId="13" fillId="0" borderId="57" xfId="0" applyFont="1" applyBorder="1" applyAlignment="1">
      <alignment horizontal="left" vertical="top"/>
    </xf>
    <xf numFmtId="0" fontId="13" fillId="11" borderId="37" xfId="0" applyFont="1" applyFill="1" applyBorder="1" applyAlignment="1">
      <alignment horizontal="center" vertical="top"/>
    </xf>
    <xf numFmtId="49" fontId="12" fillId="11" borderId="12" xfId="1" applyNumberFormat="1" applyFont="1" applyFill="1" applyBorder="1" applyAlignment="1">
      <alignment vertical="top"/>
    </xf>
    <xf numFmtId="0" fontId="13" fillId="11" borderId="55" xfId="0" applyFont="1" applyFill="1" applyBorder="1" applyAlignment="1">
      <alignment horizontal="center" vertical="top"/>
    </xf>
    <xf numFmtId="0" fontId="12" fillId="13" borderId="27" xfId="1" applyFont="1" applyFill="1" applyBorder="1" applyAlignment="1">
      <alignment horizontal="center" vertical="top" wrapText="1"/>
    </xf>
    <xf numFmtId="49" fontId="12" fillId="11" borderId="0" xfId="1" applyNumberFormat="1" applyFont="1" applyFill="1" applyAlignment="1">
      <alignment vertical="top"/>
    </xf>
    <xf numFmtId="165" fontId="13" fillId="7" borderId="33" xfId="0" applyNumberFormat="1" applyFont="1" applyFill="1" applyBorder="1" applyAlignment="1">
      <alignment horizontal="center" vertical="top" wrapText="1"/>
    </xf>
    <xf numFmtId="165" fontId="13" fillId="7" borderId="67" xfId="0" applyNumberFormat="1" applyFont="1" applyFill="1" applyBorder="1" applyAlignment="1">
      <alignment horizontal="center" vertical="center" wrapText="1"/>
    </xf>
    <xf numFmtId="49" fontId="13" fillId="0" borderId="0" xfId="0" applyNumberFormat="1" applyFont="1" applyAlignment="1">
      <alignment horizontal="center" vertical="center" wrapText="1"/>
    </xf>
    <xf numFmtId="49" fontId="13" fillId="5" borderId="64" xfId="0" applyNumberFormat="1" applyFont="1" applyFill="1" applyBorder="1" applyAlignment="1">
      <alignment horizontal="center" vertical="center" wrapText="1"/>
    </xf>
    <xf numFmtId="0" fontId="13" fillId="0" borderId="66" xfId="0" applyFont="1" applyBorder="1" applyAlignment="1">
      <alignment vertical="top" wrapText="1"/>
    </xf>
    <xf numFmtId="0" fontId="13" fillId="4" borderId="9" xfId="1" applyFont="1" applyFill="1" applyBorder="1" applyAlignment="1">
      <alignment vertical="top"/>
    </xf>
    <xf numFmtId="0" fontId="13" fillId="4" borderId="8" xfId="1" applyFont="1" applyFill="1" applyBorder="1" applyAlignment="1">
      <alignment vertical="top"/>
    </xf>
    <xf numFmtId="49" fontId="4" fillId="4" borderId="8" xfId="0" applyNumberFormat="1" applyFont="1" applyFill="1" applyBorder="1" applyAlignment="1">
      <alignment vertical="top" wrapText="1"/>
    </xf>
    <xf numFmtId="49" fontId="4" fillId="4" borderId="8" xfId="0" applyNumberFormat="1" applyFont="1" applyFill="1" applyBorder="1" applyAlignment="1">
      <alignment vertical="center" wrapText="1"/>
    </xf>
    <xf numFmtId="49" fontId="12" fillId="6" borderId="65" xfId="1" applyNumberFormat="1" applyFont="1" applyFill="1" applyBorder="1" applyAlignment="1">
      <alignment horizontal="center" vertical="top"/>
    </xf>
    <xf numFmtId="49" fontId="12" fillId="10" borderId="14" xfId="1" applyNumberFormat="1" applyFont="1" applyFill="1" applyBorder="1" applyAlignment="1">
      <alignment vertical="top"/>
    </xf>
    <xf numFmtId="49" fontId="12" fillId="10" borderId="6" xfId="1" applyNumberFormat="1" applyFont="1" applyFill="1" applyBorder="1" applyAlignment="1">
      <alignment vertical="top"/>
    </xf>
    <xf numFmtId="49" fontId="13" fillId="5" borderId="30" xfId="0" applyNumberFormat="1" applyFont="1" applyFill="1" applyBorder="1" applyAlignment="1">
      <alignment horizontal="center" vertical="top" wrapText="1"/>
    </xf>
    <xf numFmtId="49" fontId="13" fillId="5" borderId="26" xfId="0" applyNumberFormat="1" applyFont="1" applyFill="1" applyBorder="1" applyAlignment="1">
      <alignment horizontal="center" vertical="top" wrapText="1"/>
    </xf>
    <xf numFmtId="49" fontId="13" fillId="0" borderId="25" xfId="0" applyNumberFormat="1" applyFont="1" applyBorder="1" applyAlignment="1">
      <alignment horizontal="center" vertical="center" wrapText="1"/>
    </xf>
    <xf numFmtId="49" fontId="13" fillId="5" borderId="34" xfId="0" applyNumberFormat="1" applyFont="1" applyFill="1" applyBorder="1" applyAlignment="1">
      <alignment horizontal="center" vertical="top" wrapText="1"/>
    </xf>
    <xf numFmtId="49" fontId="4" fillId="0" borderId="0" xfId="0" applyNumberFormat="1" applyFont="1" applyAlignment="1">
      <alignment vertical="top" wrapText="1"/>
    </xf>
    <xf numFmtId="49" fontId="4" fillId="4" borderId="9" xfId="0" applyNumberFormat="1" applyFont="1" applyFill="1" applyBorder="1" applyAlignment="1">
      <alignment vertical="top" wrapText="1"/>
    </xf>
    <xf numFmtId="49" fontId="3" fillId="4" borderId="8" xfId="0" applyNumberFormat="1" applyFont="1" applyFill="1" applyBorder="1" applyAlignment="1">
      <alignment vertical="top" wrapText="1"/>
    </xf>
    <xf numFmtId="49" fontId="3" fillId="4" borderId="8" xfId="0" applyNumberFormat="1" applyFont="1" applyFill="1" applyBorder="1" applyAlignment="1">
      <alignment vertical="center" wrapText="1"/>
    </xf>
    <xf numFmtId="0" fontId="3" fillId="4" borderId="7" xfId="0" applyFont="1" applyFill="1" applyBorder="1" applyAlignment="1">
      <alignment vertical="center"/>
    </xf>
    <xf numFmtId="49" fontId="3" fillId="6" borderId="9" xfId="0" applyNumberFormat="1" applyFont="1" applyFill="1" applyBorder="1" applyAlignment="1">
      <alignment horizontal="center" vertical="top"/>
    </xf>
    <xf numFmtId="49" fontId="3" fillId="22" borderId="27" xfId="0" applyNumberFormat="1" applyFont="1" applyFill="1" applyBorder="1" applyAlignment="1">
      <alignment horizontal="center" vertical="top"/>
    </xf>
    <xf numFmtId="0" fontId="13" fillId="0" borderId="31" xfId="1" applyFont="1" applyBorder="1" applyAlignment="1">
      <alignment horizontal="center" vertical="center"/>
    </xf>
    <xf numFmtId="0" fontId="12" fillId="11" borderId="1" xfId="0" applyFont="1" applyFill="1" applyBorder="1" applyAlignment="1">
      <alignment vertical="top" wrapText="1"/>
    </xf>
    <xf numFmtId="0" fontId="13" fillId="11" borderId="44" xfId="1" applyFont="1" applyFill="1" applyBorder="1" applyAlignment="1">
      <alignment horizontal="center" vertical="center"/>
    </xf>
    <xf numFmtId="0" fontId="13" fillId="0" borderId="55" xfId="1" applyFont="1" applyBorder="1" applyAlignment="1">
      <alignment vertical="top"/>
    </xf>
    <xf numFmtId="0" fontId="13" fillId="0" borderId="3" xfId="1" applyFont="1" applyBorder="1" applyAlignment="1">
      <alignment vertical="top"/>
    </xf>
    <xf numFmtId="0" fontId="13" fillId="11" borderId="31" xfId="1" applyFont="1" applyFill="1" applyBorder="1" applyAlignment="1">
      <alignment horizontal="center" vertical="center"/>
    </xf>
    <xf numFmtId="0" fontId="13" fillId="0" borderId="66" xfId="0" applyFont="1" applyBorder="1" applyAlignment="1">
      <alignment horizontal="justify" vertical="center"/>
    </xf>
    <xf numFmtId="0" fontId="64" fillId="0" borderId="0" xfId="0" applyFont="1" applyAlignment="1">
      <alignment vertical="top" wrapText="1"/>
    </xf>
    <xf numFmtId="0" fontId="64" fillId="4" borderId="9" xfId="0" applyFont="1" applyFill="1" applyBorder="1" applyAlignment="1">
      <alignment vertical="top" wrapText="1"/>
    </xf>
    <xf numFmtId="0" fontId="64" fillId="4" borderId="8" xfId="0" applyFont="1" applyFill="1" applyBorder="1" applyAlignment="1">
      <alignment vertical="top" wrapText="1"/>
    </xf>
    <xf numFmtId="0" fontId="50" fillId="4" borderId="8" xfId="0" applyFont="1" applyFill="1" applyBorder="1" applyAlignment="1">
      <alignment vertical="top" wrapText="1"/>
    </xf>
    <xf numFmtId="0" fontId="50" fillId="4" borderId="8" xfId="0" applyFont="1" applyFill="1" applyBorder="1" applyAlignment="1">
      <alignment vertical="center" wrapText="1"/>
    </xf>
    <xf numFmtId="0" fontId="4" fillId="11" borderId="27" xfId="0" applyFont="1" applyFill="1" applyBorder="1" applyAlignment="1">
      <alignment horizontal="center" vertical="top"/>
    </xf>
    <xf numFmtId="49" fontId="12" fillId="10" borderId="12" xfId="1" applyNumberFormat="1" applyFont="1" applyFill="1" applyBorder="1" applyAlignment="1">
      <alignment vertical="top"/>
    </xf>
    <xf numFmtId="0" fontId="13" fillId="0" borderId="28" xfId="1" applyFont="1" applyBorder="1" applyAlignment="1">
      <alignment vertical="top"/>
    </xf>
    <xf numFmtId="0" fontId="13" fillId="0" borderId="6" xfId="1" applyFont="1" applyBorder="1" applyAlignment="1">
      <alignment horizontal="center" vertical="center"/>
    </xf>
    <xf numFmtId="49" fontId="12" fillId="10" borderId="4" xfId="1" applyNumberFormat="1" applyFont="1" applyFill="1" applyBorder="1" applyAlignment="1">
      <alignment vertical="top"/>
    </xf>
    <xf numFmtId="165" fontId="12" fillId="11" borderId="5" xfId="1" applyNumberFormat="1" applyFont="1" applyFill="1" applyBorder="1" applyAlignment="1">
      <alignment horizontal="center" vertical="top"/>
    </xf>
    <xf numFmtId="0" fontId="12" fillId="11" borderId="5" xfId="1" applyFont="1" applyFill="1" applyBorder="1" applyAlignment="1">
      <alignment horizontal="center" vertical="top" wrapText="1"/>
    </xf>
    <xf numFmtId="0" fontId="17" fillId="0" borderId="30" xfId="0" applyFont="1" applyBorder="1" applyAlignment="1">
      <alignment horizontal="center" vertical="top"/>
    </xf>
    <xf numFmtId="165" fontId="13" fillId="7" borderId="25" xfId="0" applyNumberFormat="1" applyFont="1" applyFill="1" applyBorder="1" applyAlignment="1">
      <alignment horizontal="center" vertical="top" wrapText="1"/>
    </xf>
    <xf numFmtId="0" fontId="13" fillId="0" borderId="22" xfId="0" applyFont="1" applyBorder="1" applyAlignment="1">
      <alignment horizontal="left" vertical="top" wrapText="1"/>
    </xf>
    <xf numFmtId="165" fontId="13" fillId="11" borderId="70" xfId="1" applyNumberFormat="1" applyFont="1" applyFill="1" applyBorder="1" applyAlignment="1">
      <alignment horizontal="center" vertical="top"/>
    </xf>
    <xf numFmtId="0" fontId="12" fillId="11" borderId="13" xfId="0" applyFont="1" applyFill="1" applyBorder="1" applyAlignment="1">
      <alignment vertical="top" wrapText="1"/>
    </xf>
    <xf numFmtId="0" fontId="65" fillId="0" borderId="17" xfId="0" applyFont="1" applyBorder="1" applyAlignment="1">
      <alignment horizontal="left" vertical="top" wrapText="1"/>
    </xf>
    <xf numFmtId="165" fontId="13" fillId="7" borderId="54" xfId="0" applyNumberFormat="1" applyFont="1" applyFill="1" applyBorder="1" applyAlignment="1">
      <alignment horizontal="center" vertical="top" wrapText="1"/>
    </xf>
    <xf numFmtId="0" fontId="13" fillId="0" borderId="44" xfId="0" applyFont="1" applyBorder="1" applyAlignment="1">
      <alignment horizontal="justify" vertical="center"/>
    </xf>
    <xf numFmtId="0" fontId="65" fillId="0" borderId="64" xfId="0" applyFont="1" applyBorder="1" applyAlignment="1">
      <alignment horizontal="left" vertical="top" wrapText="1"/>
    </xf>
    <xf numFmtId="165" fontId="13" fillId="7" borderId="67" xfId="0" applyNumberFormat="1" applyFont="1" applyFill="1" applyBorder="1" applyAlignment="1">
      <alignment horizontal="center" vertical="top" wrapText="1"/>
    </xf>
    <xf numFmtId="0" fontId="13" fillId="0" borderId="7" xfId="0" applyFont="1" applyBorder="1" applyAlignment="1">
      <alignment horizontal="justify" vertical="center"/>
    </xf>
    <xf numFmtId="165" fontId="13" fillId="11" borderId="7" xfId="1" applyNumberFormat="1" applyFont="1" applyFill="1" applyBorder="1" applyAlignment="1">
      <alignment horizontal="center" vertical="top"/>
    </xf>
    <xf numFmtId="0" fontId="13" fillId="11" borderId="7" xfId="1" applyFont="1" applyFill="1" applyBorder="1" applyAlignment="1">
      <alignment horizontal="center" vertical="top"/>
    </xf>
    <xf numFmtId="0" fontId="12" fillId="11" borderId="5" xfId="0" applyFont="1" applyFill="1" applyBorder="1" applyAlignment="1">
      <alignment vertical="top" wrapText="1"/>
    </xf>
    <xf numFmtId="2" fontId="12" fillId="11" borderId="27" xfId="1" applyNumberFormat="1" applyFont="1" applyFill="1" applyBorder="1" applyAlignment="1">
      <alignment horizontal="center" vertical="top"/>
    </xf>
    <xf numFmtId="49" fontId="12" fillId="11" borderId="22" xfId="1" applyNumberFormat="1" applyFont="1" applyFill="1" applyBorder="1" applyAlignment="1">
      <alignment vertical="top"/>
    </xf>
    <xf numFmtId="49" fontId="12" fillId="4" borderId="20" xfId="1" applyNumberFormat="1" applyFont="1" applyFill="1" applyBorder="1" applyAlignment="1">
      <alignment vertical="top"/>
    </xf>
    <xf numFmtId="0" fontId="12" fillId="11" borderId="7" xfId="0" applyFont="1" applyFill="1" applyBorder="1" applyAlignment="1">
      <alignment horizontal="center" vertical="top"/>
    </xf>
    <xf numFmtId="49" fontId="12" fillId="11" borderId="14" xfId="1" applyNumberFormat="1" applyFont="1" applyFill="1" applyBorder="1" applyAlignment="1">
      <alignment vertical="top"/>
    </xf>
    <xf numFmtId="49" fontId="12" fillId="4" borderId="12" xfId="1" applyNumberFormat="1" applyFont="1" applyFill="1" applyBorder="1" applyAlignment="1">
      <alignment vertical="top"/>
    </xf>
    <xf numFmtId="49" fontId="12" fillId="11" borderId="6" xfId="1" applyNumberFormat="1" applyFont="1" applyFill="1" applyBorder="1" applyAlignment="1">
      <alignment vertical="top"/>
    </xf>
    <xf numFmtId="49" fontId="12" fillId="4" borderId="4" xfId="1" applyNumberFormat="1" applyFont="1" applyFill="1" applyBorder="1" applyAlignment="1">
      <alignment vertical="top"/>
    </xf>
    <xf numFmtId="0" fontId="4" fillId="13" borderId="7" xfId="0" applyFont="1" applyFill="1" applyBorder="1" applyAlignment="1">
      <alignment horizontal="center" vertical="top"/>
    </xf>
    <xf numFmtId="0" fontId="39" fillId="0" borderId="52" xfId="1" applyFont="1" applyBorder="1" applyAlignment="1">
      <alignment vertical="top"/>
    </xf>
    <xf numFmtId="165" fontId="13" fillId="0" borderId="21" xfId="1" applyNumberFormat="1" applyFont="1" applyBorder="1" applyAlignment="1">
      <alignment horizontal="center" vertical="top"/>
    </xf>
    <xf numFmtId="165" fontId="13" fillId="0" borderId="10" xfId="1" applyNumberFormat="1" applyFont="1" applyBorder="1" applyAlignment="1">
      <alignment horizontal="center" vertical="top"/>
    </xf>
    <xf numFmtId="0" fontId="13" fillId="0" borderId="50" xfId="1" applyFont="1" applyBorder="1" applyAlignment="1">
      <alignment horizontal="center" vertical="top"/>
    </xf>
    <xf numFmtId="165" fontId="13" fillId="0" borderId="14" xfId="1" applyNumberFormat="1" applyFont="1" applyBorder="1" applyAlignment="1">
      <alignment horizontal="center" vertical="top"/>
    </xf>
    <xf numFmtId="49" fontId="13" fillId="0" borderId="14" xfId="1" applyNumberFormat="1" applyFont="1" applyBorder="1" applyAlignment="1">
      <alignment vertical="top"/>
    </xf>
    <xf numFmtId="0" fontId="13" fillId="10" borderId="12" xfId="0" applyFont="1" applyFill="1" applyBorder="1" applyAlignment="1">
      <alignment vertical="top" wrapText="1"/>
    </xf>
    <xf numFmtId="0" fontId="13" fillId="0" borderId="1" xfId="1" applyFont="1" applyBorder="1" applyAlignment="1">
      <alignment horizontal="center" vertical="top"/>
    </xf>
    <xf numFmtId="49" fontId="13" fillId="0" borderId="59" xfId="1" applyNumberFormat="1" applyFont="1" applyBorder="1" applyAlignment="1">
      <alignment vertical="top"/>
    </xf>
    <xf numFmtId="0" fontId="39" fillId="0" borderId="0" xfId="1" applyFont="1" applyAlignment="1">
      <alignment horizontal="center" vertical="top"/>
    </xf>
    <xf numFmtId="0" fontId="13" fillId="0" borderId="3" xfId="1" applyFont="1" applyBorder="1" applyAlignment="1">
      <alignment horizontal="center" vertical="top"/>
    </xf>
    <xf numFmtId="0" fontId="13" fillId="10" borderId="4" xfId="0" applyFont="1" applyFill="1" applyBorder="1" applyAlignment="1">
      <alignment vertical="top" wrapText="1"/>
    </xf>
    <xf numFmtId="2" fontId="13" fillId="0" borderId="6" xfId="1" applyNumberFormat="1" applyFont="1" applyBorder="1" applyAlignment="1">
      <alignment horizontal="center" vertical="top"/>
    </xf>
    <xf numFmtId="0" fontId="13" fillId="0" borderId="22" xfId="1" applyFont="1" applyBorder="1" applyAlignment="1">
      <alignment horizontal="center" vertical="top"/>
    </xf>
    <xf numFmtId="165" fontId="13" fillId="0" borderId="31" xfId="1" applyNumberFormat="1" applyFont="1" applyBorder="1" applyAlignment="1">
      <alignment horizontal="center" vertical="top"/>
    </xf>
    <xf numFmtId="165" fontId="13" fillId="13" borderId="7" xfId="1" applyNumberFormat="1" applyFont="1" applyFill="1" applyBorder="1" applyAlignment="1">
      <alignment horizontal="center" vertical="top"/>
    </xf>
    <xf numFmtId="49" fontId="12" fillId="0" borderId="20" xfId="1" applyNumberFormat="1" applyFont="1" applyBorder="1" applyAlignment="1">
      <alignment vertical="top"/>
    </xf>
    <xf numFmtId="0" fontId="13" fillId="0" borderId="42" xfId="1" applyFont="1" applyBorder="1" applyAlignment="1">
      <alignment horizontal="left" vertical="top"/>
    </xf>
    <xf numFmtId="0" fontId="13" fillId="5" borderId="0" xfId="9" applyFont="1" applyFill="1" applyBorder="1" applyAlignment="1">
      <alignment horizontal="center" vertical="top"/>
    </xf>
    <xf numFmtId="0" fontId="13" fillId="0" borderId="17" xfId="9" applyFont="1" applyFill="1" applyBorder="1" applyAlignment="1">
      <alignment horizontal="center" vertical="top"/>
    </xf>
    <xf numFmtId="0" fontId="13" fillId="5" borderId="54" xfId="9" applyFont="1" applyFill="1" applyBorder="1" applyAlignment="1">
      <alignment horizontal="center" vertical="top"/>
    </xf>
    <xf numFmtId="0" fontId="13" fillId="5" borderId="57" xfId="9" applyFont="1" applyFill="1" applyBorder="1" applyAlignment="1">
      <alignment vertical="top" wrapText="1"/>
    </xf>
    <xf numFmtId="0" fontId="13" fillId="0" borderId="34" xfId="0" applyFont="1" applyBorder="1" applyAlignment="1">
      <alignment horizontal="center" vertical="top"/>
    </xf>
    <xf numFmtId="0" fontId="13" fillId="0" borderId="33" xfId="0" applyFont="1" applyBorder="1" applyAlignment="1">
      <alignment horizontal="center" vertical="top" wrapText="1"/>
    </xf>
    <xf numFmtId="0" fontId="39" fillId="0" borderId="30" xfId="0" applyFont="1" applyBorder="1" applyAlignment="1">
      <alignment horizontal="center" vertical="top"/>
    </xf>
    <xf numFmtId="0" fontId="13" fillId="0" borderId="24" xfId="0" applyFont="1" applyBorder="1" applyAlignment="1">
      <alignment horizontal="center" vertical="top" wrapText="1"/>
    </xf>
    <xf numFmtId="0" fontId="13" fillId="10" borderId="21" xfId="3" applyFont="1" applyFill="1" applyBorder="1" applyAlignment="1">
      <alignment horizontal="left" vertical="top" wrapText="1"/>
    </xf>
    <xf numFmtId="0" fontId="39" fillId="0" borderId="17" xfId="0" applyFont="1" applyBorder="1" applyAlignment="1">
      <alignment horizontal="center" vertical="top"/>
    </xf>
    <xf numFmtId="165" fontId="13" fillId="5" borderId="10" xfId="1" applyNumberFormat="1" applyFont="1" applyFill="1" applyBorder="1" applyAlignment="1">
      <alignment horizontal="center" vertical="top"/>
    </xf>
    <xf numFmtId="0" fontId="13" fillId="0" borderId="36" xfId="1" applyFont="1" applyBorder="1" applyAlignment="1">
      <alignment horizontal="center" vertical="top"/>
    </xf>
    <xf numFmtId="0" fontId="13" fillId="0" borderId="12" xfId="0" applyFont="1" applyBorder="1" applyAlignment="1">
      <alignment horizontal="center" vertical="top"/>
    </xf>
    <xf numFmtId="0" fontId="13" fillId="0" borderId="14" xfId="0" applyFont="1" applyBorder="1" applyAlignment="1">
      <alignment vertical="top" wrapText="1"/>
    </xf>
    <xf numFmtId="165" fontId="13" fillId="13" borderId="59" xfId="1" applyNumberFormat="1" applyFont="1" applyFill="1" applyBorder="1" applyAlignment="1">
      <alignment horizontal="center"/>
    </xf>
    <xf numFmtId="0" fontId="13" fillId="10" borderId="20" xfId="3" applyFont="1" applyFill="1" applyBorder="1" applyAlignment="1">
      <alignment horizontal="left" vertical="top" wrapText="1"/>
    </xf>
    <xf numFmtId="0" fontId="13" fillId="0" borderId="37" xfId="0" applyFont="1" applyBorder="1" applyAlignment="1">
      <alignment horizontal="center" vertical="top"/>
    </xf>
    <xf numFmtId="0" fontId="13" fillId="0" borderId="36" xfId="0" applyFont="1" applyBorder="1" applyAlignment="1">
      <alignment vertical="top" wrapText="1"/>
    </xf>
    <xf numFmtId="165" fontId="13" fillId="0" borderId="10" xfId="1" applyNumberFormat="1" applyFont="1" applyBorder="1" applyAlignment="1">
      <alignment horizontal="center"/>
    </xf>
    <xf numFmtId="165" fontId="13" fillId="5" borderId="10" xfId="1" applyNumberFormat="1" applyFont="1" applyFill="1" applyBorder="1" applyAlignment="1">
      <alignment horizontal="center"/>
    </xf>
    <xf numFmtId="0" fontId="19" fillId="0" borderId="0" xfId="1" applyFont="1" applyAlignment="1">
      <alignment vertical="top"/>
    </xf>
    <xf numFmtId="165" fontId="13" fillId="0" borderId="2" xfId="1" applyNumberFormat="1" applyFont="1" applyBorder="1" applyAlignment="1">
      <alignment horizontal="center"/>
    </xf>
    <xf numFmtId="165" fontId="13" fillId="0" borderId="2" xfId="1" applyNumberFormat="1" applyFont="1" applyBorder="1" applyAlignment="1">
      <alignment vertical="top"/>
    </xf>
    <xf numFmtId="49" fontId="12" fillId="11" borderId="9" xfId="1" applyNumberFormat="1" applyFont="1" applyFill="1" applyBorder="1" applyAlignment="1">
      <alignment vertical="top" wrapText="1"/>
    </xf>
    <xf numFmtId="49" fontId="12" fillId="11" borderId="8" xfId="1" applyNumberFormat="1" applyFont="1" applyFill="1" applyBorder="1" applyAlignment="1">
      <alignment vertical="top" wrapText="1"/>
    </xf>
    <xf numFmtId="49" fontId="12" fillId="11" borderId="7" xfId="1" applyNumberFormat="1" applyFont="1" applyFill="1" applyBorder="1" applyAlignment="1">
      <alignment vertical="top" wrapText="1"/>
    </xf>
    <xf numFmtId="49" fontId="12" fillId="0" borderId="1" xfId="1" applyNumberFormat="1" applyFont="1" applyBorder="1" applyAlignment="1">
      <alignment vertical="top"/>
    </xf>
    <xf numFmtId="49" fontId="12" fillId="0" borderId="22" xfId="1" applyNumberFormat="1" applyFont="1" applyBorder="1" applyAlignment="1">
      <alignment vertical="top"/>
    </xf>
    <xf numFmtId="0" fontId="13" fillId="0" borderId="64" xfId="0" applyFont="1" applyBorder="1" applyAlignment="1">
      <alignment horizontal="center" vertical="top" wrapText="1"/>
    </xf>
    <xf numFmtId="0" fontId="13" fillId="0" borderId="67" xfId="0" applyFont="1" applyBorder="1" applyAlignment="1">
      <alignment horizontal="center" vertical="top" wrapText="1"/>
    </xf>
    <xf numFmtId="49" fontId="12" fillId="0" borderId="4" xfId="1" applyNumberFormat="1" applyFont="1" applyBorder="1" applyAlignment="1">
      <alignment vertical="top"/>
    </xf>
    <xf numFmtId="49" fontId="12" fillId="0" borderId="28" xfId="1" applyNumberFormat="1" applyFont="1" applyBorder="1" applyAlignment="1">
      <alignment vertical="top"/>
    </xf>
    <xf numFmtId="49" fontId="12" fillId="0" borderId="6" xfId="1" applyNumberFormat="1" applyFont="1" applyBorder="1" applyAlignment="1">
      <alignment vertical="top"/>
    </xf>
    <xf numFmtId="164" fontId="12" fillId="6" borderId="8" xfId="1" applyNumberFormat="1" applyFont="1" applyFill="1" applyBorder="1" applyAlignment="1">
      <alignment vertical="top"/>
    </xf>
    <xf numFmtId="0" fontId="12" fillId="11" borderId="7" xfId="1" applyFont="1" applyFill="1" applyBorder="1" applyAlignment="1">
      <alignment horizontal="right" wrapText="1"/>
    </xf>
    <xf numFmtId="49" fontId="13" fillId="11" borderId="20" xfId="1" applyNumberFormat="1" applyFont="1" applyFill="1" applyBorder="1" applyAlignment="1">
      <alignment horizontal="center" vertical="top"/>
    </xf>
    <xf numFmtId="49" fontId="13" fillId="11" borderId="1" xfId="1" applyNumberFormat="1" applyFont="1" applyFill="1" applyBorder="1" applyAlignment="1">
      <alignment horizontal="center" vertical="center" textRotation="90"/>
    </xf>
    <xf numFmtId="0" fontId="18" fillId="11" borderId="1" xfId="1" applyFont="1" applyFill="1" applyBorder="1" applyAlignment="1">
      <alignment horizontal="center" vertical="center" textRotation="90" wrapText="1"/>
    </xf>
    <xf numFmtId="0" fontId="13" fillId="11" borderId="1" xfId="0" applyFont="1" applyFill="1" applyBorder="1" applyAlignment="1">
      <alignment horizontal="left" vertical="top" wrapText="1"/>
    </xf>
    <xf numFmtId="164" fontId="12" fillId="11" borderId="27" xfId="6" applyFont="1" applyFill="1" applyBorder="1" applyAlignment="1">
      <alignment horizontal="center" vertical="top"/>
    </xf>
    <xf numFmtId="49" fontId="13" fillId="11" borderId="4" xfId="1" applyNumberFormat="1" applyFont="1" applyFill="1" applyBorder="1" applyAlignment="1">
      <alignment horizontal="center" vertical="top"/>
    </xf>
    <xf numFmtId="49" fontId="13" fillId="11" borderId="28" xfId="1" applyNumberFormat="1" applyFont="1" applyFill="1" applyBorder="1" applyAlignment="1">
      <alignment horizontal="center" vertical="center" textRotation="90"/>
    </xf>
    <xf numFmtId="0" fontId="18" fillId="11" borderId="28" xfId="1" applyFont="1" applyFill="1" applyBorder="1" applyAlignment="1">
      <alignment horizontal="center" vertical="center" textRotation="90" wrapText="1"/>
    </xf>
    <xf numFmtId="0" fontId="13" fillId="11" borderId="28" xfId="0" applyFont="1" applyFill="1" applyBorder="1" applyAlignment="1">
      <alignment horizontal="left" vertical="top" wrapText="1"/>
    </xf>
    <xf numFmtId="0" fontId="13" fillId="0" borderId="64" xfId="1" applyFont="1" applyBorder="1" applyAlignment="1">
      <alignment horizontal="center" vertical="top"/>
    </xf>
    <xf numFmtId="49" fontId="13" fillId="0" borderId="0" xfId="1" applyNumberFormat="1" applyFont="1" applyAlignment="1">
      <alignment horizontal="center" vertical="center" textRotation="90"/>
    </xf>
    <xf numFmtId="165" fontId="19" fillId="0" borderId="27" xfId="1" applyNumberFormat="1" applyFont="1" applyBorder="1" applyAlignment="1">
      <alignment horizontal="center" vertical="top"/>
    </xf>
    <xf numFmtId="0" fontId="39" fillId="0" borderId="30" xfId="1" applyFont="1" applyBorder="1" applyAlignment="1">
      <alignment horizontal="center" vertical="top"/>
    </xf>
    <xf numFmtId="0" fontId="13" fillId="0" borderId="31" xfId="1" applyFont="1" applyBorder="1" applyAlignment="1">
      <alignment vertical="top" wrapText="1"/>
    </xf>
    <xf numFmtId="165" fontId="12" fillId="13" borderId="5" xfId="1" applyNumberFormat="1" applyFont="1" applyFill="1" applyBorder="1" applyAlignment="1">
      <alignment horizontal="center" vertical="top"/>
    </xf>
    <xf numFmtId="49" fontId="12" fillId="0" borderId="59" xfId="1" applyNumberFormat="1" applyFont="1" applyBorder="1" applyAlignment="1">
      <alignment horizontal="center" vertical="top"/>
    </xf>
    <xf numFmtId="165" fontId="12" fillId="0" borderId="27" xfId="1" applyNumberFormat="1" applyFont="1" applyBorder="1" applyAlignment="1">
      <alignment horizontal="center" vertical="top"/>
    </xf>
    <xf numFmtId="0" fontId="13" fillId="0" borderId="0" xfId="1" applyFont="1" applyAlignment="1">
      <alignment horizontal="center" vertical="top" wrapText="1"/>
    </xf>
    <xf numFmtId="2" fontId="13" fillId="0" borderId="14" xfId="1" applyNumberFormat="1" applyFont="1" applyBorder="1" applyAlignment="1">
      <alignment horizontal="center" vertical="top"/>
    </xf>
    <xf numFmtId="0" fontId="13" fillId="0" borderId="17" xfId="0" applyFont="1" applyBorder="1" applyAlignment="1">
      <alignment horizontal="center" vertical="center"/>
    </xf>
    <xf numFmtId="165" fontId="13" fillId="0" borderId="44" xfId="1" applyNumberFormat="1" applyFont="1" applyBorder="1" applyAlignment="1">
      <alignment horizontal="center" vertical="top"/>
    </xf>
    <xf numFmtId="165" fontId="39" fillId="0" borderId="14" xfId="1" applyNumberFormat="1" applyFont="1" applyBorder="1" applyAlignment="1">
      <alignment horizontal="center" vertical="top"/>
    </xf>
    <xf numFmtId="9" fontId="13" fillId="0" borderId="14" xfId="8" applyFont="1" applyBorder="1" applyAlignment="1">
      <alignment horizontal="center" vertical="top"/>
    </xf>
    <xf numFmtId="0" fontId="13" fillId="0" borderId="17" xfId="0" applyFont="1" applyBorder="1" applyAlignment="1">
      <alignment vertical="center" wrapText="1"/>
    </xf>
    <xf numFmtId="165" fontId="13" fillId="0" borderId="54" xfId="0" applyNumberFormat="1" applyFont="1" applyBorder="1" applyAlignment="1">
      <alignment vertical="center" wrapText="1"/>
    </xf>
    <xf numFmtId="0" fontId="13" fillId="0" borderId="0" xfId="1" quotePrefix="1" applyFont="1" applyAlignment="1">
      <alignment horizontal="center" vertical="top"/>
    </xf>
    <xf numFmtId="0" fontId="39" fillId="0" borderId="0" xfId="1" quotePrefix="1" applyFont="1" applyAlignment="1">
      <alignment horizontal="center" vertical="top"/>
    </xf>
    <xf numFmtId="0" fontId="13" fillId="0" borderId="61" xfId="0" applyFont="1" applyBorder="1" applyAlignment="1">
      <alignment horizontal="center" vertical="center" wrapText="1"/>
    </xf>
    <xf numFmtId="165" fontId="13" fillId="0" borderId="69" xfId="0" applyNumberFormat="1" applyFont="1" applyBorder="1" applyAlignment="1">
      <alignment horizontal="center" vertical="center" wrapText="1"/>
    </xf>
    <xf numFmtId="0" fontId="13" fillId="0" borderId="36" xfId="1" applyFont="1" applyBorder="1" applyAlignment="1">
      <alignment vertical="top" wrapText="1"/>
    </xf>
    <xf numFmtId="165" fontId="13" fillId="0" borderId="31" xfId="1" applyNumberFormat="1" applyFont="1" applyBorder="1" applyAlignment="1">
      <alignment vertical="top"/>
    </xf>
    <xf numFmtId="49" fontId="13" fillId="0" borderId="2" xfId="0" applyNumberFormat="1" applyFont="1" applyBorder="1" applyAlignment="1">
      <alignment vertical="top" wrapText="1"/>
    </xf>
    <xf numFmtId="0" fontId="13" fillId="0" borderId="22" xfId="0" applyFont="1" applyBorder="1" applyAlignment="1">
      <alignment vertical="center" wrapText="1"/>
    </xf>
    <xf numFmtId="0" fontId="13" fillId="0" borderId="8" xfId="0" applyFont="1" applyBorder="1" applyAlignment="1">
      <alignment horizontal="center" vertical="center"/>
    </xf>
    <xf numFmtId="0" fontId="13" fillId="0" borderId="65" xfId="0" applyFont="1" applyBorder="1" applyAlignment="1">
      <alignment vertical="center" wrapText="1"/>
    </xf>
    <xf numFmtId="0" fontId="4" fillId="0" borderId="0" xfId="1" applyFont="1" applyAlignment="1">
      <alignment horizontal="left" vertical="top" wrapText="1"/>
    </xf>
    <xf numFmtId="49" fontId="12" fillId="22" borderId="21" xfId="1" applyNumberFormat="1" applyFont="1" applyFill="1" applyBorder="1" applyAlignment="1">
      <alignment horizontal="center" vertical="top" wrapText="1"/>
    </xf>
    <xf numFmtId="0" fontId="13" fillId="0" borderId="0" xfId="1" applyFont="1" applyAlignment="1">
      <alignment horizontal="center" vertical="center" textRotation="90"/>
    </xf>
    <xf numFmtId="0" fontId="13" fillId="0" borderId="12" xfId="1" applyFont="1" applyBorder="1" applyAlignment="1">
      <alignment horizontal="center" vertical="center" textRotation="90"/>
    </xf>
    <xf numFmtId="0" fontId="13" fillId="0" borderId="21" xfId="1" applyFont="1" applyBorder="1" applyAlignment="1">
      <alignment horizontal="center" vertical="center" textRotation="90"/>
    </xf>
    <xf numFmtId="0" fontId="13" fillId="0" borderId="0" xfId="1" applyFont="1" applyAlignment="1">
      <alignment vertical="center"/>
    </xf>
    <xf numFmtId="0" fontId="12" fillId="0" borderId="0" xfId="1" applyFont="1" applyAlignment="1">
      <alignment horizontal="center" vertical="center" wrapText="1"/>
    </xf>
    <xf numFmtId="0" fontId="66" fillId="0" borderId="0" xfId="1" applyFont="1" applyAlignment="1">
      <alignment vertical="top"/>
    </xf>
    <xf numFmtId="0" fontId="65" fillId="0" borderId="0" xfId="1" applyFont="1" applyAlignment="1">
      <alignment horizontal="left" vertical="top" wrapText="1"/>
    </xf>
    <xf numFmtId="0" fontId="65" fillId="0" borderId="0" xfId="1" applyFont="1" applyAlignment="1">
      <alignment vertical="top" wrapText="1"/>
    </xf>
    <xf numFmtId="0" fontId="8" fillId="0" borderId="0" xfId="3" applyAlignment="1">
      <alignment horizontal="center" vertical="center"/>
    </xf>
    <xf numFmtId="0" fontId="8" fillId="0" borderId="0" xfId="3" applyAlignment="1">
      <alignment textRotation="90"/>
    </xf>
    <xf numFmtId="0" fontId="2" fillId="0" borderId="0" xfId="3" applyFont="1" applyAlignment="1">
      <alignment vertical="top"/>
    </xf>
    <xf numFmtId="0" fontId="66" fillId="0" borderId="0" xfId="3" applyFont="1" applyAlignment="1">
      <alignment horizontal="center" vertical="center"/>
    </xf>
    <xf numFmtId="0" fontId="67" fillId="0" borderId="0" xfId="3" applyFont="1" applyAlignment="1">
      <alignment vertical="top"/>
    </xf>
    <xf numFmtId="0" fontId="11" fillId="0" borderId="0" xfId="3" applyFont="1" applyAlignment="1">
      <alignment horizontal="center" vertical="center" wrapText="1"/>
    </xf>
    <xf numFmtId="2" fontId="2" fillId="0" borderId="0" xfId="3" applyNumberFormat="1" applyFont="1" applyAlignment="1">
      <alignment vertical="top"/>
    </xf>
    <xf numFmtId="165" fontId="2" fillId="0" borderId="0" xfId="3" applyNumberFormat="1" applyFont="1" applyAlignment="1">
      <alignment vertical="top"/>
    </xf>
    <xf numFmtId="49" fontId="68" fillId="0" borderId="0" xfId="3" applyNumberFormat="1" applyFont="1" applyAlignment="1">
      <alignment vertical="top" wrapText="1"/>
    </xf>
    <xf numFmtId="0" fontId="16" fillId="0" borderId="0" xfId="3" applyFont="1" applyAlignment="1">
      <alignment horizontal="center" vertical="center"/>
    </xf>
    <xf numFmtId="49" fontId="14" fillId="0" borderId="0" xfId="3" applyNumberFormat="1" applyFont="1" applyAlignment="1">
      <alignment vertical="top"/>
    </xf>
    <xf numFmtId="165" fontId="3" fillId="0" borderId="21" xfId="13" applyNumberFormat="1" applyFont="1" applyBorder="1" applyAlignment="1">
      <alignment horizontal="center" vertical="top" wrapText="1"/>
    </xf>
    <xf numFmtId="165" fontId="5" fillId="0" borderId="2" xfId="13" applyNumberFormat="1" applyFont="1" applyBorder="1" applyAlignment="1">
      <alignment vertical="top" wrapText="1"/>
    </xf>
    <xf numFmtId="165" fontId="3" fillId="14" borderId="21" xfId="13" applyNumberFormat="1" applyFont="1" applyFill="1" applyBorder="1" applyAlignment="1">
      <alignment horizontal="center" vertical="top" wrapText="1"/>
    </xf>
    <xf numFmtId="165" fontId="3" fillId="0" borderId="2" xfId="13" applyNumberFormat="1" applyFont="1" applyBorder="1" applyAlignment="1">
      <alignment horizontal="center" vertical="top" wrapText="1"/>
    </xf>
    <xf numFmtId="165" fontId="3" fillId="9" borderId="27" xfId="13" applyNumberFormat="1" applyFont="1" applyFill="1" applyBorder="1" applyAlignment="1">
      <alignment horizontal="center" vertical="top" wrapText="1"/>
    </xf>
    <xf numFmtId="165" fontId="3" fillId="0" borderId="10" xfId="13" applyNumberFormat="1" applyFont="1" applyBorder="1" applyAlignment="1">
      <alignment horizontal="center" vertical="top" wrapText="1"/>
    </xf>
    <xf numFmtId="165" fontId="12" fillId="9" borderId="2" xfId="13" applyNumberFormat="1" applyFont="1" applyFill="1" applyBorder="1" applyAlignment="1">
      <alignment horizontal="center" vertical="top" wrapText="1"/>
    </xf>
    <xf numFmtId="0" fontId="12" fillId="0" borderId="27" xfId="13" applyFont="1" applyBorder="1" applyAlignment="1">
      <alignment horizontal="center" vertical="center" wrapText="1"/>
    </xf>
    <xf numFmtId="0" fontId="13" fillId="0" borderId="8" xfId="13" applyFont="1" applyBorder="1" applyAlignment="1">
      <alignment vertical="top"/>
    </xf>
    <xf numFmtId="0" fontId="13" fillId="0" borderId="7" xfId="13" applyFont="1" applyBorder="1" applyAlignment="1">
      <alignment vertical="top"/>
    </xf>
    <xf numFmtId="165" fontId="13" fillId="0" borderId="1" xfId="13" applyNumberFormat="1" applyFont="1" applyBorder="1" applyAlignment="1">
      <alignment horizontal="right" vertical="top" wrapText="1"/>
    </xf>
    <xf numFmtId="0" fontId="13" fillId="0" borderId="0" xfId="13" applyFont="1" applyAlignment="1">
      <alignment vertical="top"/>
    </xf>
    <xf numFmtId="49" fontId="13" fillId="0" borderId="0" xfId="13" applyNumberFormat="1" applyFont="1" applyAlignment="1">
      <alignment horizontal="right" vertical="top"/>
    </xf>
    <xf numFmtId="49" fontId="10" fillId="0" borderId="0" xfId="13" applyNumberFormat="1" applyFont="1" applyAlignment="1">
      <alignment horizontal="right" vertical="top"/>
    </xf>
    <xf numFmtId="49" fontId="13" fillId="0" borderId="0" xfId="13" applyNumberFormat="1" applyFont="1" applyAlignment="1">
      <alignment vertical="top"/>
    </xf>
    <xf numFmtId="0" fontId="29" fillId="0" borderId="0" xfId="3" applyFont="1" applyAlignment="1">
      <alignment horizontal="center" vertical="top"/>
    </xf>
    <xf numFmtId="49" fontId="5" fillId="0" borderId="0" xfId="3" applyNumberFormat="1" applyFont="1" applyAlignment="1">
      <alignment vertical="top"/>
    </xf>
    <xf numFmtId="49" fontId="5" fillId="0" borderId="28" xfId="3" applyNumberFormat="1" applyFont="1" applyBorder="1" applyAlignment="1">
      <alignment vertical="top"/>
    </xf>
    <xf numFmtId="49" fontId="5" fillId="0" borderId="28" xfId="3" applyNumberFormat="1" applyFont="1" applyBorder="1" applyAlignment="1">
      <alignment vertical="top" textRotation="90"/>
    </xf>
    <xf numFmtId="0" fontId="5" fillId="9" borderId="9" xfId="3" applyFont="1" applyFill="1" applyBorder="1" applyAlignment="1">
      <alignment horizontal="center" vertical="center"/>
    </xf>
    <xf numFmtId="0" fontId="5" fillId="9" borderId="8" xfId="3" applyFont="1" applyFill="1" applyBorder="1" applyAlignment="1">
      <alignment vertical="top"/>
    </xf>
    <xf numFmtId="0" fontId="5" fillId="9" borderId="7" xfId="3" applyFont="1" applyFill="1" applyBorder="1" applyAlignment="1">
      <alignment vertical="top"/>
    </xf>
    <xf numFmtId="165" fontId="3" fillId="9" borderId="27" xfId="3" applyNumberFormat="1" applyFont="1" applyFill="1" applyBorder="1" applyAlignment="1">
      <alignment horizontal="center" vertical="top"/>
    </xf>
    <xf numFmtId="0" fontId="29" fillId="2" borderId="20" xfId="3" applyFont="1" applyFill="1" applyBorder="1" applyAlignment="1">
      <alignment horizontal="center" vertical="center"/>
    </xf>
    <xf numFmtId="0" fontId="29" fillId="2" borderId="1" xfId="3" applyFont="1" applyFill="1" applyBorder="1" applyAlignment="1">
      <alignment horizontal="center" vertical="top"/>
    </xf>
    <xf numFmtId="2" fontId="3" fillId="2" borderId="21" xfId="3" applyNumberFormat="1" applyFont="1" applyFill="1" applyBorder="1" applyAlignment="1">
      <alignment horizontal="center" vertical="top"/>
    </xf>
    <xf numFmtId="0" fontId="3" fillId="2" borderId="21" xfId="3" applyFont="1" applyFill="1" applyBorder="1" applyAlignment="1">
      <alignment horizontal="center" vertical="top"/>
    </xf>
    <xf numFmtId="0" fontId="3" fillId="4" borderId="20" xfId="3" applyFont="1" applyFill="1" applyBorder="1" applyAlignment="1">
      <alignment horizontal="center" vertical="center" wrapText="1"/>
    </xf>
    <xf numFmtId="0" fontId="3" fillId="4" borderId="1" xfId="3" applyFont="1" applyFill="1" applyBorder="1" applyAlignment="1">
      <alignment horizontal="left" vertical="top" wrapText="1"/>
    </xf>
    <xf numFmtId="0" fontId="3" fillId="4" borderId="21" xfId="3" applyFont="1" applyFill="1" applyBorder="1" applyAlignment="1">
      <alignment horizontal="center" vertical="top"/>
    </xf>
    <xf numFmtId="164" fontId="13" fillId="0" borderId="20" xfId="6" applyFont="1" applyBorder="1" applyAlignment="1">
      <alignment horizontal="center" vertical="center"/>
    </xf>
    <xf numFmtId="164" fontId="13" fillId="0" borderId="25" xfId="6" applyFont="1" applyBorder="1" applyAlignment="1">
      <alignment horizontal="left" vertical="top"/>
    </xf>
    <xf numFmtId="164" fontId="13" fillId="0" borderId="1" xfId="6" applyFont="1" applyBorder="1" applyAlignment="1">
      <alignment horizontal="left" vertical="top"/>
    </xf>
    <xf numFmtId="165" fontId="3" fillId="23" borderId="21" xfId="3" applyNumberFormat="1" applyFont="1" applyFill="1" applyBorder="1" applyAlignment="1">
      <alignment horizontal="center" vertical="top"/>
    </xf>
    <xf numFmtId="0" fontId="3" fillId="23" borderId="27" xfId="3" applyFont="1" applyFill="1" applyBorder="1" applyAlignment="1">
      <alignment horizontal="center" vertical="top"/>
    </xf>
    <xf numFmtId="0" fontId="12" fillId="11" borderId="21" xfId="3" applyFont="1" applyFill="1" applyBorder="1" applyAlignment="1">
      <alignment horizontal="center" vertical="center" textRotation="90" wrapText="1"/>
    </xf>
    <xf numFmtId="164" fontId="39" fillId="0" borderId="39" xfId="6" applyFont="1" applyFill="1" applyBorder="1" applyAlignment="1">
      <alignment horizontal="center" vertical="center"/>
    </xf>
    <xf numFmtId="164" fontId="13" fillId="0" borderId="38" xfId="6" applyFont="1" applyFill="1" applyBorder="1" applyAlignment="1">
      <alignment horizontal="left" vertical="top"/>
    </xf>
    <xf numFmtId="164" fontId="13" fillId="0" borderId="62" xfId="6" applyFont="1" applyBorder="1" applyAlignment="1">
      <alignment horizontal="left" vertical="top"/>
    </xf>
    <xf numFmtId="0" fontId="8" fillId="0" borderId="13" xfId="3" applyBorder="1"/>
    <xf numFmtId="0" fontId="12" fillId="11" borderId="13" xfId="3" applyFont="1" applyFill="1" applyBorder="1" applyAlignment="1">
      <alignment horizontal="center" vertical="center" textRotation="90" wrapText="1"/>
    </xf>
    <xf numFmtId="49" fontId="3" fillId="10" borderId="13" xfId="3" applyNumberFormat="1" applyFont="1" applyFill="1" applyBorder="1" applyAlignment="1">
      <alignment horizontal="center" vertical="top"/>
    </xf>
    <xf numFmtId="0" fontId="13" fillId="0" borderId="61" xfId="6" applyNumberFormat="1" applyFont="1" applyFill="1" applyBorder="1" applyAlignment="1">
      <alignment horizontal="center" vertical="center" wrapText="1"/>
    </xf>
    <xf numFmtId="164" fontId="13" fillId="0" borderId="60" xfId="6" applyFont="1" applyFill="1" applyBorder="1" applyAlignment="1">
      <alignment horizontal="center" vertical="center" wrapText="1"/>
    </xf>
    <xf numFmtId="164" fontId="13" fillId="0" borderId="60" xfId="6" applyFont="1" applyFill="1" applyBorder="1" applyAlignment="1">
      <alignment horizontal="left" vertical="top" wrapText="1"/>
    </xf>
    <xf numFmtId="49" fontId="3" fillId="10" borderId="5" xfId="3" applyNumberFormat="1" applyFont="1" applyFill="1" applyBorder="1" applyAlignment="1">
      <alignment horizontal="center" vertical="top"/>
    </xf>
    <xf numFmtId="164" fontId="13" fillId="0" borderId="39" xfId="6" applyFont="1" applyFill="1" applyBorder="1" applyAlignment="1">
      <alignment horizontal="center" vertical="center"/>
    </xf>
    <xf numFmtId="164" fontId="13" fillId="0" borderId="68" xfId="6" applyFont="1" applyBorder="1" applyAlignment="1">
      <alignment wrapText="1"/>
    </xf>
    <xf numFmtId="164" fontId="13" fillId="0" borderId="34" xfId="6" applyFont="1" applyFill="1" applyBorder="1" applyAlignment="1">
      <alignment horizontal="center" vertical="center" wrapText="1"/>
    </xf>
    <xf numFmtId="164" fontId="13" fillId="0" borderId="33" xfId="14" applyFont="1" applyFill="1" applyBorder="1" applyAlignment="1">
      <alignment horizontal="center" vertical="center" wrapText="1"/>
    </xf>
    <xf numFmtId="164" fontId="13" fillId="0" borderId="45" xfId="14" applyFont="1" applyFill="1" applyBorder="1" applyAlignment="1">
      <alignment vertical="top" wrapText="1"/>
    </xf>
    <xf numFmtId="164" fontId="13" fillId="0" borderId="41" xfId="6" applyFont="1" applyFill="1" applyBorder="1" applyAlignment="1">
      <alignment horizontal="center" vertical="center"/>
    </xf>
    <xf numFmtId="164" fontId="13" fillId="0" borderId="40" xfId="6" applyFont="1" applyFill="1" applyBorder="1" applyAlignment="1">
      <alignment horizontal="left" vertical="top"/>
    </xf>
    <xf numFmtId="164" fontId="13" fillId="0" borderId="35" xfId="6" applyFont="1" applyBorder="1" applyAlignment="1">
      <alignment horizontal="left" vertical="top"/>
    </xf>
    <xf numFmtId="0" fontId="3" fillId="23" borderId="13" xfId="3" applyFont="1" applyFill="1" applyBorder="1" applyAlignment="1">
      <alignment horizontal="center" vertical="top"/>
    </xf>
    <xf numFmtId="0" fontId="8" fillId="0" borderId="59" xfId="3" applyBorder="1"/>
    <xf numFmtId="0" fontId="13" fillId="0" borderId="34" xfId="6" applyNumberFormat="1" applyFont="1" applyFill="1" applyBorder="1" applyAlignment="1">
      <alignment horizontal="center" vertical="center" wrapText="1"/>
    </xf>
    <xf numFmtId="164" fontId="13" fillId="0" borderId="33" xfId="6" applyFont="1" applyFill="1" applyBorder="1" applyAlignment="1">
      <alignment horizontal="center" vertical="center" wrapText="1"/>
    </xf>
    <xf numFmtId="164" fontId="13" fillId="0" borderId="47" xfId="6" applyFont="1" applyBorder="1" applyAlignment="1">
      <alignment vertical="center" wrapText="1"/>
    </xf>
    <xf numFmtId="0" fontId="12" fillId="11" borderId="5" xfId="3" applyFont="1" applyFill="1" applyBorder="1" applyAlignment="1">
      <alignment horizontal="center" vertical="center" textRotation="90" wrapText="1"/>
    </xf>
    <xf numFmtId="0" fontId="13" fillId="0" borderId="64" xfId="6" applyNumberFormat="1" applyFont="1" applyBorder="1" applyAlignment="1">
      <alignment horizontal="center" vertical="center"/>
    </xf>
    <xf numFmtId="164" fontId="13" fillId="0" borderId="65" xfId="6" applyFont="1" applyBorder="1" applyAlignment="1">
      <alignment horizontal="left" vertical="top"/>
    </xf>
    <xf numFmtId="164" fontId="13" fillId="0" borderId="66" xfId="6" applyFont="1" applyBorder="1" applyAlignment="1">
      <alignment horizontal="left" vertical="top"/>
    </xf>
    <xf numFmtId="0" fontId="3" fillId="11" borderId="27" xfId="3" applyFont="1" applyFill="1" applyBorder="1" applyAlignment="1">
      <alignment horizontal="center" vertical="top"/>
    </xf>
    <xf numFmtId="0" fontId="13" fillId="0" borderId="61" xfId="6" applyNumberFormat="1" applyFont="1" applyBorder="1" applyAlignment="1">
      <alignment horizontal="center" vertical="center" wrapText="1"/>
    </xf>
    <xf numFmtId="164" fontId="13" fillId="7" borderId="60" xfId="6" applyFont="1" applyFill="1" applyBorder="1" applyAlignment="1">
      <alignment horizontal="left" vertical="center" wrapText="1"/>
    </xf>
    <xf numFmtId="164" fontId="13" fillId="7" borderId="58" xfId="6" applyFont="1" applyFill="1" applyBorder="1" applyAlignment="1">
      <alignment horizontal="left" vertical="top" wrapText="1"/>
    </xf>
    <xf numFmtId="0" fontId="5" fillId="11" borderId="53" xfId="3" applyFont="1" applyFill="1" applyBorder="1" applyAlignment="1">
      <alignment horizontal="center" vertical="top"/>
    </xf>
    <xf numFmtId="0" fontId="13" fillId="5" borderId="39" xfId="6" applyNumberFormat="1" applyFont="1" applyFill="1" applyBorder="1" applyAlignment="1">
      <alignment horizontal="center" vertical="center" wrapText="1"/>
    </xf>
    <xf numFmtId="164" fontId="13" fillId="7" borderId="54" xfId="6" applyFont="1" applyFill="1" applyBorder="1" applyAlignment="1">
      <alignment horizontal="center" vertical="center" wrapText="1"/>
    </xf>
    <xf numFmtId="164" fontId="13" fillId="0" borderId="0" xfId="6" applyFont="1" applyBorder="1" applyAlignment="1">
      <alignment wrapText="1"/>
    </xf>
    <xf numFmtId="0" fontId="5" fillId="11" borderId="10" xfId="3" applyFont="1" applyFill="1" applyBorder="1" applyAlignment="1">
      <alignment horizontal="center" vertical="top"/>
    </xf>
    <xf numFmtId="0" fontId="13" fillId="5" borderId="34" xfId="6" applyNumberFormat="1" applyFont="1" applyFill="1" applyBorder="1" applyAlignment="1">
      <alignment horizontal="center" vertical="center" wrapText="1"/>
    </xf>
    <xf numFmtId="164" fontId="13" fillId="7" borderId="33" xfId="6" applyFont="1" applyFill="1" applyBorder="1" applyAlignment="1">
      <alignment horizontal="center" vertical="center" wrapText="1"/>
    </xf>
    <xf numFmtId="164" fontId="13" fillId="0" borderId="45" xfId="6" applyFont="1" applyBorder="1" applyAlignment="1">
      <alignment vertical="center" wrapText="1"/>
    </xf>
    <xf numFmtId="0" fontId="5" fillId="11" borderId="2" xfId="3" applyFont="1" applyFill="1" applyBorder="1" applyAlignment="1">
      <alignment horizontal="center" vertical="top"/>
    </xf>
    <xf numFmtId="0" fontId="5" fillId="0" borderId="5" xfId="4" applyFont="1" applyBorder="1" applyAlignment="1">
      <alignment vertical="top" wrapText="1"/>
    </xf>
    <xf numFmtId="0" fontId="13" fillId="0" borderId="30" xfId="6" applyNumberFormat="1" applyFont="1" applyBorder="1" applyAlignment="1">
      <alignment horizontal="center" vertical="center"/>
    </xf>
    <xf numFmtId="164" fontId="13" fillId="0" borderId="43" xfId="6" applyFont="1" applyBorder="1" applyAlignment="1">
      <alignment horizontal="left" vertical="top"/>
    </xf>
    <xf numFmtId="164" fontId="0" fillId="0" borderId="23" xfId="6" applyFont="1" applyBorder="1" applyAlignment="1">
      <alignment vertical="top" wrapText="1"/>
    </xf>
    <xf numFmtId="165" fontId="3" fillId="23" borderId="27" xfId="3" applyNumberFormat="1" applyFont="1" applyFill="1" applyBorder="1" applyAlignment="1">
      <alignment horizontal="center" vertical="top"/>
    </xf>
    <xf numFmtId="49" fontId="3" fillId="3" borderId="22" xfId="3" applyNumberFormat="1" applyFont="1" applyFill="1" applyBorder="1" applyAlignment="1">
      <alignment horizontal="center" vertical="top"/>
    </xf>
    <xf numFmtId="0" fontId="13" fillId="0" borderId="41" xfId="6" applyNumberFormat="1" applyFont="1" applyBorder="1" applyAlignment="1">
      <alignment horizontal="center" vertical="center"/>
    </xf>
    <xf numFmtId="164" fontId="0" fillId="0" borderId="15" xfId="6" applyFont="1" applyBorder="1" applyAlignment="1">
      <alignment vertical="top" wrapText="1"/>
    </xf>
    <xf numFmtId="0" fontId="5" fillId="0" borderId="13" xfId="3" applyFont="1" applyBorder="1" applyAlignment="1">
      <alignment horizontal="center" vertical="top"/>
    </xf>
    <xf numFmtId="0" fontId="5" fillId="0" borderId="59" xfId="3" applyFont="1" applyBorder="1" applyAlignment="1">
      <alignment horizontal="center" vertical="top"/>
    </xf>
    <xf numFmtId="0" fontId="13" fillId="0" borderId="26" xfId="6" applyNumberFormat="1" applyFont="1" applyBorder="1" applyAlignment="1">
      <alignment horizontal="center" vertical="center"/>
    </xf>
    <xf numFmtId="164" fontId="13" fillId="0" borderId="48" xfId="6" applyFont="1" applyBorder="1" applyAlignment="1">
      <alignment horizontal="left" vertical="top"/>
    </xf>
    <xf numFmtId="165" fontId="3" fillId="11" borderId="18" xfId="3" applyNumberFormat="1" applyFont="1" applyFill="1" applyBorder="1" applyAlignment="1">
      <alignment horizontal="center" vertical="top"/>
    </xf>
    <xf numFmtId="0" fontId="3" fillId="11" borderId="18" xfId="3" applyFont="1" applyFill="1" applyBorder="1" applyAlignment="1">
      <alignment horizontal="center" vertical="top"/>
    </xf>
    <xf numFmtId="0" fontId="13" fillId="5" borderId="41" xfId="6" applyNumberFormat="1" applyFont="1" applyFill="1" applyBorder="1" applyAlignment="1">
      <alignment vertical="center" wrapText="1"/>
    </xf>
    <xf numFmtId="164" fontId="13" fillId="7" borderId="35" xfId="6" applyFont="1" applyFill="1" applyBorder="1" applyAlignment="1">
      <alignment horizontal="center" vertical="center" wrapText="1"/>
    </xf>
    <xf numFmtId="164" fontId="13" fillId="0" borderId="30" xfId="6" applyFont="1" applyBorder="1" applyAlignment="1">
      <alignment horizontal="center" vertical="center"/>
    </xf>
    <xf numFmtId="164" fontId="13" fillId="0" borderId="24" xfId="6" applyFont="1" applyBorder="1" applyAlignment="1">
      <alignment horizontal="left" vertical="top"/>
    </xf>
    <xf numFmtId="164" fontId="13" fillId="0" borderId="22" xfId="6" applyFont="1" applyBorder="1" applyAlignment="1">
      <alignment horizontal="left" vertical="top" wrapText="1"/>
    </xf>
    <xf numFmtId="49" fontId="3" fillId="10" borderId="21" xfId="3" applyNumberFormat="1" applyFont="1" applyFill="1" applyBorder="1" applyAlignment="1">
      <alignment vertical="top"/>
    </xf>
    <xf numFmtId="164" fontId="13" fillId="0" borderId="41" xfId="6" applyFont="1" applyBorder="1" applyAlignment="1">
      <alignment horizontal="center" vertical="center"/>
    </xf>
    <xf numFmtId="164" fontId="13" fillId="0" borderId="40" xfId="6" applyFont="1" applyBorder="1" applyAlignment="1">
      <alignment horizontal="left" vertical="top"/>
    </xf>
    <xf numFmtId="164" fontId="13" fillId="0" borderId="14" xfId="6" applyFont="1" applyBorder="1" applyAlignment="1">
      <alignment horizontal="left" vertical="top" wrapText="1"/>
    </xf>
    <xf numFmtId="0" fontId="36" fillId="5" borderId="0" xfId="3" applyFont="1" applyFill="1" applyAlignment="1">
      <alignment horizontal="center" vertical="top" wrapText="1"/>
    </xf>
    <xf numFmtId="49" fontId="3" fillId="10" borderId="13" xfId="3" applyNumberFormat="1" applyFont="1" applyFill="1" applyBorder="1" applyAlignment="1">
      <alignment vertical="top"/>
    </xf>
    <xf numFmtId="164" fontId="13" fillId="0" borderId="29" xfId="6" applyFont="1" applyBorder="1" applyAlignment="1">
      <alignment horizontal="center" vertical="center"/>
    </xf>
    <xf numFmtId="164" fontId="13" fillId="0" borderId="16" xfId="6" applyFont="1" applyBorder="1" applyAlignment="1">
      <alignment horizontal="left" vertical="top"/>
    </xf>
    <xf numFmtId="164" fontId="13" fillId="0" borderId="6" xfId="6" applyFont="1" applyBorder="1" applyAlignment="1">
      <alignment horizontal="left" vertical="top" wrapText="1"/>
    </xf>
    <xf numFmtId="0" fontId="36" fillId="5" borderId="28" xfId="3" applyFont="1" applyFill="1" applyBorder="1" applyAlignment="1">
      <alignment horizontal="center" vertical="top" wrapText="1"/>
    </xf>
    <xf numFmtId="49" fontId="3" fillId="10" borderId="5" xfId="3" applyNumberFormat="1" applyFont="1" applyFill="1" applyBorder="1" applyAlignment="1">
      <alignment vertical="top"/>
    </xf>
    <xf numFmtId="164" fontId="13" fillId="0" borderId="61" xfId="6" applyFont="1" applyBorder="1" applyAlignment="1">
      <alignment horizontal="center" vertical="center"/>
    </xf>
    <xf numFmtId="164" fontId="13" fillId="0" borderId="69" xfId="6" applyFont="1" applyBorder="1" applyAlignment="1">
      <alignment horizontal="left" vertical="top"/>
    </xf>
    <xf numFmtId="164" fontId="13" fillId="0" borderId="70" xfId="6" applyFont="1" applyBorder="1" applyAlignment="1">
      <alignment horizontal="left" vertical="top" wrapText="1"/>
    </xf>
    <xf numFmtId="164" fontId="13" fillId="5" borderId="39" xfId="6" applyFont="1" applyFill="1" applyBorder="1" applyAlignment="1">
      <alignment horizontal="center" vertical="center" wrapText="1"/>
    </xf>
    <xf numFmtId="164" fontId="13" fillId="0" borderId="38" xfId="6" applyFont="1" applyBorder="1" applyAlignment="1">
      <alignment wrapText="1"/>
    </xf>
    <xf numFmtId="164" fontId="13" fillId="5" borderId="34" xfId="6" applyFont="1" applyFill="1" applyBorder="1" applyAlignment="1">
      <alignment horizontal="center" vertical="center" wrapText="1"/>
    </xf>
    <xf numFmtId="164" fontId="13" fillId="0" borderId="64" xfId="6" applyFont="1" applyBorder="1" applyAlignment="1">
      <alignment horizontal="center" vertical="center" wrapText="1"/>
    </xf>
    <xf numFmtId="164" fontId="13" fillId="0" borderId="67" xfId="6" applyFont="1" applyBorder="1" applyAlignment="1">
      <alignment horizontal="center" vertical="center" wrapText="1"/>
    </xf>
    <xf numFmtId="164" fontId="13" fillId="0" borderId="7" xfId="6" applyFont="1" applyBorder="1" applyAlignment="1">
      <alignment vertical="top" wrapText="1"/>
    </xf>
    <xf numFmtId="0" fontId="50" fillId="0" borderId="8" xfId="3" applyFont="1" applyBorder="1" applyAlignment="1">
      <alignment vertical="top" wrapText="1"/>
    </xf>
    <xf numFmtId="0" fontId="50" fillId="0" borderId="8" xfId="3" applyFont="1" applyBorder="1" applyAlignment="1">
      <alignment vertical="top" textRotation="90" wrapText="1"/>
    </xf>
    <xf numFmtId="49" fontId="3" fillId="0" borderId="8" xfId="3" applyNumberFormat="1" applyFont="1" applyBorder="1" applyAlignment="1">
      <alignment vertical="top" wrapText="1"/>
    </xf>
    <xf numFmtId="0" fontId="3" fillId="0" borderId="8" xfId="3" applyFont="1" applyBorder="1"/>
    <xf numFmtId="0" fontId="3" fillId="0" borderId="7" xfId="3" applyFont="1" applyBorder="1"/>
    <xf numFmtId="164" fontId="69" fillId="4" borderId="9" xfId="6" applyFont="1" applyFill="1" applyBorder="1" applyAlignment="1">
      <alignment horizontal="center" vertical="center" wrapText="1"/>
    </xf>
    <xf numFmtId="164" fontId="70" fillId="4" borderId="8" xfId="6" applyFont="1" applyFill="1" applyBorder="1" applyAlignment="1">
      <alignment vertical="top" wrapText="1"/>
    </xf>
    <xf numFmtId="0" fontId="50" fillId="4" borderId="8" xfId="3" applyFont="1" applyFill="1" applyBorder="1" applyAlignment="1">
      <alignment vertical="top" wrapText="1"/>
    </xf>
    <xf numFmtId="0" fontId="50" fillId="4" borderId="8" xfId="3" applyFont="1" applyFill="1" applyBorder="1" applyAlignment="1">
      <alignment vertical="top" textRotation="90" wrapText="1"/>
    </xf>
    <xf numFmtId="49" fontId="3" fillId="4" borderId="8" xfId="3" applyNumberFormat="1" applyFont="1" applyFill="1" applyBorder="1" applyAlignment="1">
      <alignment vertical="top" wrapText="1"/>
    </xf>
    <xf numFmtId="0" fontId="3" fillId="4" borderId="8" xfId="3" applyFont="1" applyFill="1" applyBorder="1"/>
    <xf numFmtId="164" fontId="39" fillId="4" borderId="9" xfId="6" applyFont="1" applyFill="1" applyBorder="1" applyAlignment="1">
      <alignment horizontal="center" vertical="center"/>
    </xf>
    <xf numFmtId="164" fontId="13" fillId="4" borderId="8" xfId="6" applyFont="1" applyFill="1" applyBorder="1" applyAlignment="1">
      <alignment vertical="top"/>
    </xf>
    <xf numFmtId="164" fontId="13" fillId="4" borderId="7" xfId="6" applyFont="1" applyFill="1" applyBorder="1" applyAlignment="1">
      <alignment vertical="top"/>
    </xf>
    <xf numFmtId="0" fontId="3" fillId="4" borderId="27" xfId="3" applyFont="1" applyFill="1" applyBorder="1" applyAlignment="1">
      <alignment horizontal="center" vertical="top"/>
    </xf>
    <xf numFmtId="164" fontId="39" fillId="0" borderId="20" xfId="6" applyFont="1" applyBorder="1" applyAlignment="1">
      <alignment horizontal="center" vertical="center"/>
    </xf>
    <xf numFmtId="164" fontId="13" fillId="0" borderId="24" xfId="6" applyFont="1" applyBorder="1" applyAlignment="1">
      <alignment horizontal="center" vertical="top"/>
    </xf>
    <xf numFmtId="164" fontId="13" fillId="0" borderId="22" xfId="6" applyFont="1" applyBorder="1" applyAlignment="1">
      <alignment horizontal="left" vertical="top"/>
    </xf>
    <xf numFmtId="0" fontId="13" fillId="10" borderId="21" xfId="3" applyFont="1" applyFill="1" applyBorder="1" applyAlignment="1">
      <alignment horizontal="left" vertical="top"/>
    </xf>
    <xf numFmtId="0" fontId="5" fillId="0" borderId="5" xfId="3" applyFont="1" applyBorder="1" applyAlignment="1">
      <alignment horizontal="center" vertical="top"/>
    </xf>
    <xf numFmtId="164" fontId="39" fillId="0" borderId="37" xfId="6" applyFont="1" applyBorder="1" applyAlignment="1">
      <alignment horizontal="center" vertical="center"/>
    </xf>
    <xf numFmtId="164" fontId="13" fillId="0" borderId="38" xfId="6" applyFont="1" applyBorder="1" applyAlignment="1">
      <alignment horizontal="center" vertical="top"/>
    </xf>
    <xf numFmtId="164" fontId="13" fillId="0" borderId="36" xfId="6" applyFont="1" applyBorder="1" applyAlignment="1">
      <alignment horizontal="left" vertical="top"/>
    </xf>
    <xf numFmtId="0" fontId="13" fillId="5" borderId="55" xfId="6" applyNumberFormat="1" applyFont="1" applyFill="1" applyBorder="1" applyAlignment="1">
      <alignment horizontal="center" vertical="center" wrapText="1"/>
    </xf>
    <xf numFmtId="164" fontId="13" fillId="0" borderId="0" xfId="6" applyFont="1" applyBorder="1" applyAlignment="1">
      <alignment vertical="top" wrapText="1"/>
    </xf>
    <xf numFmtId="0" fontId="13" fillId="0" borderId="20" xfId="6" applyNumberFormat="1" applyFont="1" applyBorder="1" applyAlignment="1">
      <alignment horizontal="center" vertical="center"/>
    </xf>
    <xf numFmtId="165" fontId="3" fillId="23" borderId="20" xfId="3" applyNumberFormat="1" applyFont="1" applyFill="1" applyBorder="1" applyAlignment="1">
      <alignment horizontal="center" vertical="top"/>
    </xf>
    <xf numFmtId="0" fontId="13" fillId="5" borderId="52" xfId="6" applyNumberFormat="1" applyFont="1" applyFill="1" applyBorder="1" applyAlignment="1">
      <alignment horizontal="center" vertical="center"/>
    </xf>
    <xf numFmtId="164" fontId="13" fillId="0" borderId="54" xfId="6" applyFont="1" applyBorder="1" applyAlignment="1">
      <alignment horizontal="center" vertical="center" wrapText="1"/>
    </xf>
    <xf numFmtId="164" fontId="13" fillId="0" borderId="44" xfId="6" applyFont="1" applyBorder="1" applyAlignment="1">
      <alignment horizontal="left" vertical="top" wrapText="1"/>
    </xf>
    <xf numFmtId="165" fontId="5" fillId="5" borderId="20" xfId="3" applyNumberFormat="1" applyFont="1" applyFill="1" applyBorder="1" applyAlignment="1">
      <alignment horizontal="center" vertical="top"/>
    </xf>
    <xf numFmtId="0" fontId="5" fillId="0" borderId="4" xfId="3" applyFont="1" applyBorder="1" applyAlignment="1">
      <alignment horizontal="center" vertical="top"/>
    </xf>
    <xf numFmtId="0" fontId="13" fillId="0" borderId="37" xfId="6" applyNumberFormat="1" applyFont="1" applyBorder="1" applyAlignment="1">
      <alignment horizontal="center" vertical="center"/>
    </xf>
    <xf numFmtId="164" fontId="13" fillId="0" borderId="38" xfId="6" applyFont="1" applyBorder="1" applyAlignment="1">
      <alignment horizontal="left" vertical="top"/>
    </xf>
    <xf numFmtId="0" fontId="8" fillId="0" borderId="37" xfId="6" applyNumberFormat="1" applyFont="1" applyBorder="1" applyAlignment="1">
      <alignment horizontal="center" vertical="center"/>
    </xf>
    <xf numFmtId="164" fontId="13" fillId="0" borderId="38" xfId="6" applyFont="1" applyBorder="1" applyAlignment="1">
      <alignment horizontal="center" vertical="center" wrapText="1"/>
    </xf>
    <xf numFmtId="164" fontId="0" fillId="0" borderId="44" xfId="6" applyFont="1" applyBorder="1"/>
    <xf numFmtId="0" fontId="3" fillId="11" borderId="42" xfId="3" applyFont="1" applyFill="1" applyBorder="1" applyAlignment="1">
      <alignment horizontal="center" vertical="top"/>
    </xf>
    <xf numFmtId="0" fontId="13" fillId="5" borderId="37" xfId="6" applyNumberFormat="1" applyFont="1" applyFill="1" applyBorder="1" applyAlignment="1">
      <alignment horizontal="center" vertical="center"/>
    </xf>
    <xf numFmtId="164" fontId="13" fillId="0" borderId="36" xfId="6" applyFont="1" applyBorder="1" applyAlignment="1">
      <alignment horizontal="left" vertical="top" wrapText="1"/>
    </xf>
    <xf numFmtId="0" fontId="5" fillId="5" borderId="0" xfId="3" applyFont="1" applyFill="1" applyAlignment="1">
      <alignment horizontal="center" vertical="top"/>
    </xf>
    <xf numFmtId="0" fontId="13" fillId="5" borderId="55" xfId="6" applyNumberFormat="1" applyFont="1" applyFill="1" applyBorder="1" applyAlignment="1">
      <alignment horizontal="center" vertical="center"/>
    </xf>
    <xf numFmtId="164" fontId="13" fillId="0" borderId="33" xfId="6" applyFont="1" applyBorder="1" applyAlignment="1">
      <alignment horizontal="center" vertical="center" wrapText="1"/>
    </xf>
    <xf numFmtId="0" fontId="5" fillId="0" borderId="12" xfId="4" applyFont="1" applyBorder="1" applyAlignment="1">
      <alignment vertical="top" wrapText="1"/>
    </xf>
    <xf numFmtId="0" fontId="13" fillId="0" borderId="64" xfId="6" applyNumberFormat="1" applyFont="1" applyBorder="1" applyAlignment="1">
      <alignment horizontal="center" vertical="center" wrapText="1"/>
    </xf>
    <xf numFmtId="164" fontId="13" fillId="0" borderId="67" xfId="6" applyFont="1" applyBorder="1" applyAlignment="1">
      <alignment horizontal="center" vertical="center"/>
    </xf>
    <xf numFmtId="164" fontId="13" fillId="0" borderId="7" xfId="6" applyFont="1" applyBorder="1" applyAlignment="1">
      <alignment wrapText="1"/>
    </xf>
    <xf numFmtId="0" fontId="3" fillId="0" borderId="8" xfId="3" applyFont="1" applyBorder="1" applyAlignment="1">
      <alignment vertical="top"/>
    </xf>
    <xf numFmtId="164" fontId="69" fillId="4" borderId="4" xfId="6" applyFont="1" applyFill="1" applyBorder="1" applyAlignment="1">
      <alignment horizontal="center" vertical="center" wrapText="1"/>
    </xf>
    <xf numFmtId="164" fontId="70" fillId="4" borderId="28" xfId="6" applyFont="1" applyFill="1" applyBorder="1" applyAlignment="1">
      <alignment vertical="top" wrapText="1"/>
    </xf>
    <xf numFmtId="0" fontId="73" fillId="4" borderId="8" xfId="3" applyFont="1" applyFill="1" applyBorder="1" applyAlignment="1">
      <alignment vertical="top"/>
    </xf>
    <xf numFmtId="0" fontId="73" fillId="4" borderId="7" xfId="3" applyFont="1" applyFill="1" applyBorder="1" applyAlignment="1">
      <alignment vertical="top"/>
    </xf>
    <xf numFmtId="164" fontId="39" fillId="4" borderId="20" xfId="6" applyFont="1" applyFill="1" applyBorder="1" applyAlignment="1">
      <alignment horizontal="center" vertical="center"/>
    </xf>
    <xf numFmtId="164" fontId="13" fillId="4" borderId="1" xfId="6" applyFont="1" applyFill="1" applyBorder="1" applyAlignment="1">
      <alignment horizontal="left" vertical="top"/>
    </xf>
    <xf numFmtId="164" fontId="13" fillId="4" borderId="22" xfId="6" applyFont="1" applyFill="1" applyBorder="1" applyAlignment="1">
      <alignment horizontal="center" vertical="top"/>
    </xf>
    <xf numFmtId="165" fontId="3" fillId="4" borderId="21" xfId="3" applyNumberFormat="1" applyFont="1" applyFill="1" applyBorder="1" applyAlignment="1">
      <alignment horizontal="center" vertical="top"/>
    </xf>
    <xf numFmtId="0" fontId="36" fillId="4" borderId="1" xfId="3" applyFont="1" applyFill="1" applyBorder="1" applyAlignment="1">
      <alignment horizontal="center" vertical="top" wrapText="1"/>
    </xf>
    <xf numFmtId="0" fontId="36" fillId="4" borderId="22" xfId="3" applyFont="1" applyFill="1" applyBorder="1" applyAlignment="1">
      <alignment horizontal="center" vertical="top" wrapText="1"/>
    </xf>
    <xf numFmtId="0" fontId="3" fillId="23" borderId="20" xfId="3" applyFont="1" applyFill="1" applyBorder="1" applyAlignment="1">
      <alignment horizontal="center" vertical="top"/>
    </xf>
    <xf numFmtId="164" fontId="13" fillId="5" borderId="55" xfId="6" applyFont="1" applyFill="1" applyBorder="1" applyAlignment="1">
      <alignment horizontal="center" vertical="center" wrapText="1"/>
    </xf>
    <xf numFmtId="164" fontId="13" fillId="0" borderId="3" xfId="6" applyFont="1" applyBorder="1" applyAlignment="1">
      <alignment vertical="top" wrapText="1"/>
    </xf>
    <xf numFmtId="165" fontId="29" fillId="0" borderId="9" xfId="3" applyNumberFormat="1" applyFont="1" applyBorder="1" applyAlignment="1">
      <alignment horizontal="center" vertical="top"/>
    </xf>
    <xf numFmtId="0" fontId="5" fillId="0" borderId="55" xfId="3" applyFont="1" applyBorder="1" applyAlignment="1">
      <alignment horizontal="center" vertical="top"/>
    </xf>
    <xf numFmtId="0" fontId="5" fillId="0" borderId="4" xfId="4" applyFont="1" applyBorder="1" applyAlignment="1">
      <alignment vertical="top" wrapText="1"/>
    </xf>
    <xf numFmtId="164" fontId="13" fillId="0" borderId="9" xfId="6" applyFont="1" applyBorder="1" applyAlignment="1">
      <alignment horizontal="center" vertical="center"/>
    </xf>
    <xf numFmtId="164" fontId="13" fillId="0" borderId="67" xfId="6" applyFont="1" applyBorder="1" applyAlignment="1">
      <alignment horizontal="left" vertical="top"/>
    </xf>
    <xf numFmtId="164" fontId="13" fillId="0" borderId="8" xfId="6" applyFont="1" applyBorder="1" applyAlignment="1">
      <alignment horizontal="left" vertical="top"/>
    </xf>
    <xf numFmtId="165" fontId="3" fillId="0" borderId="9" xfId="3" applyNumberFormat="1" applyFont="1" applyBorder="1" applyAlignment="1">
      <alignment horizontal="center" vertical="top"/>
    </xf>
    <xf numFmtId="49" fontId="5" fillId="0" borderId="56" xfId="3" applyNumberFormat="1" applyFont="1" applyBorder="1" applyAlignment="1">
      <alignment horizontal="center" vertical="top"/>
    </xf>
    <xf numFmtId="0" fontId="13" fillId="5" borderId="4" xfId="6" applyNumberFormat="1" applyFont="1" applyFill="1" applyBorder="1" applyAlignment="1">
      <alignment horizontal="center" vertical="center" wrapText="1"/>
    </xf>
    <xf numFmtId="164" fontId="13" fillId="7" borderId="16" xfId="6" applyFont="1" applyFill="1" applyBorder="1" applyAlignment="1">
      <alignment horizontal="center" vertical="center" wrapText="1"/>
    </xf>
    <xf numFmtId="164" fontId="13" fillId="0" borderId="28" xfId="6" applyFont="1" applyBorder="1" applyAlignment="1">
      <alignment wrapText="1"/>
    </xf>
    <xf numFmtId="165" fontId="29" fillId="0" borderId="4" xfId="3" applyNumberFormat="1" applyFont="1" applyBorder="1" applyAlignment="1">
      <alignment horizontal="center" vertical="top"/>
    </xf>
    <xf numFmtId="165" fontId="3" fillId="0" borderId="20" xfId="3" applyNumberFormat="1" applyFont="1" applyBorder="1" applyAlignment="1">
      <alignment horizontal="center" vertical="top"/>
    </xf>
    <xf numFmtId="169" fontId="13" fillId="5" borderId="34" xfId="6" applyNumberFormat="1" applyFont="1" applyFill="1" applyBorder="1" applyAlignment="1">
      <alignment vertical="center" wrapText="1"/>
    </xf>
    <xf numFmtId="164" fontId="39" fillId="0" borderId="26" xfId="6" applyFont="1" applyBorder="1" applyAlignment="1">
      <alignment horizontal="center" vertical="center"/>
    </xf>
    <xf numFmtId="164" fontId="13" fillId="0" borderId="49" xfId="6" applyFont="1" applyBorder="1" applyAlignment="1">
      <alignment horizontal="left" vertical="top"/>
    </xf>
    <xf numFmtId="165" fontId="40" fillId="11" borderId="20" xfId="3" applyNumberFormat="1" applyFont="1" applyFill="1" applyBorder="1" applyAlignment="1">
      <alignment horizontal="center" vertical="top"/>
    </xf>
    <xf numFmtId="0" fontId="3" fillId="11" borderId="21" xfId="3" applyFont="1" applyFill="1" applyBorder="1" applyAlignment="1">
      <alignment horizontal="center" vertical="top"/>
    </xf>
    <xf numFmtId="0" fontId="36" fillId="11" borderId="1" xfId="3" applyFont="1" applyFill="1" applyBorder="1" applyAlignment="1">
      <alignment vertical="top" wrapText="1"/>
    </xf>
    <xf numFmtId="164" fontId="39" fillId="5" borderId="39" xfId="6" applyFont="1" applyFill="1" applyBorder="1" applyAlignment="1">
      <alignment horizontal="center" vertical="center" wrapText="1"/>
    </xf>
    <xf numFmtId="164" fontId="13" fillId="7" borderId="38" xfId="6" applyFont="1" applyFill="1" applyBorder="1" applyAlignment="1">
      <alignment horizontal="center" vertical="center" wrapText="1"/>
    </xf>
    <xf numFmtId="164" fontId="13" fillId="0" borderId="63" xfId="6" applyFont="1" applyBorder="1" applyAlignment="1">
      <alignment wrapText="1"/>
    </xf>
    <xf numFmtId="165" fontId="5" fillId="11" borderId="52" xfId="3" applyNumberFormat="1" applyFont="1" applyFill="1" applyBorder="1" applyAlignment="1">
      <alignment horizontal="center" vertical="top"/>
    </xf>
    <xf numFmtId="164" fontId="39" fillId="5" borderId="34" xfId="6" applyFont="1" applyFill="1" applyBorder="1" applyAlignment="1">
      <alignment horizontal="center" vertical="center" wrapText="1"/>
    </xf>
    <xf numFmtId="165" fontId="29" fillId="11" borderId="55" xfId="3" applyNumberFormat="1" applyFont="1" applyFill="1" applyBorder="1" applyAlignment="1">
      <alignment horizontal="center" vertical="top"/>
    </xf>
    <xf numFmtId="165" fontId="3" fillId="23" borderId="12" xfId="3" applyNumberFormat="1" applyFont="1" applyFill="1" applyBorder="1" applyAlignment="1">
      <alignment horizontal="center" vertical="top"/>
    </xf>
    <xf numFmtId="0" fontId="3" fillId="23" borderId="21" xfId="3" applyFont="1" applyFill="1" applyBorder="1" applyAlignment="1">
      <alignment horizontal="center" vertical="top"/>
    </xf>
    <xf numFmtId="0" fontId="8" fillId="10" borderId="21" xfId="3" applyFill="1" applyBorder="1" applyAlignment="1">
      <alignment vertical="top" wrapText="1"/>
    </xf>
    <xf numFmtId="0" fontId="36" fillId="5" borderId="14" xfId="3" applyFont="1" applyFill="1" applyBorder="1" applyAlignment="1">
      <alignment horizontal="center" vertical="top" wrapText="1"/>
    </xf>
    <xf numFmtId="0" fontId="13" fillId="0" borderId="17" xfId="6" applyNumberFormat="1" applyFont="1" applyBorder="1" applyAlignment="1">
      <alignment horizontal="center" vertical="center"/>
    </xf>
    <xf numFmtId="164" fontId="13" fillId="0" borderId="68" xfId="6" applyFont="1" applyBorder="1" applyAlignment="1">
      <alignment vertical="center"/>
    </xf>
    <xf numFmtId="165" fontId="5" fillId="0" borderId="52" xfId="3" applyNumberFormat="1" applyFont="1" applyBorder="1" applyAlignment="1">
      <alignment horizontal="center" vertical="top"/>
    </xf>
    <xf numFmtId="0" fontId="13" fillId="10" borderId="13" xfId="3" applyFont="1" applyFill="1" applyBorder="1" applyAlignment="1">
      <alignment vertical="top" wrapText="1"/>
    </xf>
    <xf numFmtId="0" fontId="13" fillId="7" borderId="34" xfId="6" applyNumberFormat="1" applyFont="1" applyFill="1" applyBorder="1" applyAlignment="1">
      <alignment horizontal="center" vertical="center" wrapText="1"/>
    </xf>
    <xf numFmtId="164" fontId="13" fillId="0" borderId="47" xfId="6" applyFont="1" applyBorder="1" applyAlignment="1">
      <alignment horizontal="left" vertical="top" wrapText="1"/>
    </xf>
    <xf numFmtId="165" fontId="5" fillId="0" borderId="55" xfId="3" applyNumberFormat="1" applyFont="1" applyBorder="1" applyAlignment="1">
      <alignment horizontal="center" vertical="top"/>
    </xf>
    <xf numFmtId="0" fontId="13" fillId="10" borderId="27" xfId="3" applyFont="1" applyFill="1" applyBorder="1" applyAlignment="1">
      <alignment vertical="top" wrapText="1"/>
    </xf>
    <xf numFmtId="49" fontId="3" fillId="6" borderId="2" xfId="3" applyNumberFormat="1" applyFont="1" applyFill="1" applyBorder="1" applyAlignment="1">
      <alignment vertical="top"/>
    </xf>
    <xf numFmtId="49" fontId="3" fillId="3" borderId="31" xfId="3" applyNumberFormat="1" applyFont="1" applyFill="1" applyBorder="1" applyAlignment="1">
      <alignment vertical="top"/>
    </xf>
    <xf numFmtId="164" fontId="13" fillId="0" borderId="39" xfId="6" applyFont="1" applyBorder="1" applyAlignment="1">
      <alignment horizontal="center" vertical="center"/>
    </xf>
    <xf numFmtId="164" fontId="13" fillId="0" borderId="63" xfId="6" applyFont="1" applyBorder="1" applyAlignment="1">
      <alignment horizontal="left" vertical="top"/>
    </xf>
    <xf numFmtId="165" fontId="3" fillId="11" borderId="20" xfId="3" applyNumberFormat="1" applyFont="1" applyFill="1" applyBorder="1" applyAlignment="1">
      <alignment horizontal="center" vertical="top"/>
    </xf>
    <xf numFmtId="165" fontId="5" fillId="11" borderId="55" xfId="3" applyNumberFormat="1" applyFont="1" applyFill="1" applyBorder="1" applyAlignment="1">
      <alignment horizontal="center" vertical="top"/>
    </xf>
    <xf numFmtId="0" fontId="12" fillId="11" borderId="13" xfId="3" applyFont="1" applyFill="1" applyBorder="1" applyAlignment="1">
      <alignment horizontal="center" textRotation="90" wrapText="1"/>
    </xf>
    <xf numFmtId="0" fontId="13" fillId="5" borderId="17" xfId="6" applyNumberFormat="1" applyFont="1" applyFill="1" applyBorder="1" applyAlignment="1">
      <alignment horizontal="center" vertical="center" wrapText="1"/>
    </xf>
    <xf numFmtId="164" fontId="8" fillId="4" borderId="9" xfId="6" applyFont="1" applyFill="1" applyBorder="1" applyAlignment="1">
      <alignment horizontal="center" vertical="top" wrapText="1"/>
    </xf>
    <xf numFmtId="164" fontId="0" fillId="4" borderId="8" xfId="6" applyFont="1" applyFill="1" applyBorder="1" applyAlignment="1">
      <alignment vertical="top" wrapText="1"/>
    </xf>
    <xf numFmtId="0" fontId="36" fillId="4" borderId="8" xfId="3" applyFont="1" applyFill="1" applyBorder="1" applyAlignment="1">
      <alignment vertical="top" wrapText="1"/>
    </xf>
    <xf numFmtId="0" fontId="36" fillId="4" borderId="8" xfId="3" applyFont="1" applyFill="1" applyBorder="1" applyAlignment="1">
      <alignment vertical="top" textRotation="90" wrapText="1"/>
    </xf>
    <xf numFmtId="0" fontId="5" fillId="4" borderId="8" xfId="3" applyFont="1" applyFill="1" applyBorder="1" applyAlignment="1">
      <alignment vertical="top" wrapText="1"/>
    </xf>
    <xf numFmtId="164" fontId="13" fillId="0" borderId="26" xfId="6" applyFont="1" applyBorder="1" applyAlignment="1">
      <alignment horizontal="center" vertical="center"/>
    </xf>
    <xf numFmtId="164" fontId="13" fillId="0" borderId="48" xfId="6" applyFont="1" applyBorder="1" applyAlignment="1">
      <alignment horizontal="center" vertical="center" wrapText="1"/>
    </xf>
    <xf numFmtId="164" fontId="13" fillId="0" borderId="18" xfId="6" applyFont="1" applyBorder="1" applyAlignment="1">
      <alignment vertical="top" wrapText="1"/>
    </xf>
    <xf numFmtId="0" fontId="3" fillId="0" borderId="1" xfId="3" applyFont="1" applyBorder="1" applyAlignment="1">
      <alignment horizontal="left" vertical="top"/>
    </xf>
    <xf numFmtId="0" fontId="3" fillId="0" borderId="1" xfId="3" applyFont="1" applyBorder="1" applyAlignment="1">
      <alignment horizontal="left" vertical="top" textRotation="90"/>
    </xf>
    <xf numFmtId="0" fontId="5" fillId="0" borderId="1" xfId="3" applyFont="1" applyBorder="1" applyAlignment="1">
      <alignment horizontal="left" vertical="top"/>
    </xf>
    <xf numFmtId="0" fontId="3" fillId="0" borderId="22" xfId="3" applyFont="1" applyBorder="1" applyAlignment="1">
      <alignment vertical="top"/>
    </xf>
    <xf numFmtId="164" fontId="13" fillId="0" borderId="68" xfId="6" applyFont="1" applyBorder="1" applyAlignment="1">
      <alignment horizontal="center" vertical="center"/>
    </xf>
    <xf numFmtId="164" fontId="13" fillId="0" borderId="2" xfId="6" applyFont="1" applyBorder="1" applyAlignment="1">
      <alignment vertical="top" wrapText="1"/>
    </xf>
    <xf numFmtId="0" fontId="3" fillId="0" borderId="28" xfId="3" applyFont="1" applyBorder="1" applyAlignment="1">
      <alignment horizontal="left" vertical="top"/>
    </xf>
    <xf numFmtId="0" fontId="3" fillId="0" borderId="28" xfId="3" applyFont="1" applyBorder="1" applyAlignment="1">
      <alignment horizontal="left" vertical="top" textRotation="90"/>
    </xf>
    <xf numFmtId="0" fontId="5" fillId="0" borderId="28" xfId="3" applyFont="1" applyBorder="1" applyAlignment="1">
      <alignment horizontal="left" vertical="top"/>
    </xf>
    <xf numFmtId="0" fontId="3" fillId="3" borderId="9" xfId="3" applyFont="1" applyFill="1" applyBorder="1" applyAlignment="1">
      <alignment horizontal="center" vertical="center"/>
    </xf>
    <xf numFmtId="0" fontId="36" fillId="2" borderId="8" xfId="3" applyFont="1" applyFill="1" applyBorder="1"/>
    <xf numFmtId="0" fontId="3" fillId="3" borderId="8" xfId="3" applyFont="1" applyFill="1" applyBorder="1" applyAlignment="1">
      <alignment horizontal="left" vertical="top" textRotation="90"/>
    </xf>
    <xf numFmtId="0" fontId="73" fillId="2" borderId="8" xfId="3" applyFont="1" applyFill="1" applyBorder="1" applyAlignment="1">
      <alignment vertical="center"/>
    </xf>
    <xf numFmtId="0" fontId="4" fillId="0" borderId="0" xfId="3" applyFont="1" applyAlignment="1">
      <alignment horizontal="center" vertical="center" textRotation="90"/>
    </xf>
    <xf numFmtId="0" fontId="1" fillId="0" borderId="0" xfId="3" applyFont="1" applyAlignment="1">
      <alignment horizontal="center" vertical="center" wrapText="1"/>
    </xf>
    <xf numFmtId="0" fontId="17" fillId="0" borderId="0" xfId="13" applyFont="1" applyAlignment="1">
      <alignment vertical="top" wrapText="1"/>
    </xf>
    <xf numFmtId="0" fontId="8" fillId="0" borderId="0" xfId="3" applyAlignment="1">
      <alignment vertical="center"/>
    </xf>
    <xf numFmtId="0" fontId="8" fillId="0" borderId="0" xfId="3" applyAlignment="1">
      <alignment horizontal="center" vertical="top"/>
    </xf>
    <xf numFmtId="0" fontId="70" fillId="0" borderId="0" xfId="3" applyFont="1"/>
    <xf numFmtId="0" fontId="66" fillId="0" borderId="0" xfId="3" applyFont="1" applyAlignment="1">
      <alignment vertical="top"/>
    </xf>
    <xf numFmtId="0" fontId="16" fillId="0" borderId="0" xfId="3" applyFont="1" applyAlignment="1">
      <alignment horizontal="center" vertical="top"/>
    </xf>
    <xf numFmtId="49" fontId="14" fillId="0" borderId="0" xfId="3" applyNumberFormat="1" applyFont="1" applyAlignment="1">
      <alignment vertical="center"/>
    </xf>
    <xf numFmtId="49" fontId="14" fillId="0" borderId="0" xfId="3" applyNumberFormat="1" applyFont="1" applyAlignment="1">
      <alignment horizontal="center" vertical="top"/>
    </xf>
    <xf numFmtId="49" fontId="14" fillId="0" borderId="0" xfId="3" applyNumberFormat="1" applyFont="1" applyAlignment="1">
      <alignment vertical="top" textRotation="90"/>
    </xf>
    <xf numFmtId="0" fontId="13" fillId="9" borderId="9" xfId="3" applyFont="1" applyFill="1" applyBorder="1" applyAlignment="1">
      <alignment vertical="top"/>
    </xf>
    <xf numFmtId="0" fontId="13" fillId="9" borderId="8" xfId="3" applyFont="1" applyFill="1" applyBorder="1" applyAlignment="1">
      <alignment vertical="top"/>
    </xf>
    <xf numFmtId="0" fontId="13" fillId="9" borderId="7" xfId="3" applyFont="1" applyFill="1" applyBorder="1" applyAlignment="1">
      <alignment vertical="top"/>
    </xf>
    <xf numFmtId="165" fontId="19" fillId="9" borderId="27" xfId="3" applyNumberFormat="1" applyFont="1" applyFill="1" applyBorder="1" applyAlignment="1">
      <alignment horizontal="center" vertical="center"/>
    </xf>
    <xf numFmtId="49" fontId="12" fillId="2" borderId="9" xfId="12" applyNumberFormat="1" applyFont="1" applyFill="1" applyBorder="1" applyAlignment="1">
      <alignment vertical="top"/>
    </xf>
    <xf numFmtId="49" fontId="12" fillId="2" borderId="8" xfId="12" applyNumberFormat="1" applyFont="1" applyFill="1" applyBorder="1" applyAlignment="1">
      <alignment vertical="top"/>
    </xf>
    <xf numFmtId="49" fontId="12" fillId="2" borderId="7" xfId="12" applyNumberFormat="1" applyFont="1" applyFill="1" applyBorder="1" applyAlignment="1">
      <alignment vertical="top"/>
    </xf>
    <xf numFmtId="165" fontId="12" fillId="2" borderId="27" xfId="12" applyNumberFormat="1" applyFont="1" applyFill="1" applyBorder="1" applyAlignment="1">
      <alignment horizontal="center" vertical="center"/>
    </xf>
    <xf numFmtId="49" fontId="18" fillId="3" borderId="66" xfId="3" applyNumberFormat="1" applyFont="1" applyFill="1" applyBorder="1" applyAlignment="1">
      <alignment horizontal="center" vertical="top" wrapText="1"/>
    </xf>
    <xf numFmtId="0" fontId="13" fillId="4" borderId="9" xfId="3" applyFont="1" applyFill="1" applyBorder="1" applyAlignment="1">
      <alignment vertical="top" wrapText="1"/>
    </xf>
    <xf numFmtId="0" fontId="13" fillId="4" borderId="8" xfId="3" applyFont="1" applyFill="1" applyBorder="1" applyAlignment="1">
      <alignment vertical="top" wrapText="1"/>
    </xf>
    <xf numFmtId="0" fontId="13" fillId="4" borderId="7" xfId="3" applyFont="1" applyFill="1" applyBorder="1" applyAlignment="1">
      <alignment vertical="top" wrapText="1"/>
    </xf>
    <xf numFmtId="165" fontId="12" fillId="4" borderId="21" xfId="3" applyNumberFormat="1" applyFont="1" applyFill="1" applyBorder="1" applyAlignment="1">
      <alignment horizontal="center" vertical="center"/>
    </xf>
    <xf numFmtId="0" fontId="12" fillId="4" borderId="21" xfId="3" applyFont="1" applyFill="1" applyBorder="1" applyAlignment="1">
      <alignment horizontal="center" vertical="center"/>
    </xf>
    <xf numFmtId="49" fontId="12" fillId="4" borderId="21" xfId="3" applyNumberFormat="1" applyFont="1" applyFill="1" applyBorder="1" applyAlignment="1">
      <alignment horizontal="center" vertical="top"/>
    </xf>
    <xf numFmtId="49" fontId="18" fillId="3" borderId="21" xfId="3" applyNumberFormat="1" applyFont="1" applyFill="1" applyBorder="1" applyAlignment="1">
      <alignment horizontal="center" vertical="top"/>
    </xf>
    <xf numFmtId="9" fontId="13" fillId="0" borderId="26" xfId="3" applyNumberFormat="1" applyFont="1" applyBorder="1" applyAlignment="1">
      <alignment horizontal="center" vertical="top" wrapText="1"/>
    </xf>
    <xf numFmtId="0" fontId="13" fillId="0" borderId="25" xfId="3" applyFont="1" applyBorder="1" applyAlignment="1">
      <alignment horizontal="center" vertical="top" wrapText="1"/>
    </xf>
    <xf numFmtId="0" fontId="13" fillId="0" borderId="42" xfId="3" applyFont="1" applyBorder="1" applyAlignment="1">
      <alignment horizontal="left" vertical="top" wrapText="1"/>
    </xf>
    <xf numFmtId="165" fontId="12" fillId="23" borderId="18" xfId="3" applyNumberFormat="1" applyFont="1" applyFill="1" applyBorder="1" applyAlignment="1">
      <alignment horizontal="center" vertical="center"/>
    </xf>
    <xf numFmtId="0" fontId="12" fillId="23" borderId="27" xfId="3" applyFont="1" applyFill="1" applyBorder="1" applyAlignment="1">
      <alignment horizontal="center" vertical="center"/>
    </xf>
    <xf numFmtId="49" fontId="13" fillId="0" borderId="21" xfId="3" applyNumberFormat="1" applyFont="1" applyBorder="1" applyAlignment="1">
      <alignment horizontal="center" vertical="center"/>
    </xf>
    <xf numFmtId="49" fontId="13" fillId="0" borderId="21" xfId="3" applyNumberFormat="1" applyFont="1" applyBorder="1" applyAlignment="1">
      <alignment horizontal="center" vertical="top"/>
    </xf>
    <xf numFmtId="0" fontId="8" fillId="5" borderId="21" xfId="3" applyFill="1" applyBorder="1" applyAlignment="1">
      <alignment horizontal="center" vertical="top" wrapText="1"/>
    </xf>
    <xf numFmtId="0" fontId="8" fillId="10" borderId="1" xfId="3" applyFill="1" applyBorder="1" applyAlignment="1">
      <alignment horizontal="center" vertical="top" wrapText="1"/>
    </xf>
    <xf numFmtId="0" fontId="8" fillId="11" borderId="21" xfId="3" applyFill="1" applyBorder="1" applyAlignment="1">
      <alignment vertical="top" wrapText="1"/>
    </xf>
    <xf numFmtId="49" fontId="12" fillId="6" borderId="21" xfId="3" applyNumberFormat="1" applyFont="1" applyFill="1" applyBorder="1" applyAlignment="1">
      <alignment horizontal="center" vertical="top"/>
    </xf>
    <xf numFmtId="0" fontId="13" fillId="0" borderId="61" xfId="3" applyFont="1" applyBorder="1" applyAlignment="1">
      <alignment horizontal="center" vertical="top" wrapText="1"/>
    </xf>
    <xf numFmtId="0" fontId="13" fillId="0" borderId="69" xfId="3" applyFont="1" applyBorder="1" applyAlignment="1">
      <alignment horizontal="center" vertical="center" wrapText="1"/>
    </xf>
    <xf numFmtId="0" fontId="13" fillId="0" borderId="14" xfId="3" applyFont="1" applyBorder="1" applyAlignment="1">
      <alignment vertical="top" wrapText="1"/>
    </xf>
    <xf numFmtId="165" fontId="13" fillId="0" borderId="13" xfId="3" applyNumberFormat="1" applyFont="1" applyBorder="1" applyAlignment="1">
      <alignment horizontal="center" vertical="center"/>
    </xf>
    <xf numFmtId="0" fontId="12" fillId="0" borderId="21" xfId="3" applyFont="1" applyBorder="1" applyAlignment="1">
      <alignment horizontal="center" vertical="center"/>
    </xf>
    <xf numFmtId="49" fontId="13" fillId="0" borderId="13" xfId="3" applyNumberFormat="1" applyFont="1" applyBorder="1" applyAlignment="1">
      <alignment horizontal="center" vertical="center"/>
    </xf>
    <xf numFmtId="49" fontId="13" fillId="0" borderId="13" xfId="3" applyNumberFormat="1" applyFont="1" applyBorder="1" applyAlignment="1">
      <alignment horizontal="center" vertical="top"/>
    </xf>
    <xf numFmtId="49" fontId="12" fillId="5" borderId="13" xfId="3" applyNumberFormat="1" applyFont="1" applyFill="1" applyBorder="1" applyAlignment="1">
      <alignment horizontal="center" vertical="top" wrapText="1"/>
    </xf>
    <xf numFmtId="49" fontId="12" fillId="10" borderId="0" xfId="3" applyNumberFormat="1" applyFont="1" applyFill="1" applyAlignment="1">
      <alignment horizontal="center" vertical="top" wrapText="1"/>
    </xf>
    <xf numFmtId="49" fontId="12" fillId="11" borderId="13" xfId="3" applyNumberFormat="1" applyFont="1" applyFill="1" applyBorder="1" applyAlignment="1">
      <alignment vertical="top" wrapText="1"/>
    </xf>
    <xf numFmtId="49" fontId="12" fillId="6" borderId="13" xfId="3" applyNumberFormat="1" applyFont="1" applyFill="1" applyBorder="1" applyAlignment="1">
      <alignment horizontal="center" vertical="top"/>
    </xf>
    <xf numFmtId="49" fontId="18" fillId="3" borderId="13" xfId="3" applyNumberFormat="1" applyFont="1" applyFill="1" applyBorder="1" applyAlignment="1">
      <alignment horizontal="center" vertical="top"/>
    </xf>
    <xf numFmtId="0" fontId="13" fillId="0" borderId="39" xfId="3" applyFont="1" applyBorder="1" applyAlignment="1">
      <alignment horizontal="center" vertical="top" wrapText="1"/>
    </xf>
    <xf numFmtId="0" fontId="13" fillId="0" borderId="36" xfId="3" applyFont="1" applyBorder="1" applyAlignment="1">
      <alignment vertical="top" wrapText="1"/>
    </xf>
    <xf numFmtId="165" fontId="13" fillId="11" borderId="27" xfId="3" applyNumberFormat="1" applyFont="1" applyFill="1" applyBorder="1" applyAlignment="1">
      <alignment horizontal="center" vertical="center"/>
    </xf>
    <xf numFmtId="0" fontId="12" fillId="11" borderId="27" xfId="3" applyFont="1" applyFill="1" applyBorder="1" applyAlignment="1">
      <alignment horizontal="center" vertical="center"/>
    </xf>
    <xf numFmtId="49" fontId="12" fillId="11" borderId="5" xfId="3" applyNumberFormat="1" applyFont="1" applyFill="1" applyBorder="1" applyAlignment="1">
      <alignment vertical="top" wrapText="1"/>
    </xf>
    <xf numFmtId="49" fontId="12" fillId="6" borderId="5" xfId="3" applyNumberFormat="1" applyFont="1" applyFill="1" applyBorder="1" applyAlignment="1">
      <alignment horizontal="center" vertical="top"/>
    </xf>
    <xf numFmtId="0" fontId="13" fillId="0" borderId="39" xfId="3" applyFont="1" applyBorder="1" applyAlignment="1">
      <alignment horizontal="center" vertical="center" wrapText="1"/>
    </xf>
    <xf numFmtId="0" fontId="13" fillId="0" borderId="63" xfId="3" applyFont="1" applyBorder="1" applyAlignment="1">
      <alignment vertical="top" wrapText="1"/>
    </xf>
    <xf numFmtId="0" fontId="13" fillId="11" borderId="27" xfId="3" applyFont="1" applyFill="1" applyBorder="1" applyAlignment="1">
      <alignment horizontal="center" vertical="center"/>
    </xf>
    <xf numFmtId="49" fontId="12" fillId="10" borderId="22" xfId="3" applyNumberFormat="1" applyFont="1" applyFill="1" applyBorder="1" applyAlignment="1">
      <alignment horizontal="center" vertical="top" wrapText="1"/>
    </xf>
    <xf numFmtId="0" fontId="13" fillId="0" borderId="55" xfId="3" applyFont="1" applyBorder="1" applyAlignment="1">
      <alignment vertical="top" wrapText="1"/>
    </xf>
    <xf numFmtId="0" fontId="13" fillId="0" borderId="33" xfId="3" applyFont="1" applyBorder="1" applyAlignment="1">
      <alignment horizontal="center" vertical="top" wrapText="1"/>
    </xf>
    <xf numFmtId="0" fontId="13" fillId="0" borderId="45" xfId="3" applyFont="1" applyBorder="1" applyAlignment="1">
      <alignment vertical="top" wrapText="1"/>
    </xf>
    <xf numFmtId="165" fontId="13" fillId="11" borderId="5" xfId="3" applyNumberFormat="1" applyFont="1" applyFill="1" applyBorder="1" applyAlignment="1">
      <alignment horizontal="center" vertical="center"/>
    </xf>
    <xf numFmtId="0" fontId="12" fillId="11" borderId="13" xfId="3" applyFont="1" applyFill="1" applyBorder="1" applyAlignment="1">
      <alignment horizontal="center" vertical="center"/>
    </xf>
    <xf numFmtId="0" fontId="13" fillId="0" borderId="5" xfId="4" applyFont="1" applyBorder="1" applyAlignment="1">
      <alignment vertical="center" wrapText="1"/>
    </xf>
    <xf numFmtId="49" fontId="13" fillId="0" borderId="5" xfId="3" applyNumberFormat="1" applyFont="1" applyBorder="1" applyAlignment="1">
      <alignment horizontal="center" vertical="top"/>
    </xf>
    <xf numFmtId="49" fontId="12" fillId="5" borderId="5" xfId="3" applyNumberFormat="1" applyFont="1" applyFill="1" applyBorder="1" applyAlignment="1">
      <alignment horizontal="center" vertical="top" wrapText="1"/>
    </xf>
    <xf numFmtId="49" fontId="12" fillId="10" borderId="6" xfId="3" applyNumberFormat="1" applyFont="1" applyFill="1" applyBorder="1" applyAlignment="1">
      <alignment horizontal="center" vertical="top" wrapText="1"/>
    </xf>
    <xf numFmtId="9" fontId="13" fillId="0" borderId="12" xfId="3" applyNumberFormat="1" applyFont="1" applyBorder="1" applyAlignment="1">
      <alignment horizontal="center" vertical="top" wrapText="1"/>
    </xf>
    <xf numFmtId="0" fontId="13" fillId="0" borderId="35" xfId="3" applyFont="1" applyBorder="1" applyAlignment="1">
      <alignment horizontal="center" vertical="top" wrapText="1"/>
    </xf>
    <xf numFmtId="0" fontId="13" fillId="0" borderId="15" xfId="3" applyFont="1" applyBorder="1" applyAlignment="1">
      <alignment horizontal="left" vertical="top" wrapText="1"/>
    </xf>
    <xf numFmtId="165" fontId="12" fillId="23" borderId="27" xfId="3" applyNumberFormat="1" applyFont="1" applyFill="1" applyBorder="1" applyAlignment="1">
      <alignment horizontal="center" vertical="center"/>
    </xf>
    <xf numFmtId="0" fontId="12" fillId="23" borderId="18" xfId="3" applyFont="1" applyFill="1" applyBorder="1" applyAlignment="1">
      <alignment horizontal="center" vertical="center"/>
    </xf>
    <xf numFmtId="0" fontId="8" fillId="5" borderId="13" xfId="3" applyFill="1" applyBorder="1" applyAlignment="1">
      <alignment horizontal="center" vertical="top" wrapText="1"/>
    </xf>
    <xf numFmtId="0" fontId="8" fillId="11" borderId="13" xfId="3" applyFill="1" applyBorder="1" applyAlignment="1">
      <alignment horizontal="center" vertical="top" wrapText="1"/>
    </xf>
    <xf numFmtId="165" fontId="12" fillId="0" borderId="13" xfId="3" applyNumberFormat="1" applyFont="1" applyBorder="1" applyAlignment="1">
      <alignment horizontal="center" vertical="center"/>
    </xf>
    <xf numFmtId="165" fontId="12" fillId="0" borderId="27" xfId="3" applyNumberFormat="1" applyFont="1" applyBorder="1" applyAlignment="1">
      <alignment horizontal="center" vertical="center"/>
    </xf>
    <xf numFmtId="0" fontId="13" fillId="0" borderId="48" xfId="3" applyFont="1" applyBorder="1" applyAlignment="1">
      <alignment horizontal="center" vertical="top" wrapText="1"/>
    </xf>
    <xf numFmtId="0" fontId="13" fillId="0" borderId="49" xfId="3" applyFont="1" applyBorder="1" applyAlignment="1">
      <alignment horizontal="left" vertical="top" wrapText="1"/>
    </xf>
    <xf numFmtId="165" fontId="12" fillId="11" borderId="21" xfId="3" applyNumberFormat="1" applyFont="1" applyFill="1" applyBorder="1" applyAlignment="1">
      <alignment horizontal="center" vertical="center"/>
    </xf>
    <xf numFmtId="0" fontId="12" fillId="11" borderId="21" xfId="3" applyFont="1" applyFill="1" applyBorder="1" applyAlignment="1">
      <alignment horizontal="center" vertical="center"/>
    </xf>
    <xf numFmtId="0" fontId="8" fillId="10" borderId="22" xfId="3" applyFill="1" applyBorder="1" applyAlignment="1">
      <alignment horizontal="center" vertical="top" wrapText="1"/>
    </xf>
    <xf numFmtId="0" fontId="13" fillId="0" borderId="17" xfId="3" applyFont="1" applyBorder="1" applyAlignment="1">
      <alignment horizontal="center" wrapText="1"/>
    </xf>
    <xf numFmtId="0" fontId="13" fillId="0" borderId="54" xfId="3" applyFont="1" applyBorder="1" applyAlignment="1">
      <alignment horizontal="center" wrapText="1"/>
    </xf>
    <xf numFmtId="49" fontId="12" fillId="10" borderId="14" xfId="3" applyNumberFormat="1" applyFont="1" applyFill="1" applyBorder="1" applyAlignment="1">
      <alignment horizontal="center" vertical="top" wrapText="1"/>
    </xf>
    <xf numFmtId="0" fontId="13" fillId="0" borderId="34" xfId="3" applyFont="1" applyBorder="1" applyAlignment="1">
      <alignment horizontal="center" wrapText="1"/>
    </xf>
    <xf numFmtId="0" fontId="13" fillId="0" borderId="33" xfId="3" applyFont="1" applyBorder="1" applyAlignment="1">
      <alignment horizontal="center" wrapText="1"/>
    </xf>
    <xf numFmtId="0" fontId="10" fillId="0" borderId="67" xfId="3" applyFont="1" applyBorder="1" applyAlignment="1">
      <alignment horizontal="center" wrapText="1"/>
    </xf>
    <xf numFmtId="0" fontId="13" fillId="0" borderId="66" xfId="3" applyFont="1" applyBorder="1" applyAlignment="1">
      <alignment vertical="top" wrapText="1"/>
    </xf>
    <xf numFmtId="0" fontId="12" fillId="0" borderId="8" xfId="3" applyFont="1" applyBorder="1" applyAlignment="1">
      <alignment vertical="center" wrapText="1"/>
    </xf>
    <xf numFmtId="0" fontId="12" fillId="0" borderId="8" xfId="3" applyFont="1" applyBorder="1" applyAlignment="1">
      <alignment horizontal="center" vertical="top" wrapText="1"/>
    </xf>
    <xf numFmtId="0" fontId="12" fillId="0" borderId="8" xfId="3" applyFont="1" applyBorder="1" applyAlignment="1">
      <alignment vertical="top" textRotation="90" wrapText="1"/>
    </xf>
    <xf numFmtId="0" fontId="12" fillId="0" borderId="8" xfId="3" applyFont="1" applyBorder="1" applyAlignment="1">
      <alignment vertical="top" wrapText="1"/>
    </xf>
    <xf numFmtId="0" fontId="12" fillId="0" borderId="8" xfId="3" applyFont="1" applyBorder="1" applyAlignment="1">
      <alignment vertical="top"/>
    </xf>
    <xf numFmtId="0" fontId="12" fillId="0" borderId="7" xfId="3" applyFont="1" applyBorder="1" applyAlignment="1">
      <alignment vertical="top"/>
    </xf>
    <xf numFmtId="49" fontId="18" fillId="4" borderId="27" xfId="3" applyNumberFormat="1" applyFont="1" applyFill="1" applyBorder="1" applyAlignment="1">
      <alignment horizontal="center" vertical="top"/>
    </xf>
    <xf numFmtId="49" fontId="18" fillId="3" borderId="7" xfId="3" applyNumberFormat="1" applyFont="1" applyFill="1" applyBorder="1" applyAlignment="1">
      <alignment horizontal="center" vertical="top"/>
    </xf>
    <xf numFmtId="0" fontId="12" fillId="4" borderId="9" xfId="3" applyFont="1" applyFill="1" applyBorder="1" applyAlignment="1">
      <alignment horizontal="center" wrapText="1"/>
    </xf>
    <xf numFmtId="0" fontId="12" fillId="4" borderId="8" xfId="3" applyFont="1" applyFill="1" applyBorder="1" applyAlignment="1">
      <alignment horizontal="center" wrapText="1"/>
    </xf>
    <xf numFmtId="0" fontId="12" fillId="4" borderId="8" xfId="3" applyFont="1" applyFill="1" applyBorder="1" applyAlignment="1">
      <alignment vertical="center" wrapText="1"/>
    </xf>
    <xf numFmtId="0" fontId="12" fillId="4" borderId="8" xfId="3" applyFont="1" applyFill="1" applyBorder="1" applyAlignment="1">
      <alignment horizontal="center" vertical="top" wrapText="1"/>
    </xf>
    <xf numFmtId="0" fontId="12" fillId="4" borderId="8" xfId="3" applyFont="1" applyFill="1" applyBorder="1" applyAlignment="1">
      <alignment vertical="top" textRotation="90" wrapText="1"/>
    </xf>
    <xf numFmtId="0" fontId="12" fillId="4" borderId="8" xfId="3" applyFont="1" applyFill="1" applyBorder="1" applyAlignment="1">
      <alignment vertical="top" wrapText="1"/>
    </xf>
    <xf numFmtId="49" fontId="18" fillId="4" borderId="22" xfId="3" applyNumberFormat="1" applyFont="1" applyFill="1" applyBorder="1" applyAlignment="1">
      <alignment horizontal="center" vertical="top"/>
    </xf>
    <xf numFmtId="49" fontId="18" fillId="3" borderId="6" xfId="3" applyNumberFormat="1" applyFont="1" applyFill="1" applyBorder="1" applyAlignment="1">
      <alignment horizontal="center" vertical="top"/>
    </xf>
    <xf numFmtId="165" fontId="13" fillId="0" borderId="64" xfId="3" applyNumberFormat="1" applyFont="1" applyBorder="1" applyAlignment="1">
      <alignment horizontal="center" vertical="center"/>
    </xf>
    <xf numFmtId="0" fontId="13" fillId="0" borderId="67" xfId="3" applyFont="1" applyBorder="1" applyAlignment="1">
      <alignment horizontal="center"/>
    </xf>
    <xf numFmtId="0" fontId="13" fillId="0" borderId="8" xfId="3" applyFont="1" applyBorder="1" applyAlignment="1">
      <alignment vertical="top" wrapText="1"/>
    </xf>
    <xf numFmtId="0" fontId="3" fillId="2" borderId="9" xfId="3" applyFont="1" applyFill="1" applyBorder="1" applyAlignment="1">
      <alignment vertical="top"/>
    </xf>
    <xf numFmtId="0" fontId="3" fillId="2" borderId="8" xfId="3" applyFont="1" applyFill="1" applyBorder="1" applyAlignment="1">
      <alignment vertical="center"/>
    </xf>
    <xf numFmtId="0" fontId="3" fillId="2" borderId="8" xfId="3" applyFont="1" applyFill="1" applyBorder="1" applyAlignment="1">
      <alignment vertical="top" textRotation="90"/>
    </xf>
    <xf numFmtId="0" fontId="12" fillId="2" borderId="8" xfId="3" applyFont="1" applyFill="1" applyBorder="1" applyAlignment="1">
      <alignment vertical="top"/>
    </xf>
    <xf numFmtId="0" fontId="12" fillId="2" borderId="8" xfId="3" applyFont="1" applyFill="1" applyBorder="1" applyAlignment="1">
      <alignment vertical="center"/>
    </xf>
    <xf numFmtId="0" fontId="70" fillId="2" borderId="8" xfId="3" applyFont="1" applyFill="1" applyBorder="1" applyAlignment="1">
      <alignment vertical="top"/>
    </xf>
    <xf numFmtId="0" fontId="3" fillId="2" borderId="7" xfId="3" applyFont="1" applyFill="1" applyBorder="1" applyAlignment="1">
      <alignment vertical="top"/>
    </xf>
    <xf numFmtId="49" fontId="18" fillId="2" borderId="7" xfId="3" applyNumberFormat="1" applyFont="1" applyFill="1" applyBorder="1" applyAlignment="1">
      <alignment horizontal="center" vertical="top"/>
    </xf>
    <xf numFmtId="49" fontId="18" fillId="3" borderId="27" xfId="3" applyNumberFormat="1" applyFont="1" applyFill="1" applyBorder="1" applyAlignment="1">
      <alignment horizontal="center" vertical="top" wrapText="1"/>
    </xf>
    <xf numFmtId="0" fontId="13" fillId="4" borderId="9" xfId="3" applyFont="1" applyFill="1" applyBorder="1" applyAlignment="1">
      <alignment vertical="top"/>
    </xf>
    <xf numFmtId="0" fontId="13" fillId="4" borderId="8" xfId="3" applyFont="1" applyFill="1" applyBorder="1" applyAlignment="1">
      <alignment vertical="top"/>
    </xf>
    <xf numFmtId="0" fontId="13" fillId="4" borderId="22" xfId="3" applyFont="1" applyFill="1" applyBorder="1" applyAlignment="1">
      <alignment vertical="top"/>
    </xf>
    <xf numFmtId="165" fontId="12" fillId="4" borderId="27" xfId="3" applyNumberFormat="1" applyFont="1" applyFill="1" applyBorder="1" applyAlignment="1">
      <alignment horizontal="center" vertical="center"/>
    </xf>
    <xf numFmtId="49" fontId="12" fillId="6" borderId="27" xfId="3" applyNumberFormat="1" applyFont="1" applyFill="1" applyBorder="1" applyAlignment="1">
      <alignment horizontal="center" vertical="top"/>
    </xf>
    <xf numFmtId="0" fontId="13" fillId="0" borderId="20" xfId="3" applyFont="1" applyBorder="1" applyAlignment="1">
      <alignment horizontal="center" vertical="center"/>
    </xf>
    <xf numFmtId="0" fontId="13" fillId="0" borderId="35" xfId="3" applyFont="1" applyBorder="1" applyAlignment="1">
      <alignment horizontal="center" vertical="center"/>
    </xf>
    <xf numFmtId="165" fontId="12" fillId="13" borderId="7" xfId="3" applyNumberFormat="1" applyFont="1" applyFill="1" applyBorder="1" applyAlignment="1">
      <alignment horizontal="center" vertical="center"/>
    </xf>
    <xf numFmtId="49" fontId="13" fillId="0" borderId="20" xfId="3" applyNumberFormat="1" applyFont="1" applyBorder="1" applyAlignment="1">
      <alignment horizontal="center" vertical="center"/>
    </xf>
    <xf numFmtId="0" fontId="8" fillId="10" borderId="21" xfId="3" applyFill="1" applyBorder="1" applyAlignment="1">
      <alignment horizontal="center" vertical="top" wrapText="1"/>
    </xf>
    <xf numFmtId="0" fontId="8" fillId="11" borderId="0" xfId="3" applyFill="1" applyAlignment="1">
      <alignment horizontal="center" vertical="top" wrapText="1"/>
    </xf>
    <xf numFmtId="0" fontId="13" fillId="0" borderId="12" xfId="3" applyFont="1" applyBorder="1" applyAlignment="1">
      <alignment horizontal="center" vertical="center"/>
    </xf>
    <xf numFmtId="165" fontId="12" fillId="0" borderId="7" xfId="3" applyNumberFormat="1" applyFont="1" applyBorder="1" applyAlignment="1">
      <alignment horizontal="center" vertical="center"/>
    </xf>
    <xf numFmtId="0" fontId="13" fillId="0" borderId="12" xfId="4" applyFont="1" applyBorder="1" applyAlignment="1">
      <alignment vertical="center" wrapText="1"/>
    </xf>
    <xf numFmtId="49" fontId="12" fillId="10" borderId="13" xfId="3" applyNumberFormat="1" applyFont="1" applyFill="1" applyBorder="1" applyAlignment="1">
      <alignment vertical="top" wrapText="1"/>
    </xf>
    <xf numFmtId="49" fontId="12" fillId="11" borderId="0" xfId="3" applyNumberFormat="1" applyFont="1" applyFill="1" applyAlignment="1">
      <alignment vertical="top" wrapText="1"/>
    </xf>
    <xf numFmtId="0" fontId="13" fillId="0" borderId="55" xfId="3" applyFont="1" applyBorder="1" applyAlignment="1">
      <alignment horizontal="center" vertical="center"/>
    </xf>
    <xf numFmtId="165" fontId="19" fillId="0" borderId="7" xfId="3" applyNumberFormat="1" applyFont="1" applyBorder="1" applyAlignment="1">
      <alignment horizontal="center" vertical="center"/>
    </xf>
    <xf numFmtId="0" fontId="8" fillId="5" borderId="5" xfId="3" applyFill="1" applyBorder="1" applyAlignment="1">
      <alignment horizontal="center" vertical="top" wrapText="1"/>
    </xf>
    <xf numFmtId="49" fontId="12" fillId="10" borderId="5" xfId="3" applyNumberFormat="1" applyFont="1" applyFill="1" applyBorder="1" applyAlignment="1">
      <alignment vertical="top" wrapText="1"/>
    </xf>
    <xf numFmtId="49" fontId="12" fillId="11" borderId="6" xfId="3" applyNumberFormat="1" applyFont="1" applyFill="1" applyBorder="1" applyAlignment="1">
      <alignment vertical="top" wrapText="1"/>
    </xf>
    <xf numFmtId="0" fontId="13" fillId="0" borderId="34" xfId="3" applyFont="1" applyBorder="1" applyAlignment="1">
      <alignment horizontal="center" vertical="center"/>
    </xf>
    <xf numFmtId="9" fontId="13" fillId="0" borderId="20" xfId="3" applyNumberFormat="1" applyFont="1" applyBorder="1" applyAlignment="1">
      <alignment horizontal="center" vertical="center"/>
    </xf>
    <xf numFmtId="1" fontId="13" fillId="0" borderId="4" xfId="3" applyNumberFormat="1" applyFont="1" applyBorder="1" applyAlignment="1">
      <alignment horizontal="center" vertical="center"/>
    </xf>
    <xf numFmtId="0" fontId="13" fillId="0" borderId="32" xfId="3" applyFont="1" applyBorder="1" applyAlignment="1">
      <alignment horizontal="center" vertical="center"/>
    </xf>
    <xf numFmtId="0" fontId="13" fillId="0" borderId="46" xfId="3" applyFont="1" applyBorder="1" applyAlignment="1">
      <alignment horizontal="left" vertical="top" wrapText="1"/>
    </xf>
    <xf numFmtId="0" fontId="13" fillId="10" borderId="5" xfId="3" applyFont="1" applyFill="1" applyBorder="1" applyAlignment="1">
      <alignment vertical="top"/>
    </xf>
    <xf numFmtId="0" fontId="8" fillId="11" borderId="1" xfId="3" applyFill="1" applyBorder="1" applyAlignment="1">
      <alignment horizontal="center" vertical="top" wrapText="1"/>
    </xf>
    <xf numFmtId="1" fontId="13" fillId="0" borderId="55" xfId="3" applyNumberFormat="1" applyFont="1" applyBorder="1" applyAlignment="1">
      <alignment horizontal="center" vertical="center"/>
    </xf>
    <xf numFmtId="0" fontId="13" fillId="0" borderId="31" xfId="3" applyFont="1" applyBorder="1" applyAlignment="1">
      <alignment horizontal="left" vertical="top" wrapText="1"/>
    </xf>
    <xf numFmtId="165" fontId="12" fillId="0" borderId="28" xfId="3" applyNumberFormat="1" applyFont="1" applyBorder="1" applyAlignment="1">
      <alignment horizontal="center" vertical="center"/>
    </xf>
    <xf numFmtId="0" fontId="12" fillId="0" borderId="27" xfId="3" applyFont="1" applyBorder="1" applyAlignment="1">
      <alignment horizontal="center" vertical="center"/>
    </xf>
    <xf numFmtId="9" fontId="13" fillId="0" borderId="37" xfId="3" applyNumberFormat="1" applyFont="1" applyBorder="1" applyAlignment="1">
      <alignment horizontal="center" vertical="center"/>
    </xf>
    <xf numFmtId="0" fontId="13" fillId="0" borderId="36" xfId="3" applyFont="1" applyBorder="1" applyAlignment="1">
      <alignment horizontal="left" vertical="top" wrapText="1"/>
    </xf>
    <xf numFmtId="165" fontId="12" fillId="0" borderId="0" xfId="3" applyNumberFormat="1" applyFont="1" applyAlignment="1">
      <alignment horizontal="center" vertical="center"/>
    </xf>
    <xf numFmtId="0" fontId="13" fillId="10" borderId="13" xfId="4" applyFont="1" applyFill="1" applyBorder="1" applyAlignment="1">
      <alignment vertical="top" wrapText="1"/>
    </xf>
    <xf numFmtId="0" fontId="13" fillId="10" borderId="5" xfId="4" applyFont="1" applyFill="1" applyBorder="1" applyAlignment="1">
      <alignment vertical="top" wrapText="1"/>
    </xf>
    <xf numFmtId="49" fontId="9" fillId="0" borderId="0" xfId="3" applyNumberFormat="1" applyFont="1" applyAlignment="1">
      <alignment horizontal="center" vertical="center" textRotation="90"/>
    </xf>
    <xf numFmtId="0" fontId="10" fillId="0" borderId="45" xfId="15" applyFont="1" applyBorder="1" applyAlignment="1">
      <alignment horizontal="left" vertical="top" wrapText="1"/>
    </xf>
    <xf numFmtId="0" fontId="13" fillId="10" borderId="4" xfId="3" applyFont="1" applyFill="1" applyBorder="1" applyAlignment="1">
      <alignment vertical="top" wrapText="1"/>
    </xf>
    <xf numFmtId="0" fontId="12" fillId="26" borderId="18" xfId="3" applyFont="1" applyFill="1" applyBorder="1" applyAlignment="1">
      <alignment horizontal="center" vertical="center"/>
    </xf>
    <xf numFmtId="9" fontId="13" fillId="0" borderId="56" xfId="3" applyNumberFormat="1" applyFont="1" applyBorder="1" applyAlignment="1">
      <alignment horizontal="center" vertical="top"/>
    </xf>
    <xf numFmtId="0" fontId="13" fillId="0" borderId="25" xfId="3" applyFont="1" applyBorder="1" applyAlignment="1">
      <alignment horizontal="center" vertical="top"/>
    </xf>
    <xf numFmtId="49" fontId="13" fillId="0" borderId="18" xfId="3" applyNumberFormat="1" applyFont="1" applyBorder="1" applyAlignment="1">
      <alignment horizontal="center" vertical="center"/>
    </xf>
    <xf numFmtId="0" fontId="13" fillId="0" borderId="2" xfId="3" applyFont="1" applyBorder="1" applyAlignment="1">
      <alignment horizontal="center" vertical="center"/>
    </xf>
    <xf numFmtId="9" fontId="13" fillId="0" borderId="26" xfId="3" applyNumberFormat="1" applyFont="1" applyBorder="1" applyAlignment="1">
      <alignment horizontal="center" vertical="center"/>
    </xf>
    <xf numFmtId="165" fontId="12" fillId="0" borderId="78" xfId="3" applyNumberFormat="1" applyFont="1" applyBorder="1" applyAlignment="1">
      <alignment horizontal="center" vertical="center"/>
    </xf>
    <xf numFmtId="0" fontId="12" fillId="26" borderId="42" xfId="3" applyFont="1" applyFill="1" applyBorder="1" applyAlignment="1">
      <alignment horizontal="center" vertical="center"/>
    </xf>
    <xf numFmtId="0" fontId="13" fillId="10" borderId="21" xfId="4" applyFont="1" applyFill="1" applyBorder="1" applyAlignment="1">
      <alignment horizontal="left" vertical="top" wrapText="1"/>
    </xf>
    <xf numFmtId="1" fontId="13" fillId="5" borderId="34" xfId="3" applyNumberFormat="1" applyFont="1" applyFill="1" applyBorder="1" applyAlignment="1">
      <alignment horizontal="center" vertical="center"/>
    </xf>
    <xf numFmtId="165" fontId="12" fillId="0" borderId="79" xfId="3" applyNumberFormat="1" applyFont="1" applyBorder="1" applyAlignment="1">
      <alignment horizontal="center" vertical="center"/>
    </xf>
    <xf numFmtId="0" fontId="13" fillId="10" borderId="5" xfId="4" applyFont="1" applyFill="1" applyBorder="1" applyAlignment="1">
      <alignment horizontal="left" vertical="top" wrapText="1"/>
    </xf>
    <xf numFmtId="49" fontId="12" fillId="11" borderId="5" xfId="3" applyNumberFormat="1" applyFont="1" applyFill="1" applyBorder="1" applyAlignment="1">
      <alignment horizontal="center" vertical="top" wrapText="1"/>
    </xf>
    <xf numFmtId="0" fontId="13" fillId="0" borderId="25" xfId="3" applyFont="1" applyBorder="1" applyAlignment="1">
      <alignment horizontal="left" vertical="center"/>
    </xf>
    <xf numFmtId="0" fontId="13" fillId="0" borderId="33" xfId="3" applyFont="1" applyBorder="1" applyAlignment="1">
      <alignment horizontal="center" vertical="center" wrapText="1"/>
    </xf>
    <xf numFmtId="0" fontId="13" fillId="0" borderId="31" xfId="3" applyFont="1" applyBorder="1" applyAlignment="1">
      <alignment vertical="top" wrapText="1"/>
    </xf>
    <xf numFmtId="9" fontId="13" fillId="0" borderId="39" xfId="3" applyNumberFormat="1" applyFont="1" applyBorder="1" applyAlignment="1">
      <alignment horizontal="center" vertical="center"/>
    </xf>
    <xf numFmtId="0" fontId="13" fillId="0" borderId="38" xfId="3" applyFont="1" applyBorder="1" applyAlignment="1">
      <alignment horizontal="left" vertical="center"/>
    </xf>
    <xf numFmtId="165" fontId="12" fillId="0" borderId="73" xfId="3" applyNumberFormat="1" applyFont="1" applyBorder="1" applyAlignment="1">
      <alignment horizontal="center" vertical="center"/>
    </xf>
    <xf numFmtId="0" fontId="13" fillId="0" borderId="10" xfId="3" applyFont="1" applyBorder="1" applyAlignment="1">
      <alignment horizontal="center" vertical="center"/>
    </xf>
    <xf numFmtId="0" fontId="13" fillId="10" borderId="13" xfId="4" applyFont="1" applyFill="1" applyBorder="1" applyAlignment="1">
      <alignment horizontal="left" vertical="top" wrapText="1"/>
    </xf>
    <xf numFmtId="49" fontId="12" fillId="11" borderId="13" xfId="3" applyNumberFormat="1" applyFont="1" applyFill="1" applyBorder="1" applyAlignment="1">
      <alignment horizontal="center" vertical="top" wrapText="1"/>
    </xf>
    <xf numFmtId="0" fontId="12" fillId="23" borderId="42" xfId="3" applyFont="1" applyFill="1" applyBorder="1" applyAlignment="1">
      <alignment horizontal="center" vertical="center"/>
    </xf>
    <xf numFmtId="0" fontId="13" fillId="0" borderId="63" xfId="3" applyFont="1" applyBorder="1" applyAlignment="1">
      <alignment horizontal="left" vertical="top" wrapText="1"/>
    </xf>
    <xf numFmtId="0" fontId="13" fillId="0" borderId="23" xfId="3" applyFont="1" applyBorder="1" applyAlignment="1">
      <alignment horizontal="left" vertical="top" wrapText="1"/>
    </xf>
    <xf numFmtId="0" fontId="8" fillId="0" borderId="0" xfId="3" applyAlignment="1">
      <alignment vertical="top"/>
    </xf>
    <xf numFmtId="0" fontId="13" fillId="0" borderId="25" xfId="3" applyFont="1" applyBorder="1" applyAlignment="1">
      <alignment horizontal="left" vertical="top"/>
    </xf>
    <xf numFmtId="165" fontId="12" fillId="0" borderId="64" xfId="3" applyNumberFormat="1" applyFont="1" applyBorder="1" applyAlignment="1">
      <alignment horizontal="center" vertical="center"/>
    </xf>
    <xf numFmtId="0" fontId="12" fillId="23" borderId="7" xfId="3" applyFont="1" applyFill="1" applyBorder="1" applyAlignment="1">
      <alignment horizontal="center" vertical="center"/>
    </xf>
    <xf numFmtId="165" fontId="12" fillId="0" borderId="77" xfId="3" applyNumberFormat="1" applyFont="1" applyBorder="1" applyAlignment="1">
      <alignment horizontal="center" vertical="center"/>
    </xf>
    <xf numFmtId="0" fontId="13" fillId="0" borderId="5" xfId="3" applyFont="1" applyBorder="1" applyAlignment="1">
      <alignment horizontal="center" vertical="center"/>
    </xf>
    <xf numFmtId="2" fontId="12" fillId="0" borderId="79" xfId="3" applyNumberFormat="1" applyFont="1" applyBorder="1" applyAlignment="1">
      <alignment horizontal="center" vertical="center"/>
    </xf>
    <xf numFmtId="2" fontId="12" fillId="0" borderId="77" xfId="3" applyNumberFormat="1" applyFont="1" applyBorder="1" applyAlignment="1">
      <alignment horizontal="center" vertical="center"/>
    </xf>
    <xf numFmtId="0" fontId="13" fillId="0" borderId="59" xfId="3" applyFont="1" applyBorder="1" applyAlignment="1">
      <alignment horizontal="center" vertical="center"/>
    </xf>
    <xf numFmtId="0" fontId="13" fillId="5" borderId="34" xfId="3" applyFont="1" applyFill="1" applyBorder="1" applyAlignment="1">
      <alignment horizontal="center" vertical="center"/>
    </xf>
    <xf numFmtId="0" fontId="13" fillId="0" borderId="31" xfId="3" applyFont="1" applyBorder="1" applyAlignment="1">
      <alignment wrapText="1"/>
    </xf>
    <xf numFmtId="0" fontId="13" fillId="0" borderId="38" xfId="3" applyFont="1" applyBorder="1" applyAlignment="1">
      <alignment horizontal="left" vertical="top"/>
    </xf>
    <xf numFmtId="9" fontId="13" fillId="0" borderId="30" xfId="3" applyNumberFormat="1" applyFont="1" applyBorder="1" applyAlignment="1">
      <alignment horizontal="center" vertical="top"/>
    </xf>
    <xf numFmtId="0" fontId="13" fillId="0" borderId="43" xfId="3" applyFont="1" applyBorder="1" applyAlignment="1">
      <alignment horizontal="left" vertical="top"/>
    </xf>
    <xf numFmtId="165" fontId="19" fillId="11" borderId="18" xfId="3" applyNumberFormat="1" applyFont="1" applyFill="1" applyBorder="1" applyAlignment="1">
      <alignment horizontal="center" vertical="center"/>
    </xf>
    <xf numFmtId="0" fontId="12" fillId="11" borderId="42" xfId="3" applyFont="1" applyFill="1" applyBorder="1" applyAlignment="1">
      <alignment horizontal="center" vertical="center"/>
    </xf>
    <xf numFmtId="0" fontId="13" fillId="0" borderId="37" xfId="3" applyFont="1" applyBorder="1" applyAlignment="1">
      <alignment horizontal="center" vertical="top"/>
    </xf>
    <xf numFmtId="0" fontId="13" fillId="0" borderId="36" xfId="3" applyFont="1" applyBorder="1" applyAlignment="1">
      <alignment wrapText="1"/>
    </xf>
    <xf numFmtId="165" fontId="13" fillId="11" borderId="10" xfId="3" applyNumberFormat="1" applyFont="1" applyFill="1" applyBorder="1" applyAlignment="1">
      <alignment horizontal="center" vertical="center"/>
    </xf>
    <xf numFmtId="0" fontId="13" fillId="11" borderId="10" xfId="3" applyFont="1" applyFill="1" applyBorder="1" applyAlignment="1">
      <alignment horizontal="center" vertical="center"/>
    </xf>
    <xf numFmtId="0" fontId="8" fillId="0" borderId="12" xfId="3" applyBorder="1"/>
    <xf numFmtId="0" fontId="8" fillId="0" borderId="40" xfId="3" applyBorder="1"/>
    <xf numFmtId="0" fontId="8" fillId="0" borderId="14" xfId="3" applyBorder="1"/>
    <xf numFmtId="165" fontId="39" fillId="11" borderId="10" xfId="3" applyNumberFormat="1" applyFont="1" applyFill="1" applyBorder="1" applyAlignment="1">
      <alignment horizontal="center" vertical="center"/>
    </xf>
    <xf numFmtId="0" fontId="13" fillId="0" borderId="55" xfId="3" applyFont="1" applyBorder="1" applyAlignment="1">
      <alignment horizontal="center" vertical="top"/>
    </xf>
    <xf numFmtId="165" fontId="12" fillId="11" borderId="2" xfId="3" applyNumberFormat="1" applyFont="1" applyFill="1" applyBorder="1" applyAlignment="1">
      <alignment horizontal="center" vertical="center"/>
    </xf>
    <xf numFmtId="0" fontId="13" fillId="11" borderId="2" xfId="3" applyFont="1" applyFill="1" applyBorder="1" applyAlignment="1">
      <alignment horizontal="center" vertical="center"/>
    </xf>
    <xf numFmtId="0" fontId="8" fillId="0" borderId="41" xfId="3" applyBorder="1" applyAlignment="1">
      <alignment horizontal="center" vertical="top" wrapText="1"/>
    </xf>
    <xf numFmtId="0" fontId="10" fillId="0" borderId="40" xfId="3" applyFont="1" applyBorder="1" applyAlignment="1">
      <alignment horizontal="center" vertical="top" wrapText="1"/>
    </xf>
    <xf numFmtId="0" fontId="13" fillId="5" borderId="14" xfId="3" applyFont="1" applyFill="1" applyBorder="1" applyAlignment="1">
      <alignment horizontal="left" vertical="center" wrapText="1"/>
    </xf>
    <xf numFmtId="0" fontId="8" fillId="0" borderId="34" xfId="3" applyBorder="1" applyAlignment="1">
      <alignment horizontal="center" vertical="top" wrapText="1"/>
    </xf>
    <xf numFmtId="0" fontId="10" fillId="0" borderId="33" xfId="3" applyFont="1" applyBorder="1" applyAlignment="1">
      <alignment horizontal="center" vertical="top" wrapText="1"/>
    </xf>
    <xf numFmtId="0" fontId="13" fillId="0" borderId="45" xfId="3" applyFont="1" applyBorder="1" applyAlignment="1">
      <alignment wrapText="1"/>
    </xf>
    <xf numFmtId="0" fontId="70" fillId="4" borderId="9" xfId="3" applyFont="1" applyFill="1" applyBorder="1" applyAlignment="1">
      <alignment vertical="top" wrapText="1"/>
    </xf>
    <xf numFmtId="0" fontId="70" fillId="4" borderId="8" xfId="3" applyFont="1" applyFill="1" applyBorder="1" applyAlignment="1">
      <alignment vertical="top" wrapText="1"/>
    </xf>
    <xf numFmtId="0" fontId="70" fillId="4" borderId="8" xfId="3" applyFont="1" applyFill="1" applyBorder="1" applyAlignment="1">
      <alignment vertical="center" wrapText="1"/>
    </xf>
    <xf numFmtId="0" fontId="70" fillId="4" borderId="8" xfId="3" applyFont="1" applyFill="1" applyBorder="1" applyAlignment="1">
      <alignment horizontal="center" vertical="top" wrapText="1"/>
    </xf>
    <xf numFmtId="0" fontId="70" fillId="4" borderId="8" xfId="3" applyFont="1" applyFill="1" applyBorder="1" applyAlignment="1">
      <alignment vertical="top" textRotation="90" wrapText="1"/>
    </xf>
    <xf numFmtId="49" fontId="12" fillId="4" borderId="8" xfId="3" applyNumberFormat="1" applyFont="1" applyFill="1" applyBorder="1" applyAlignment="1">
      <alignment vertical="top" wrapText="1"/>
    </xf>
    <xf numFmtId="0" fontId="12" fillId="4" borderId="7" xfId="3" applyFont="1" applyFill="1" applyBorder="1" applyAlignment="1">
      <alignment vertical="top"/>
    </xf>
    <xf numFmtId="9" fontId="13" fillId="4" borderId="9" xfId="3" applyNumberFormat="1" applyFont="1" applyFill="1" applyBorder="1" applyAlignment="1">
      <alignment horizontal="center" vertical="top"/>
    </xf>
    <xf numFmtId="0" fontId="13" fillId="4" borderId="8" xfId="3" applyFont="1" applyFill="1" applyBorder="1" applyAlignment="1">
      <alignment horizontal="left" vertical="top"/>
    </xf>
    <xf numFmtId="0" fontId="13" fillId="4" borderId="7" xfId="3" applyFont="1" applyFill="1" applyBorder="1" applyAlignment="1">
      <alignment horizontal="left" vertical="top"/>
    </xf>
    <xf numFmtId="0" fontId="13" fillId="0" borderId="26" xfId="3" applyFont="1" applyBorder="1" applyAlignment="1">
      <alignment horizontal="center" vertical="top"/>
    </xf>
    <xf numFmtId="0" fontId="78" fillId="0" borderId="49" xfId="3" applyFont="1" applyBorder="1" applyAlignment="1">
      <alignment horizontal="left" vertical="top" wrapText="1"/>
    </xf>
    <xf numFmtId="165" fontId="12" fillId="23" borderId="78" xfId="3" applyNumberFormat="1" applyFont="1" applyFill="1" applyBorder="1" applyAlignment="1">
      <alignment horizontal="center" vertical="center"/>
    </xf>
    <xf numFmtId="0" fontId="12" fillId="23" borderId="56" xfId="3" applyFont="1" applyFill="1" applyBorder="1" applyAlignment="1">
      <alignment horizontal="center" vertical="center"/>
    </xf>
    <xf numFmtId="0" fontId="13" fillId="10" borderId="21" xfId="4" applyFont="1" applyFill="1" applyBorder="1" applyAlignment="1">
      <alignment vertical="center" wrapText="1"/>
    </xf>
    <xf numFmtId="0" fontId="78" fillId="0" borderId="63" xfId="3" applyFont="1" applyBorder="1" applyAlignment="1">
      <alignment horizontal="left" vertical="top" wrapText="1"/>
    </xf>
    <xf numFmtId="0" fontId="13" fillId="0" borderId="52" xfId="3" applyFont="1" applyBorder="1" applyAlignment="1">
      <alignment horizontal="center" vertical="center"/>
    </xf>
    <xf numFmtId="0" fontId="13" fillId="10" borderId="13" xfId="4" applyFont="1" applyFill="1" applyBorder="1" applyAlignment="1">
      <alignment vertical="center" wrapText="1"/>
    </xf>
    <xf numFmtId="0" fontId="13" fillId="0" borderId="37" xfId="3" applyFont="1" applyBorder="1" applyAlignment="1">
      <alignment horizontal="center" vertical="center"/>
    </xf>
    <xf numFmtId="0" fontId="10" fillId="0" borderId="38" xfId="3" applyFont="1" applyBorder="1" applyAlignment="1">
      <alignment horizontal="center" vertical="top" wrapText="1"/>
    </xf>
    <xf numFmtId="0" fontId="13" fillId="0" borderId="36" xfId="3" applyFont="1" applyBorder="1" applyAlignment="1">
      <alignment vertical="center" wrapText="1"/>
    </xf>
    <xf numFmtId="0" fontId="13" fillId="10" borderId="5" xfId="4" applyFont="1" applyFill="1" applyBorder="1" applyAlignment="1">
      <alignment vertical="center" wrapText="1"/>
    </xf>
    <xf numFmtId="165" fontId="6" fillId="0" borderId="0" xfId="3" applyNumberFormat="1" applyFont="1" applyAlignment="1">
      <alignment horizontal="center" vertical="top"/>
    </xf>
    <xf numFmtId="0" fontId="6" fillId="0" borderId="0" xfId="3" applyFont="1" applyAlignment="1">
      <alignment horizontal="center" vertical="top"/>
    </xf>
    <xf numFmtId="0" fontId="78" fillId="0" borderId="42" xfId="3" applyFont="1" applyBorder="1" applyAlignment="1">
      <alignment horizontal="left" vertical="top" wrapText="1"/>
    </xf>
    <xf numFmtId="165" fontId="12" fillId="11" borderId="18" xfId="3" applyNumberFormat="1" applyFont="1" applyFill="1" applyBorder="1" applyAlignment="1">
      <alignment horizontal="center" vertical="center"/>
    </xf>
    <xf numFmtId="0" fontId="12" fillId="11" borderId="18" xfId="3" applyFont="1" applyFill="1" applyBorder="1" applyAlignment="1">
      <alignment horizontal="center" vertical="center"/>
    </xf>
    <xf numFmtId="0" fontId="8" fillId="11" borderId="21" xfId="3" applyFill="1" applyBorder="1" applyAlignment="1">
      <alignment horizontal="center" vertical="top" wrapText="1"/>
    </xf>
    <xf numFmtId="2" fontId="14" fillId="0" borderId="0" xfId="3" applyNumberFormat="1" applyFont="1" applyAlignment="1">
      <alignment horizontal="center" vertical="top"/>
    </xf>
    <xf numFmtId="0" fontId="14" fillId="0" borderId="0" xfId="3" applyFont="1" applyAlignment="1">
      <alignment horizontal="center" vertical="top"/>
    </xf>
    <xf numFmtId="0" fontId="13" fillId="0" borderId="44" xfId="3" applyFont="1" applyBorder="1" applyAlignment="1">
      <alignment vertical="center" wrapText="1"/>
    </xf>
    <xf numFmtId="2" fontId="13" fillId="11" borderId="59" xfId="3" applyNumberFormat="1" applyFont="1" applyFill="1" applyBorder="1" applyAlignment="1">
      <alignment horizontal="center" vertical="center"/>
    </xf>
    <xf numFmtId="0" fontId="13" fillId="11" borderId="59" xfId="3" applyFont="1" applyFill="1" applyBorder="1" applyAlignment="1">
      <alignment horizontal="center" vertical="center"/>
    </xf>
    <xf numFmtId="49" fontId="18" fillId="3" borderId="14" xfId="3" applyNumberFormat="1" applyFont="1" applyFill="1" applyBorder="1" applyAlignment="1">
      <alignment horizontal="center" vertical="top"/>
    </xf>
    <xf numFmtId="2" fontId="13" fillId="11" borderId="10" xfId="3" applyNumberFormat="1" applyFont="1" applyFill="1" applyBorder="1" applyAlignment="1">
      <alignment horizontal="center" vertical="center"/>
    </xf>
    <xf numFmtId="165" fontId="14" fillId="0" borderId="0" xfId="3" applyNumberFormat="1" applyFont="1" applyAlignment="1">
      <alignment horizontal="center" vertical="top"/>
    </xf>
    <xf numFmtId="0" fontId="13" fillId="0" borderId="17" xfId="3" applyFont="1" applyBorder="1" applyAlignment="1">
      <alignment horizontal="center" vertical="center" wrapText="1"/>
    </xf>
    <xf numFmtId="0" fontId="13" fillId="0" borderId="54" xfId="3" applyFont="1" applyBorder="1" applyAlignment="1">
      <alignment horizontal="center" vertical="center" wrapText="1"/>
    </xf>
    <xf numFmtId="0" fontId="13" fillId="0" borderId="57" xfId="3" applyFont="1" applyBorder="1" applyAlignment="1">
      <alignment horizontal="left" vertical="center" wrapText="1"/>
    </xf>
    <xf numFmtId="0" fontId="13" fillId="0" borderId="29" xfId="3" applyFont="1" applyBorder="1" applyAlignment="1">
      <alignment horizontal="center" vertical="center" wrapText="1"/>
    </xf>
    <xf numFmtId="165" fontId="13" fillId="11" borderId="2" xfId="3" applyNumberFormat="1" applyFont="1" applyFill="1" applyBorder="1" applyAlignment="1">
      <alignment horizontal="center" vertical="center"/>
    </xf>
    <xf numFmtId="0" fontId="8" fillId="10" borderId="20" xfId="3" applyFill="1" applyBorder="1" applyAlignment="1">
      <alignment horizontal="center" vertical="top" wrapText="1"/>
    </xf>
    <xf numFmtId="49" fontId="12" fillId="11" borderId="21" xfId="3" applyNumberFormat="1" applyFont="1" applyFill="1" applyBorder="1" applyAlignment="1">
      <alignment vertical="top" wrapText="1"/>
    </xf>
    <xf numFmtId="49" fontId="18" fillId="3" borderId="22" xfId="3" applyNumberFormat="1" applyFont="1" applyFill="1" applyBorder="1" applyAlignment="1">
      <alignment horizontal="center" vertical="top"/>
    </xf>
    <xf numFmtId="9" fontId="13" fillId="0" borderId="41" xfId="3" applyNumberFormat="1" applyFont="1" applyBorder="1" applyAlignment="1">
      <alignment horizontal="center" vertical="top"/>
    </xf>
    <xf numFmtId="0" fontId="13" fillId="0" borderId="35" xfId="3" applyFont="1" applyBorder="1" applyAlignment="1">
      <alignment horizontal="left" vertical="top"/>
    </xf>
    <xf numFmtId="165" fontId="19" fillId="0" borderId="13" xfId="3" applyNumberFormat="1" applyFont="1" applyBorder="1" applyAlignment="1">
      <alignment horizontal="center" vertical="center"/>
    </xf>
    <xf numFmtId="0" fontId="13" fillId="0" borderId="13" xfId="3" applyFont="1" applyBorder="1" applyAlignment="1">
      <alignment horizontal="center" vertical="center"/>
    </xf>
    <xf numFmtId="49" fontId="12" fillId="10" borderId="12" xfId="3" applyNumberFormat="1" applyFont="1" applyFill="1" applyBorder="1" applyAlignment="1">
      <alignment vertical="top"/>
    </xf>
    <xf numFmtId="165" fontId="12" fillId="0" borderId="2" xfId="3" applyNumberFormat="1" applyFont="1" applyBorder="1" applyAlignment="1">
      <alignment horizontal="center" vertical="center"/>
    </xf>
    <xf numFmtId="49" fontId="12" fillId="10" borderId="5" xfId="3" applyNumberFormat="1" applyFont="1" applyFill="1" applyBorder="1" applyAlignment="1">
      <alignment vertical="top"/>
    </xf>
    <xf numFmtId="0" fontId="8" fillId="10" borderId="0" xfId="3" applyFill="1" applyAlignment="1">
      <alignment horizontal="center" vertical="top" wrapText="1"/>
    </xf>
    <xf numFmtId="0" fontId="13" fillId="0" borderId="39" xfId="3" applyFont="1" applyBorder="1" applyAlignment="1">
      <alignment horizontal="left" vertical="top" wrapText="1"/>
    </xf>
    <xf numFmtId="0" fontId="13" fillId="0" borderId="17" xfId="3" applyFont="1" applyBorder="1" applyAlignment="1">
      <alignment horizontal="left" vertical="top" wrapText="1"/>
    </xf>
    <xf numFmtId="165" fontId="13" fillId="11" borderId="59" xfId="3" applyNumberFormat="1" applyFont="1" applyFill="1" applyBorder="1" applyAlignment="1">
      <alignment horizontal="center" vertical="center"/>
    </xf>
    <xf numFmtId="0" fontId="13" fillId="0" borderId="34" xfId="3" applyFont="1" applyBorder="1" applyAlignment="1">
      <alignment horizontal="left" vertical="top" wrapText="1"/>
    </xf>
    <xf numFmtId="0" fontId="13" fillId="0" borderId="45" xfId="3" applyFont="1" applyBorder="1" applyAlignment="1">
      <alignment vertical="center" wrapText="1"/>
    </xf>
    <xf numFmtId="49" fontId="12" fillId="10" borderId="28" xfId="3" applyNumberFormat="1" applyFont="1" applyFill="1" applyBorder="1" applyAlignment="1">
      <alignment horizontal="center" vertical="top" wrapText="1"/>
    </xf>
    <xf numFmtId="49" fontId="13" fillId="7" borderId="30" xfId="3" applyNumberFormat="1" applyFont="1" applyFill="1" applyBorder="1" applyAlignment="1">
      <alignment vertical="center" wrapText="1"/>
    </xf>
    <xf numFmtId="0" fontId="13" fillId="0" borderId="24" xfId="3" applyFont="1" applyBorder="1" applyAlignment="1">
      <alignment horizontal="center" vertical="top" wrapText="1"/>
    </xf>
    <xf numFmtId="0" fontId="13" fillId="0" borderId="22" xfId="3" applyFont="1" applyBorder="1" applyAlignment="1">
      <alignment vertical="center" wrapText="1"/>
    </xf>
    <xf numFmtId="165" fontId="12" fillId="23" borderId="21" xfId="3" applyNumberFormat="1" applyFont="1" applyFill="1" applyBorder="1" applyAlignment="1">
      <alignment horizontal="center" vertical="center"/>
    </xf>
    <xf numFmtId="0" fontId="12" fillId="23" borderId="13" xfId="3" applyFont="1" applyFill="1" applyBorder="1" applyAlignment="1">
      <alignment horizontal="center" vertical="center"/>
    </xf>
    <xf numFmtId="0" fontId="50" fillId="10" borderId="21" xfId="3" applyFont="1" applyFill="1" applyBorder="1" applyAlignment="1">
      <alignment vertical="center" wrapText="1"/>
    </xf>
    <xf numFmtId="49" fontId="13" fillId="7" borderId="41" xfId="3" applyNumberFormat="1" applyFont="1" applyFill="1" applyBorder="1" applyAlignment="1">
      <alignment vertical="center" wrapText="1"/>
    </xf>
    <xf numFmtId="0" fontId="13" fillId="0" borderId="54" xfId="3" applyFont="1" applyBorder="1" applyAlignment="1">
      <alignment horizontal="center" vertical="top" wrapText="1"/>
    </xf>
    <xf numFmtId="165" fontId="12" fillId="0" borderId="59" xfId="3" applyNumberFormat="1" applyFont="1" applyBorder="1" applyAlignment="1">
      <alignment horizontal="center" vertical="center"/>
    </xf>
    <xf numFmtId="0" fontId="50" fillId="10" borderId="13" xfId="3" applyFont="1" applyFill="1" applyBorder="1" applyAlignment="1">
      <alignment vertical="center" wrapText="1"/>
    </xf>
    <xf numFmtId="49" fontId="12" fillId="10" borderId="0" xfId="3" applyNumberFormat="1" applyFont="1" applyFill="1" applyAlignment="1">
      <alignment vertical="top" wrapText="1"/>
    </xf>
    <xf numFmtId="0" fontId="13" fillId="0" borderId="59" xfId="3" applyFont="1" applyBorder="1" applyAlignment="1">
      <alignment horizontal="center" vertical="top"/>
    </xf>
    <xf numFmtId="0" fontId="13" fillId="0" borderId="63" xfId="3" applyFont="1" applyBorder="1" applyAlignment="1">
      <alignment vertical="center" wrapText="1"/>
    </xf>
    <xf numFmtId="49" fontId="13" fillId="7" borderId="29" xfId="3" applyNumberFormat="1" applyFont="1" applyFill="1" applyBorder="1" applyAlignment="1">
      <alignment vertical="center" wrapText="1"/>
    </xf>
    <xf numFmtId="0" fontId="13" fillId="0" borderId="31" xfId="3" applyFont="1" applyBorder="1" applyAlignment="1">
      <alignment vertical="center" wrapText="1"/>
    </xf>
    <xf numFmtId="0" fontId="12" fillId="23" borderId="21" xfId="3" applyFont="1" applyFill="1" applyBorder="1" applyAlignment="1">
      <alignment horizontal="center" vertical="center"/>
    </xf>
    <xf numFmtId="49" fontId="13" fillId="7" borderId="39" xfId="3" applyNumberFormat="1" applyFont="1" applyFill="1" applyBorder="1" applyAlignment="1">
      <alignment vertical="center" wrapText="1"/>
    </xf>
    <xf numFmtId="0" fontId="8" fillId="10" borderId="13" xfId="3" applyFill="1" applyBorder="1" applyAlignment="1">
      <alignment horizontal="center" vertical="top" wrapText="1"/>
    </xf>
    <xf numFmtId="49" fontId="13" fillId="7" borderId="34" xfId="3" applyNumberFormat="1" applyFont="1" applyFill="1" applyBorder="1" applyAlignment="1">
      <alignment vertical="center" wrapText="1"/>
    </xf>
    <xf numFmtId="49" fontId="12" fillId="10" borderId="13" xfId="3" applyNumberFormat="1" applyFont="1" applyFill="1" applyBorder="1" applyAlignment="1">
      <alignment vertical="top"/>
    </xf>
    <xf numFmtId="49" fontId="12" fillId="6" borderId="5" xfId="3" applyNumberFormat="1" applyFont="1" applyFill="1" applyBorder="1" applyAlignment="1">
      <alignment vertical="top"/>
    </xf>
    <xf numFmtId="49" fontId="18" fillId="3" borderId="5" xfId="3" applyNumberFormat="1" applyFont="1" applyFill="1" applyBorder="1" applyAlignment="1">
      <alignment vertical="top"/>
    </xf>
    <xf numFmtId="49" fontId="13" fillId="7" borderId="30" xfId="3" applyNumberFormat="1" applyFont="1" applyFill="1" applyBorder="1" applyAlignment="1">
      <alignment horizontal="center" vertical="center" wrapText="1"/>
    </xf>
    <xf numFmtId="0" fontId="13" fillId="0" borderId="24" xfId="3" applyFont="1" applyBorder="1" applyAlignment="1">
      <alignment horizontal="center" vertical="center" wrapText="1"/>
    </xf>
    <xf numFmtId="0" fontId="13" fillId="0" borderId="22" xfId="3" applyFont="1" applyBorder="1" applyAlignment="1">
      <alignment horizontal="left" vertical="center" wrapText="1"/>
    </xf>
    <xf numFmtId="49" fontId="13" fillId="7" borderId="39" xfId="3" applyNumberFormat="1" applyFont="1" applyFill="1" applyBorder="1" applyAlignment="1">
      <alignment horizontal="center" vertical="center" wrapText="1"/>
    </xf>
    <xf numFmtId="0" fontId="13" fillId="0" borderId="38" xfId="3" applyFont="1" applyBorder="1" applyAlignment="1">
      <alignment horizontal="center" vertical="top" wrapText="1"/>
    </xf>
    <xf numFmtId="0" fontId="13" fillId="0" borderId="36" xfId="3" applyFont="1" applyBorder="1" applyAlignment="1">
      <alignment horizontal="left" vertical="center" wrapText="1"/>
    </xf>
    <xf numFmtId="165" fontId="13" fillId="11" borderId="13" xfId="3" applyNumberFormat="1" applyFont="1" applyFill="1" applyBorder="1" applyAlignment="1">
      <alignment horizontal="center" vertical="center"/>
    </xf>
    <xf numFmtId="0" fontId="13" fillId="11" borderId="13" xfId="3" applyFont="1" applyFill="1" applyBorder="1" applyAlignment="1">
      <alignment horizontal="center" vertical="center"/>
    </xf>
    <xf numFmtId="49" fontId="13" fillId="7" borderId="17" xfId="3" applyNumberFormat="1" applyFont="1" applyFill="1" applyBorder="1" applyAlignment="1">
      <alignment horizontal="center" vertical="center" wrapText="1"/>
    </xf>
    <xf numFmtId="0" fontId="13" fillId="0" borderId="44" xfId="3" applyFont="1" applyBorder="1" applyAlignment="1">
      <alignment horizontal="left" vertical="center" wrapText="1"/>
    </xf>
    <xf numFmtId="0" fontId="13" fillId="0" borderId="62" xfId="3" applyFont="1" applyBorder="1" applyAlignment="1">
      <alignment horizontal="center" vertical="top"/>
    </xf>
    <xf numFmtId="49" fontId="13" fillId="7" borderId="34" xfId="3" applyNumberFormat="1" applyFont="1" applyFill="1" applyBorder="1" applyAlignment="1">
      <alignment horizontal="center" vertical="center" wrapText="1"/>
    </xf>
    <xf numFmtId="0" fontId="13" fillId="0" borderId="47" xfId="3" applyFont="1" applyBorder="1" applyAlignment="1">
      <alignment horizontal="left" vertical="top" wrapText="1"/>
    </xf>
    <xf numFmtId="0" fontId="13" fillId="0" borderId="4" xfId="4" applyFont="1" applyBorder="1" applyAlignment="1">
      <alignment vertical="center" wrapText="1"/>
    </xf>
    <xf numFmtId="49" fontId="13" fillId="7" borderId="20" xfId="3" applyNumberFormat="1" applyFont="1" applyFill="1" applyBorder="1" applyAlignment="1">
      <alignment vertical="center" wrapText="1"/>
    </xf>
    <xf numFmtId="0" fontId="13" fillId="0" borderId="24" xfId="3" applyFont="1" applyBorder="1" applyAlignment="1">
      <alignment horizontal="center" vertical="top"/>
    </xf>
    <xf numFmtId="0" fontId="8" fillId="0" borderId="43" xfId="3" applyBorder="1" applyAlignment="1">
      <alignment vertical="top" wrapText="1"/>
    </xf>
    <xf numFmtId="0" fontId="13" fillId="10" borderId="20" xfId="4" applyFont="1" applyFill="1" applyBorder="1" applyAlignment="1">
      <alignment horizontal="left" vertical="center" wrapText="1"/>
    </xf>
    <xf numFmtId="49" fontId="13" fillId="7" borderId="12" xfId="3" applyNumberFormat="1" applyFont="1" applyFill="1" applyBorder="1" applyAlignment="1">
      <alignment vertical="center" wrapText="1"/>
    </xf>
    <xf numFmtId="0" fontId="13" fillId="0" borderId="40" xfId="3" applyFont="1" applyBorder="1" applyAlignment="1">
      <alignment horizontal="center" vertical="top"/>
    </xf>
    <xf numFmtId="0" fontId="8" fillId="0" borderId="35" xfId="3" applyBorder="1" applyAlignment="1">
      <alignment vertical="top" wrapText="1"/>
    </xf>
    <xf numFmtId="49" fontId="13" fillId="0" borderId="12" xfId="3" applyNumberFormat="1" applyFont="1" applyBorder="1" applyAlignment="1">
      <alignment horizontal="center" vertical="center"/>
    </xf>
    <xf numFmtId="49" fontId="13" fillId="7" borderId="4" xfId="3" applyNumberFormat="1" applyFont="1" applyFill="1" applyBorder="1" applyAlignment="1">
      <alignment vertical="center" wrapText="1"/>
    </xf>
    <xf numFmtId="0" fontId="13" fillId="0" borderId="16" xfId="3" applyFont="1" applyBorder="1" applyAlignment="1">
      <alignment horizontal="center" vertical="top"/>
    </xf>
    <xf numFmtId="0" fontId="8" fillId="0" borderId="32" xfId="3" applyBorder="1" applyAlignment="1">
      <alignment vertical="top" wrapText="1"/>
    </xf>
    <xf numFmtId="49" fontId="13" fillId="0" borderId="4" xfId="3" applyNumberFormat="1" applyFont="1" applyBorder="1" applyAlignment="1">
      <alignment horizontal="center" vertical="center"/>
    </xf>
    <xf numFmtId="0" fontId="8" fillId="0" borderId="23" xfId="3" applyBorder="1" applyAlignment="1">
      <alignment vertical="top" wrapText="1"/>
    </xf>
    <xf numFmtId="0" fontId="8" fillId="0" borderId="15" xfId="3" applyBorder="1" applyAlignment="1">
      <alignment vertical="top" wrapText="1"/>
    </xf>
    <xf numFmtId="0" fontId="8" fillId="0" borderId="46" xfId="3" applyBorder="1" applyAlignment="1">
      <alignment vertical="top" wrapText="1"/>
    </xf>
    <xf numFmtId="165" fontId="13" fillId="0" borderId="2" xfId="3" applyNumberFormat="1" applyFont="1" applyBorder="1" applyAlignment="1">
      <alignment horizontal="center" vertical="center"/>
    </xf>
    <xf numFmtId="49" fontId="13" fillId="0" borderId="5" xfId="3" applyNumberFormat="1" applyFont="1" applyBorder="1" applyAlignment="1">
      <alignment horizontal="center" vertical="center"/>
    </xf>
    <xf numFmtId="0" fontId="13" fillId="0" borderId="35" xfId="3" applyFont="1" applyBorder="1" applyAlignment="1">
      <alignment horizontal="center" vertical="top"/>
    </xf>
    <xf numFmtId="165" fontId="12" fillId="11" borderId="5" xfId="3" applyNumberFormat="1" applyFont="1" applyFill="1" applyBorder="1" applyAlignment="1">
      <alignment horizontal="center" vertical="center"/>
    </xf>
    <xf numFmtId="49" fontId="13" fillId="0" borderId="41" xfId="3" applyNumberFormat="1" applyFont="1" applyBorder="1" applyAlignment="1">
      <alignment horizontal="center" vertical="center" wrapText="1"/>
    </xf>
    <xf numFmtId="0" fontId="13" fillId="0" borderId="15" xfId="3" applyFont="1" applyBorder="1" applyAlignment="1">
      <alignment vertical="top" wrapText="1"/>
    </xf>
    <xf numFmtId="0" fontId="13" fillId="0" borderId="13" xfId="4" applyFont="1" applyBorder="1" applyAlignment="1">
      <alignment vertical="center" wrapText="1"/>
    </xf>
    <xf numFmtId="49" fontId="13" fillId="0" borderId="34" xfId="3" applyNumberFormat="1" applyFont="1" applyBorder="1" applyAlignment="1">
      <alignment horizontal="center" vertical="center" wrapText="1"/>
    </xf>
    <xf numFmtId="0" fontId="13" fillId="11" borderId="5" xfId="3" applyFont="1" applyFill="1" applyBorder="1" applyAlignment="1">
      <alignment horizontal="center" vertical="center"/>
    </xf>
    <xf numFmtId="0" fontId="13" fillId="0" borderId="43" xfId="3" applyFont="1" applyBorder="1" applyAlignment="1">
      <alignment horizontal="center" vertical="top"/>
    </xf>
    <xf numFmtId="0" fontId="13" fillId="0" borderId="43" xfId="3" applyFont="1" applyBorder="1" applyAlignment="1">
      <alignment horizontal="left" vertical="top" wrapText="1"/>
    </xf>
    <xf numFmtId="165" fontId="12" fillId="13" borderId="27" xfId="3" applyNumberFormat="1" applyFont="1" applyFill="1" applyBorder="1" applyAlignment="1">
      <alignment horizontal="center" vertical="center"/>
    </xf>
    <xf numFmtId="49" fontId="12" fillId="10" borderId="1" xfId="3" applyNumberFormat="1" applyFont="1" applyFill="1" applyBorder="1" applyAlignment="1">
      <alignment vertical="top" wrapText="1"/>
    </xf>
    <xf numFmtId="49" fontId="13" fillId="7" borderId="17" xfId="3" applyNumberFormat="1" applyFont="1" applyFill="1" applyBorder="1" applyAlignment="1">
      <alignment vertical="center" wrapText="1"/>
    </xf>
    <xf numFmtId="0" fontId="13" fillId="0" borderId="35" xfId="3" applyFont="1" applyBorder="1" applyAlignment="1">
      <alignment horizontal="left" vertical="top" wrapText="1"/>
    </xf>
    <xf numFmtId="0" fontId="79" fillId="0" borderId="0" xfId="0" applyFont="1" applyAlignment="1">
      <alignment vertical="center"/>
    </xf>
    <xf numFmtId="0" fontId="13" fillId="0" borderId="68" xfId="3" applyFont="1" applyBorder="1" applyAlignment="1">
      <alignment horizontal="center" vertical="top"/>
    </xf>
    <xf numFmtId="0" fontId="13" fillId="0" borderId="68" xfId="3" applyFont="1" applyBorder="1" applyAlignment="1">
      <alignment horizontal="left" vertical="top" wrapText="1"/>
    </xf>
    <xf numFmtId="49" fontId="13" fillId="0" borderId="59" xfId="3" applyNumberFormat="1" applyFont="1" applyBorder="1" applyAlignment="1">
      <alignment horizontal="center" vertical="center"/>
    </xf>
    <xf numFmtId="0" fontId="13" fillId="0" borderId="32" xfId="3" applyFont="1" applyBorder="1" applyAlignment="1">
      <alignment horizontal="center" vertical="top"/>
    </xf>
    <xf numFmtId="49" fontId="13" fillId="0" borderId="37" xfId="3" applyNumberFormat="1" applyFont="1" applyBorder="1" applyAlignment="1">
      <alignment horizontal="center" vertical="center" wrapText="1"/>
    </xf>
    <xf numFmtId="49" fontId="13" fillId="7" borderId="37" xfId="3" applyNumberFormat="1" applyFont="1" applyFill="1" applyBorder="1" applyAlignment="1">
      <alignment horizontal="center" vertical="center" wrapText="1"/>
    </xf>
    <xf numFmtId="49" fontId="13" fillId="7" borderId="55" xfId="3" applyNumberFormat="1" applyFont="1" applyFill="1" applyBorder="1" applyAlignment="1">
      <alignment horizontal="center" vertical="center" wrapText="1"/>
    </xf>
    <xf numFmtId="0" fontId="13" fillId="0" borderId="2" xfId="4" applyFont="1" applyBorder="1" applyAlignment="1">
      <alignment vertical="center" wrapText="1"/>
    </xf>
    <xf numFmtId="0" fontId="13" fillId="0" borderId="30" xfId="3" applyFont="1" applyBorder="1" applyAlignment="1">
      <alignment horizontal="center" vertical="top" wrapText="1"/>
    </xf>
    <xf numFmtId="0" fontId="13" fillId="0" borderId="22" xfId="3" applyFont="1" applyBorder="1" applyAlignment="1">
      <alignment horizontal="justify" vertical="center"/>
    </xf>
    <xf numFmtId="0" fontId="8" fillId="0" borderId="1" xfId="3" applyBorder="1" applyAlignment="1">
      <alignment vertical="center" wrapText="1"/>
    </xf>
    <xf numFmtId="0" fontId="8" fillId="0" borderId="1" xfId="3" applyBorder="1" applyAlignment="1">
      <alignment horizontal="center" vertical="top" wrapText="1"/>
    </xf>
    <xf numFmtId="0" fontId="8" fillId="0" borderId="1" xfId="3" applyBorder="1" applyAlignment="1">
      <alignment vertical="top" textRotation="90" wrapText="1"/>
    </xf>
    <xf numFmtId="0" fontId="8" fillId="0" borderId="1" xfId="3" applyBorder="1" applyAlignment="1">
      <alignment vertical="top" wrapText="1"/>
    </xf>
    <xf numFmtId="49" fontId="12" fillId="0" borderId="1" xfId="3" applyNumberFormat="1" applyFont="1" applyBorder="1" applyAlignment="1">
      <alignment vertical="top" wrapText="1"/>
    </xf>
    <xf numFmtId="0" fontId="12" fillId="0" borderId="1" xfId="3" applyFont="1" applyBorder="1" applyAlignment="1">
      <alignment vertical="center"/>
    </xf>
    <xf numFmtId="0" fontId="12" fillId="0" borderId="22" xfId="3" applyFont="1" applyBorder="1" applyAlignment="1">
      <alignment vertical="center"/>
    </xf>
    <xf numFmtId="49" fontId="12" fillId="4" borderId="22" xfId="3" applyNumberFormat="1" applyFont="1" applyFill="1" applyBorder="1" applyAlignment="1">
      <alignment horizontal="center" vertical="top"/>
    </xf>
    <xf numFmtId="0" fontId="8" fillId="0" borderId="0" xfId="3" applyAlignment="1">
      <alignment vertical="center" wrapText="1"/>
    </xf>
    <xf numFmtId="0" fontId="8" fillId="0" borderId="0" xfId="3" applyAlignment="1">
      <alignment horizontal="center" vertical="top" wrapText="1"/>
    </xf>
    <xf numFmtId="0" fontId="8" fillId="0" borderId="0" xfId="3" applyAlignment="1">
      <alignment vertical="top" textRotation="90" wrapText="1"/>
    </xf>
    <xf numFmtId="0" fontId="8" fillId="0" borderId="0" xfId="3" applyAlignment="1">
      <alignment vertical="top" wrapText="1"/>
    </xf>
    <xf numFmtId="49" fontId="12" fillId="0" borderId="0" xfId="3" applyNumberFormat="1" applyFont="1" applyAlignment="1">
      <alignment vertical="top" wrapText="1"/>
    </xf>
    <xf numFmtId="0" fontId="12" fillId="0" borderId="0" xfId="3" applyFont="1" applyAlignment="1">
      <alignment vertical="center"/>
    </xf>
    <xf numFmtId="0" fontId="12" fillId="0" borderId="14" xfId="3" applyFont="1" applyBorder="1" applyAlignment="1">
      <alignment vertical="center"/>
    </xf>
    <xf numFmtId="49" fontId="12" fillId="4" borderId="14" xfId="3" applyNumberFormat="1" applyFont="1" applyFill="1" applyBorder="1" applyAlignment="1">
      <alignment horizontal="center" vertical="top"/>
    </xf>
    <xf numFmtId="0" fontId="13" fillId="0" borderId="14" xfId="3" applyFont="1" applyBorder="1" applyAlignment="1">
      <alignment horizontal="left" vertical="top" wrapText="1"/>
    </xf>
    <xf numFmtId="0" fontId="8" fillId="0" borderId="20" xfId="3" applyBorder="1" applyAlignment="1">
      <alignment vertical="center" wrapText="1"/>
    </xf>
    <xf numFmtId="0" fontId="13" fillId="0" borderId="36" xfId="3" applyFont="1" applyBorder="1" applyAlignment="1">
      <alignment horizontal="justify" vertical="center"/>
    </xf>
    <xf numFmtId="0" fontId="8" fillId="0" borderId="12" xfId="3" applyBorder="1" applyAlignment="1">
      <alignment vertical="center" wrapText="1"/>
    </xf>
    <xf numFmtId="0" fontId="9" fillId="0" borderId="39" xfId="3" applyFont="1" applyBorder="1" applyAlignment="1">
      <alignment vertical="top" wrapText="1"/>
    </xf>
    <xf numFmtId="0" fontId="13" fillId="0" borderId="34" xfId="3" applyFont="1" applyBorder="1" applyAlignment="1">
      <alignment horizontal="center" vertical="top" wrapText="1"/>
    </xf>
    <xf numFmtId="0" fontId="13" fillId="0" borderId="31" xfId="3" applyFont="1" applyBorder="1" applyAlignment="1">
      <alignment horizontal="justify" vertical="center"/>
    </xf>
    <xf numFmtId="0" fontId="8" fillId="0" borderId="4" xfId="3" applyBorder="1" applyAlignment="1">
      <alignment vertical="center" wrapText="1"/>
    </xf>
    <xf numFmtId="0" fontId="8" fillId="0" borderId="28" xfId="3" applyBorder="1" applyAlignment="1">
      <alignment vertical="center" wrapText="1"/>
    </xf>
    <xf numFmtId="0" fontId="8" fillId="0" borderId="28" xfId="3" applyBorder="1" applyAlignment="1">
      <alignment horizontal="center" vertical="top" wrapText="1"/>
    </xf>
    <xf numFmtId="0" fontId="8" fillId="0" borderId="28" xfId="3" applyBorder="1" applyAlignment="1">
      <alignment vertical="top" textRotation="90" wrapText="1"/>
    </xf>
    <xf numFmtId="0" fontId="8" fillId="0" borderId="28" xfId="3" applyBorder="1" applyAlignment="1">
      <alignment vertical="top" wrapText="1"/>
    </xf>
    <xf numFmtId="49" fontId="12" fillId="0" borderId="28" xfId="3" applyNumberFormat="1" applyFont="1" applyBorder="1" applyAlignment="1">
      <alignment vertical="top" wrapText="1"/>
    </xf>
    <xf numFmtId="0" fontId="12" fillId="0" borderId="28" xfId="3" applyFont="1" applyBorder="1" applyAlignment="1">
      <alignment vertical="center"/>
    </xf>
    <xf numFmtId="0" fontId="12" fillId="0" borderId="6" xfId="3" applyFont="1" applyBorder="1" applyAlignment="1">
      <alignment vertical="center"/>
    </xf>
    <xf numFmtId="0" fontId="8" fillId="4" borderId="9" xfId="3" applyFill="1" applyBorder="1" applyAlignment="1">
      <alignment vertical="top" wrapText="1"/>
    </xf>
    <xf numFmtId="0" fontId="8" fillId="4" borderId="8" xfId="3" applyFill="1" applyBorder="1" applyAlignment="1">
      <alignment vertical="top" wrapText="1"/>
    </xf>
    <xf numFmtId="0" fontId="8" fillId="4" borderId="8" xfId="3" applyFill="1" applyBorder="1" applyAlignment="1">
      <alignment vertical="center" wrapText="1"/>
    </xf>
    <xf numFmtId="0" fontId="8" fillId="4" borderId="8" xfId="3" applyFill="1" applyBorder="1" applyAlignment="1">
      <alignment horizontal="center" vertical="top" wrapText="1"/>
    </xf>
    <xf numFmtId="0" fontId="8" fillId="4" borderId="8" xfId="3" applyFill="1" applyBorder="1" applyAlignment="1">
      <alignment vertical="top" textRotation="90" wrapText="1"/>
    </xf>
    <xf numFmtId="0" fontId="36" fillId="4" borderId="8" xfId="3" applyFont="1" applyFill="1" applyBorder="1" applyAlignment="1">
      <alignment vertical="center" wrapText="1"/>
    </xf>
    <xf numFmtId="0" fontId="13" fillId="0" borderId="22" xfId="3" applyFont="1" applyBorder="1" applyAlignment="1">
      <alignment vertical="top" wrapText="1"/>
    </xf>
    <xf numFmtId="0" fontId="12" fillId="3" borderId="8" xfId="3" applyFont="1" applyFill="1" applyBorder="1" applyAlignment="1">
      <alignment horizontal="left" vertical="center"/>
    </xf>
    <xf numFmtId="0" fontId="3" fillId="3" borderId="8" xfId="3" applyFont="1" applyFill="1" applyBorder="1" applyAlignment="1">
      <alignment horizontal="left" vertical="center"/>
    </xf>
    <xf numFmtId="0" fontId="3" fillId="3" borderId="8" xfId="3" applyFont="1" applyFill="1" applyBorder="1" applyAlignment="1">
      <alignment horizontal="center" vertical="top"/>
    </xf>
    <xf numFmtId="0" fontId="5" fillId="3" borderId="8" xfId="3" applyFont="1" applyFill="1" applyBorder="1" applyAlignment="1">
      <alignment horizontal="left" vertical="center"/>
    </xf>
    <xf numFmtId="49" fontId="12" fillId="2" borderId="27" xfId="3" applyNumberFormat="1" applyFont="1" applyFill="1" applyBorder="1" applyAlignment="1">
      <alignment horizontal="center" vertical="top" wrapText="1"/>
    </xf>
    <xf numFmtId="0" fontId="4" fillId="0" borderId="0" xfId="3" applyFont="1" applyAlignment="1">
      <alignment horizontal="center" vertical="top"/>
    </xf>
    <xf numFmtId="0" fontId="3" fillId="0" borderId="0" xfId="3" applyFont="1" applyAlignment="1">
      <alignment horizontal="center" vertical="top" wrapText="1"/>
    </xf>
    <xf numFmtId="0" fontId="3" fillId="0" borderId="0" xfId="3" applyFont="1" applyAlignment="1">
      <alignment horizontal="center" vertical="center" wrapText="1"/>
    </xf>
    <xf numFmtId="0" fontId="11" fillId="0" borderId="0" xfId="3" applyFont="1" applyAlignment="1">
      <alignment horizontal="right" vertical="top" wrapText="1"/>
    </xf>
    <xf numFmtId="49" fontId="5" fillId="0" borderId="0" xfId="3" applyNumberFormat="1" applyFont="1" applyAlignment="1">
      <alignment vertical="top" textRotation="90"/>
    </xf>
    <xf numFmtId="0" fontId="5" fillId="9" borderId="9" xfId="3" applyFont="1" applyFill="1" applyBorder="1" applyAlignment="1">
      <alignment vertical="top"/>
    </xf>
    <xf numFmtId="165" fontId="40" fillId="9" borderId="27" xfId="3" applyNumberFormat="1" applyFont="1" applyFill="1" applyBorder="1" applyAlignment="1">
      <alignment horizontal="center" vertical="top"/>
    </xf>
    <xf numFmtId="49" fontId="3" fillId="2" borderId="20" xfId="12" applyNumberFormat="1" applyFont="1" applyFill="1" applyBorder="1" applyAlignment="1">
      <alignment vertical="top"/>
    </xf>
    <xf numFmtId="49" fontId="3" fillId="2" borderId="1" xfId="12" applyNumberFormat="1" applyFont="1" applyFill="1" applyBorder="1" applyAlignment="1">
      <alignment vertical="top"/>
    </xf>
    <xf numFmtId="165" fontId="40" fillId="2" borderId="21" xfId="12" applyNumberFormat="1" applyFont="1" applyFill="1" applyBorder="1" applyAlignment="1">
      <alignment horizontal="center" vertical="top"/>
    </xf>
    <xf numFmtId="49" fontId="3" fillId="3" borderId="46" xfId="3" applyNumberFormat="1" applyFont="1" applyFill="1" applyBorder="1" applyAlignment="1">
      <alignment horizontal="center" vertical="top" wrapText="1"/>
    </xf>
    <xf numFmtId="0" fontId="5" fillId="4" borderId="9" xfId="3" applyFont="1" applyFill="1" applyBorder="1" applyAlignment="1">
      <alignment vertical="top"/>
    </xf>
    <xf numFmtId="0" fontId="5" fillId="4" borderId="8" xfId="3" applyFont="1" applyFill="1" applyBorder="1" applyAlignment="1">
      <alignment vertical="top"/>
    </xf>
    <xf numFmtId="0" fontId="5" fillId="4" borderId="7" xfId="3" applyFont="1" applyFill="1" applyBorder="1" applyAlignment="1">
      <alignment vertical="top"/>
    </xf>
    <xf numFmtId="0" fontId="5" fillId="0" borderId="20" xfId="3" applyFont="1" applyBorder="1" applyAlignment="1">
      <alignment horizontal="center" vertical="top"/>
    </xf>
    <xf numFmtId="0" fontId="5" fillId="0" borderId="24" xfId="3" applyFont="1" applyBorder="1" applyAlignment="1">
      <alignment horizontal="center" vertical="top"/>
    </xf>
    <xf numFmtId="0" fontId="5" fillId="0" borderId="22" xfId="3" applyFont="1" applyBorder="1" applyAlignment="1">
      <alignment horizontal="center" vertical="top"/>
    </xf>
    <xf numFmtId="0" fontId="3" fillId="0" borderId="1" xfId="3" applyFont="1" applyBorder="1" applyAlignment="1">
      <alignment horizontal="center" vertical="top" wrapText="1"/>
    </xf>
    <xf numFmtId="0" fontId="5" fillId="0" borderId="37" xfId="3" applyFont="1" applyBorder="1" applyAlignment="1">
      <alignment horizontal="center" vertical="top"/>
    </xf>
    <xf numFmtId="0" fontId="5" fillId="0" borderId="38" xfId="3" applyFont="1" applyBorder="1" applyAlignment="1">
      <alignment horizontal="center" vertical="top"/>
    </xf>
    <xf numFmtId="165" fontId="5" fillId="0" borderId="46" xfId="3" applyNumberFormat="1" applyFont="1" applyBorder="1" applyAlignment="1">
      <alignment horizontal="center" vertical="top"/>
    </xf>
    <xf numFmtId="165" fontId="3" fillId="11" borderId="21" xfId="3" applyNumberFormat="1" applyFont="1" applyFill="1" applyBorder="1" applyAlignment="1">
      <alignment horizontal="center" vertical="top"/>
    </xf>
    <xf numFmtId="0" fontId="13" fillId="0" borderId="36" xfId="3" applyFont="1" applyBorder="1" applyAlignment="1">
      <alignment horizontal="center" vertical="top"/>
    </xf>
    <xf numFmtId="165" fontId="3" fillId="11" borderId="49" xfId="3" applyNumberFormat="1" applyFont="1" applyFill="1" applyBorder="1" applyAlignment="1">
      <alignment horizontal="center" vertical="top"/>
    </xf>
    <xf numFmtId="0" fontId="5" fillId="11" borderId="14" xfId="3" applyFont="1" applyFill="1" applyBorder="1" applyAlignment="1">
      <alignment horizontal="center" vertical="top"/>
    </xf>
    <xf numFmtId="165" fontId="13" fillId="0" borderId="33" xfId="12" applyNumberFormat="1" applyFont="1" applyBorder="1" applyAlignment="1">
      <alignment horizontal="center" vertical="center"/>
    </xf>
    <xf numFmtId="0" fontId="13" fillId="0" borderId="31" xfId="12" applyFont="1" applyBorder="1" applyAlignment="1">
      <alignment vertical="top" wrapText="1"/>
    </xf>
    <xf numFmtId="0" fontId="8" fillId="11" borderId="28" xfId="3" applyFill="1" applyBorder="1" applyAlignment="1">
      <alignment horizontal="center" vertical="center"/>
    </xf>
    <xf numFmtId="49" fontId="3" fillId="6" borderId="7" xfId="3" applyNumberFormat="1" applyFont="1" applyFill="1" applyBorder="1" applyAlignment="1">
      <alignment horizontal="center" vertical="top"/>
    </xf>
    <xf numFmtId="0" fontId="13" fillId="5" borderId="20" xfId="3" applyFont="1" applyFill="1" applyBorder="1" applyAlignment="1">
      <alignment horizontal="center" vertical="center"/>
    </xf>
    <xf numFmtId="0" fontId="13" fillId="5" borderId="24" xfId="3" applyFont="1" applyFill="1" applyBorder="1" applyAlignment="1">
      <alignment horizontal="center" vertical="center" wrapText="1"/>
    </xf>
    <xf numFmtId="0" fontId="13" fillId="5" borderId="22" xfId="3" applyFont="1" applyFill="1" applyBorder="1" applyAlignment="1">
      <alignment horizontal="left" vertical="top" wrapText="1"/>
    </xf>
    <xf numFmtId="0" fontId="13" fillId="0" borderId="12" xfId="3" applyFont="1" applyBorder="1" applyAlignment="1">
      <alignment horizontal="center" vertical="top"/>
    </xf>
    <xf numFmtId="165" fontId="13" fillId="7" borderId="40" xfId="3" applyNumberFormat="1" applyFont="1" applyFill="1" applyBorder="1" applyAlignment="1">
      <alignment horizontal="center" vertical="top" wrapText="1"/>
    </xf>
    <xf numFmtId="0" fontId="13" fillId="5" borderId="14" xfId="3" applyFont="1" applyFill="1" applyBorder="1" applyAlignment="1">
      <alignment horizontal="left" vertical="top" wrapText="1"/>
    </xf>
    <xf numFmtId="2" fontId="3" fillId="0" borderId="21" xfId="3" applyNumberFormat="1" applyFont="1" applyBorder="1" applyAlignment="1">
      <alignment horizontal="center" vertical="top"/>
    </xf>
    <xf numFmtId="0" fontId="3" fillId="0" borderId="27" xfId="3" applyFont="1" applyBorder="1" applyAlignment="1">
      <alignment horizontal="center" vertical="top"/>
    </xf>
    <xf numFmtId="0" fontId="13" fillId="0" borderId="39" xfId="3" applyFont="1" applyBorder="1" applyAlignment="1">
      <alignment horizontal="center" vertical="center"/>
    </xf>
    <xf numFmtId="165" fontId="13" fillId="7" borderId="33" xfId="3" applyNumberFormat="1" applyFont="1" applyFill="1" applyBorder="1" applyAlignment="1">
      <alignment horizontal="center" vertical="top" wrapText="1"/>
    </xf>
    <xf numFmtId="0" fontId="13" fillId="5" borderId="31" xfId="3" applyFont="1" applyFill="1" applyBorder="1" applyAlignment="1">
      <alignment horizontal="left" vertical="top" wrapText="1"/>
    </xf>
    <xf numFmtId="0" fontId="39" fillId="5" borderId="20" xfId="3" applyFont="1" applyFill="1" applyBorder="1" applyAlignment="1">
      <alignment horizontal="center" vertical="center"/>
    </xf>
    <xf numFmtId="0" fontId="39" fillId="5" borderId="24" xfId="3" applyFont="1" applyFill="1" applyBorder="1" applyAlignment="1">
      <alignment horizontal="center" vertical="center" wrapText="1"/>
    </xf>
    <xf numFmtId="0" fontId="39" fillId="0" borderId="12" xfId="3" applyFont="1" applyBorder="1" applyAlignment="1">
      <alignment horizontal="center" vertical="top"/>
    </xf>
    <xf numFmtId="0" fontId="39" fillId="0" borderId="40" xfId="3" applyFont="1" applyBorder="1" applyAlignment="1">
      <alignment horizontal="center" vertical="top"/>
    </xf>
    <xf numFmtId="0" fontId="13" fillId="0" borderId="33" xfId="3" applyFont="1" applyBorder="1" applyAlignment="1">
      <alignment horizontal="center" vertical="top"/>
    </xf>
    <xf numFmtId="0" fontId="13" fillId="5" borderId="56" xfId="3" applyFont="1" applyFill="1" applyBorder="1" applyAlignment="1">
      <alignment horizontal="center" vertical="center"/>
    </xf>
    <xf numFmtId="0" fontId="13" fillId="5" borderId="25" xfId="3" applyFont="1" applyFill="1" applyBorder="1" applyAlignment="1">
      <alignment horizontal="center" vertical="center" wrapText="1"/>
    </xf>
    <xf numFmtId="0" fontId="13" fillId="5" borderId="12" xfId="3" applyFont="1" applyFill="1" applyBorder="1" applyAlignment="1">
      <alignment horizontal="center" vertical="center"/>
    </xf>
    <xf numFmtId="0" fontId="13" fillId="5" borderId="40" xfId="3" applyFont="1" applyFill="1" applyBorder="1" applyAlignment="1">
      <alignment horizontal="center" vertical="center" wrapText="1"/>
    </xf>
    <xf numFmtId="2" fontId="3" fillId="11" borderId="21" xfId="3" applyNumberFormat="1" applyFont="1" applyFill="1" applyBorder="1" applyAlignment="1">
      <alignment horizontal="center" vertical="top"/>
    </xf>
    <xf numFmtId="0" fontId="13" fillId="5" borderId="55" xfId="3" applyFont="1" applyFill="1" applyBorder="1" applyAlignment="1">
      <alignment horizontal="center" vertical="center"/>
    </xf>
    <xf numFmtId="0" fontId="13" fillId="5" borderId="33" xfId="3" applyFont="1" applyFill="1" applyBorder="1" applyAlignment="1">
      <alignment horizontal="center" vertical="center" wrapText="1"/>
    </xf>
    <xf numFmtId="0" fontId="13" fillId="5" borderId="37" xfId="3" applyFont="1" applyFill="1" applyBorder="1" applyAlignment="1">
      <alignment horizontal="center" vertical="center"/>
    </xf>
    <xf numFmtId="0" fontId="13" fillId="5" borderId="36" xfId="3" applyFont="1" applyFill="1" applyBorder="1" applyAlignment="1">
      <alignment horizontal="left" vertical="top" wrapText="1"/>
    </xf>
    <xf numFmtId="0" fontId="5" fillId="11" borderId="21" xfId="3" applyFont="1" applyFill="1" applyBorder="1" applyAlignment="1">
      <alignment vertical="top" wrapText="1"/>
    </xf>
    <xf numFmtId="165" fontId="13" fillId="5" borderId="38" xfId="3" applyNumberFormat="1" applyFont="1" applyFill="1" applyBorder="1" applyAlignment="1">
      <alignment horizontal="center" vertical="center" wrapText="1"/>
    </xf>
    <xf numFmtId="0" fontId="13" fillId="5" borderId="36" xfId="3" applyFont="1" applyFill="1" applyBorder="1" applyAlignment="1">
      <alignment vertical="center" wrapText="1"/>
    </xf>
    <xf numFmtId="0" fontId="5" fillId="11" borderId="70" xfId="3" applyFont="1" applyFill="1" applyBorder="1" applyAlignment="1">
      <alignment horizontal="center" vertical="top"/>
    </xf>
    <xf numFmtId="0" fontId="5" fillId="11" borderId="13" xfId="3" applyFont="1" applyFill="1" applyBorder="1" applyAlignment="1">
      <alignment vertical="top" wrapText="1"/>
    </xf>
    <xf numFmtId="49" fontId="13" fillId="5" borderId="52" xfId="3" applyNumberFormat="1" applyFont="1" applyFill="1" applyBorder="1" applyAlignment="1">
      <alignment horizontal="center" vertical="center" wrapText="1"/>
    </xf>
    <xf numFmtId="165" fontId="13" fillId="5" borderId="54" xfId="3" applyNumberFormat="1" applyFont="1" applyFill="1" applyBorder="1" applyAlignment="1">
      <alignment horizontal="left" vertical="center" wrapText="1"/>
    </xf>
    <xf numFmtId="0" fontId="13" fillId="5" borderId="44" xfId="3" applyFont="1" applyFill="1" applyBorder="1" applyAlignment="1">
      <alignment horizontal="left" vertical="top" wrapText="1"/>
    </xf>
    <xf numFmtId="0" fontId="5" fillId="11" borderId="59" xfId="3" applyFont="1" applyFill="1" applyBorder="1" applyAlignment="1">
      <alignment horizontal="center" vertical="top"/>
    </xf>
    <xf numFmtId="0" fontId="29" fillId="11" borderId="13" xfId="3" applyFont="1" applyFill="1" applyBorder="1" applyAlignment="1">
      <alignment vertical="top" wrapText="1"/>
    </xf>
    <xf numFmtId="49" fontId="13" fillId="5" borderId="37" xfId="3" applyNumberFormat="1" applyFont="1" applyFill="1" applyBorder="1" applyAlignment="1">
      <alignment horizontal="center" vertical="center"/>
    </xf>
    <xf numFmtId="0" fontId="13" fillId="5" borderId="52" xfId="3" applyFont="1" applyFill="1" applyBorder="1" applyAlignment="1">
      <alignment horizontal="center" vertical="center"/>
    </xf>
    <xf numFmtId="0" fontId="13" fillId="5" borderId="44" xfId="3" applyFont="1" applyFill="1" applyBorder="1" applyAlignment="1">
      <alignment horizontal="justify" vertical="center"/>
    </xf>
    <xf numFmtId="0" fontId="13" fillId="5" borderId="55" xfId="3" applyFont="1" applyFill="1" applyBorder="1" applyAlignment="1">
      <alignment horizontal="center" vertical="center" wrapText="1"/>
    </xf>
    <xf numFmtId="0" fontId="13" fillId="5" borderId="31" xfId="3" applyFont="1" applyFill="1" applyBorder="1" applyAlignment="1">
      <alignment horizontal="justify" vertical="center"/>
    </xf>
    <xf numFmtId="0" fontId="3" fillId="11" borderId="5" xfId="3" applyFont="1" applyFill="1" applyBorder="1" applyAlignment="1">
      <alignment vertical="top" wrapText="1"/>
    </xf>
    <xf numFmtId="165" fontId="5" fillId="7" borderId="35" xfId="3" applyNumberFormat="1" applyFont="1" applyFill="1" applyBorder="1" applyAlignment="1">
      <alignment horizontal="center" vertical="center" wrapText="1"/>
    </xf>
    <xf numFmtId="0" fontId="80" fillId="0" borderId="0" xfId="3" applyFont="1" applyAlignment="1">
      <alignment vertical="center"/>
    </xf>
    <xf numFmtId="2" fontId="5" fillId="26" borderId="21" xfId="3" applyNumberFormat="1" applyFont="1" applyFill="1" applyBorder="1" applyAlignment="1">
      <alignment horizontal="center" vertical="top"/>
    </xf>
    <xf numFmtId="49" fontId="3" fillId="5" borderId="13" xfId="3" applyNumberFormat="1" applyFont="1" applyFill="1" applyBorder="1" applyAlignment="1">
      <alignment vertical="top" wrapText="1"/>
    </xf>
    <xf numFmtId="2" fontId="5" fillId="0" borderId="27" xfId="3" applyNumberFormat="1" applyFont="1" applyBorder="1" applyAlignment="1">
      <alignment horizontal="center" vertical="top"/>
    </xf>
    <xf numFmtId="0" fontId="5" fillId="0" borderId="26" xfId="3" applyFont="1" applyBorder="1" applyAlignment="1">
      <alignment horizontal="center" vertical="center" wrapText="1"/>
    </xf>
    <xf numFmtId="165" fontId="5" fillId="7" borderId="48" xfId="3" applyNumberFormat="1" applyFont="1" applyFill="1" applyBorder="1" applyAlignment="1">
      <alignment horizontal="center" vertical="center" wrapText="1"/>
    </xf>
    <xf numFmtId="0" fontId="5" fillId="0" borderId="49" xfId="3" applyFont="1" applyBorder="1" applyAlignment="1">
      <alignment vertical="center" wrapText="1"/>
    </xf>
    <xf numFmtId="2" fontId="5" fillId="26" borderId="27" xfId="3" applyNumberFormat="1" applyFont="1" applyFill="1" applyBorder="1" applyAlignment="1">
      <alignment horizontal="center" vertical="top"/>
    </xf>
    <xf numFmtId="49" fontId="3" fillId="5" borderId="21" xfId="3" applyNumberFormat="1" applyFont="1" applyFill="1" applyBorder="1" applyAlignment="1">
      <alignment vertical="top" wrapText="1"/>
    </xf>
    <xf numFmtId="49" fontId="3" fillId="11" borderId="21" xfId="3" applyNumberFormat="1" applyFont="1" applyFill="1" applyBorder="1" applyAlignment="1">
      <alignment vertical="top" wrapText="1"/>
    </xf>
    <xf numFmtId="49" fontId="3" fillId="3" borderId="21" xfId="3" applyNumberFormat="1" applyFont="1" applyFill="1" applyBorder="1" applyAlignment="1">
      <alignment vertical="top"/>
    </xf>
    <xf numFmtId="0" fontId="13" fillId="0" borderId="34" xfId="3" applyFont="1" applyBorder="1" applyAlignment="1">
      <alignment horizontal="center" vertical="center" wrapText="1"/>
    </xf>
    <xf numFmtId="165" fontId="13" fillId="7" borderId="47" xfId="3" applyNumberFormat="1" applyFont="1" applyFill="1" applyBorder="1" applyAlignment="1">
      <alignment horizontal="center" vertical="center" wrapText="1"/>
    </xf>
    <xf numFmtId="2" fontId="5" fillId="0" borderId="5" xfId="3" applyNumberFormat="1" applyFont="1" applyBorder="1" applyAlignment="1">
      <alignment horizontal="center" vertical="top"/>
    </xf>
    <xf numFmtId="49" fontId="3" fillId="5" borderId="5" xfId="3" applyNumberFormat="1" applyFont="1" applyFill="1" applyBorder="1" applyAlignment="1">
      <alignment vertical="top" wrapText="1"/>
    </xf>
    <xf numFmtId="0" fontId="5" fillId="0" borderId="61" xfId="3" applyFont="1" applyBorder="1" applyAlignment="1">
      <alignment horizontal="center" vertical="center" wrapText="1"/>
    </xf>
    <xf numFmtId="165" fontId="5" fillId="7" borderId="60" xfId="3" applyNumberFormat="1" applyFont="1" applyFill="1" applyBorder="1" applyAlignment="1">
      <alignment horizontal="center" vertical="center" wrapText="1"/>
    </xf>
    <xf numFmtId="0" fontId="5" fillId="0" borderId="58" xfId="3" applyFont="1" applyBorder="1" applyAlignment="1">
      <alignment vertical="center" wrapText="1"/>
    </xf>
    <xf numFmtId="165" fontId="5" fillId="26" borderId="27" xfId="3" applyNumberFormat="1" applyFont="1" applyFill="1" applyBorder="1" applyAlignment="1">
      <alignment horizontal="center" vertical="top"/>
    </xf>
    <xf numFmtId="165" fontId="13" fillId="7" borderId="68" xfId="3" applyNumberFormat="1" applyFont="1" applyFill="1" applyBorder="1" applyAlignment="1">
      <alignment horizontal="center" vertical="center" wrapText="1"/>
    </xf>
    <xf numFmtId="165" fontId="5" fillId="0" borderId="5" xfId="3" applyNumberFormat="1" applyFont="1" applyBorder="1" applyAlignment="1">
      <alignment horizontal="center" vertical="top"/>
    </xf>
    <xf numFmtId="0" fontId="5" fillId="0" borderId="39" xfId="3" applyFont="1" applyBorder="1" applyAlignment="1">
      <alignment horizontal="center" vertical="center" wrapText="1"/>
    </xf>
    <xf numFmtId="165" fontId="5" fillId="7" borderId="38" xfId="3" applyNumberFormat="1" applyFont="1" applyFill="1" applyBorder="1" applyAlignment="1">
      <alignment horizontal="center" vertical="center" wrapText="1"/>
    </xf>
    <xf numFmtId="49" fontId="3" fillId="10" borderId="59" xfId="3" applyNumberFormat="1" applyFont="1" applyFill="1" applyBorder="1" applyAlignment="1">
      <alignment horizontal="center" vertical="top" wrapText="1"/>
    </xf>
    <xf numFmtId="165" fontId="53" fillId="7" borderId="47" xfId="3" applyNumberFormat="1" applyFont="1" applyFill="1" applyBorder="1" applyAlignment="1">
      <alignment horizontal="center" vertical="center" wrapText="1"/>
    </xf>
    <xf numFmtId="0" fontId="53" fillId="0" borderId="45" xfId="3" applyFont="1" applyBorder="1" applyAlignment="1">
      <alignment vertical="center" wrapText="1"/>
    </xf>
    <xf numFmtId="0" fontId="5" fillId="0" borderId="26" xfId="12" applyFont="1" applyBorder="1" applyAlignment="1">
      <alignment horizontal="center" vertical="center"/>
    </xf>
    <xf numFmtId="165" fontId="32" fillId="7" borderId="48" xfId="12" applyNumberFormat="1" applyFont="1" applyFill="1" applyBorder="1" applyAlignment="1">
      <alignment horizontal="center" vertical="center" wrapText="1"/>
    </xf>
    <xf numFmtId="0" fontId="32" fillId="0" borderId="49" xfId="12" applyFont="1" applyBorder="1" applyAlignment="1">
      <alignment vertical="center" wrapText="1"/>
    </xf>
    <xf numFmtId="165" fontId="5" fillId="26" borderId="13" xfId="3" applyNumberFormat="1" applyFont="1" applyFill="1" applyBorder="1" applyAlignment="1">
      <alignment horizontal="center" vertical="top"/>
    </xf>
    <xf numFmtId="165" fontId="53" fillId="7" borderId="65" xfId="3" applyNumberFormat="1" applyFont="1" applyFill="1" applyBorder="1" applyAlignment="1">
      <alignment horizontal="center" vertical="center" wrapText="1"/>
    </xf>
    <xf numFmtId="0" fontId="53" fillId="0" borderId="66" xfId="3" applyFont="1" applyBorder="1" applyAlignment="1">
      <alignment vertical="center" wrapText="1"/>
    </xf>
    <xf numFmtId="0" fontId="5" fillId="0" borderId="27" xfId="3" applyFont="1" applyBorder="1" applyAlignment="1">
      <alignment horizontal="center" vertical="top"/>
    </xf>
    <xf numFmtId="165" fontId="5" fillId="7" borderId="25" xfId="3" applyNumberFormat="1" applyFont="1" applyFill="1" applyBorder="1" applyAlignment="1">
      <alignment horizontal="center" vertical="center" wrapText="1"/>
    </xf>
    <xf numFmtId="2" fontId="29" fillId="0" borderId="53" xfId="3" applyNumberFormat="1" applyFont="1" applyBorder="1" applyAlignment="1">
      <alignment horizontal="center" vertical="top"/>
    </xf>
    <xf numFmtId="165" fontId="13" fillId="7" borderId="32" xfId="3" applyNumberFormat="1" applyFont="1" applyFill="1" applyBorder="1" applyAlignment="1">
      <alignment horizontal="center" vertical="center" wrapText="1"/>
    </xf>
    <xf numFmtId="0" fontId="13" fillId="0" borderId="46" xfId="3" applyFont="1" applyBorder="1" applyAlignment="1">
      <alignment vertical="center" wrapText="1"/>
    </xf>
    <xf numFmtId="2" fontId="5" fillId="0" borderId="2" xfId="3" applyNumberFormat="1" applyFont="1" applyBorder="1" applyAlignment="1">
      <alignment horizontal="center" vertical="top"/>
    </xf>
    <xf numFmtId="0" fontId="5" fillId="0" borderId="64" xfId="12" applyFont="1" applyBorder="1" applyAlignment="1">
      <alignment horizontal="center" vertical="center" wrapText="1"/>
    </xf>
    <xf numFmtId="165" fontId="13" fillId="7" borderId="65" xfId="12" applyNumberFormat="1" applyFont="1" applyFill="1" applyBorder="1" applyAlignment="1">
      <alignment horizontal="center" vertical="center" wrapText="1"/>
    </xf>
    <xf numFmtId="0" fontId="13" fillId="0" borderId="66" xfId="12" applyFont="1" applyBorder="1" applyAlignment="1">
      <alignment vertical="center" wrapText="1"/>
    </xf>
    <xf numFmtId="0" fontId="3" fillId="26" borderId="27" xfId="3" applyFont="1" applyFill="1" applyBorder="1" applyAlignment="1">
      <alignment horizontal="center" vertical="top"/>
    </xf>
    <xf numFmtId="0" fontId="13" fillId="0" borderId="61" xfId="3" applyFont="1" applyBorder="1" applyAlignment="1">
      <alignment horizontal="center" vertical="center"/>
    </xf>
    <xf numFmtId="165" fontId="13" fillId="7" borderId="62" xfId="12" applyNumberFormat="1" applyFont="1" applyFill="1" applyBorder="1" applyAlignment="1">
      <alignment horizontal="center" vertical="center" wrapText="1"/>
    </xf>
    <xf numFmtId="0" fontId="13" fillId="0" borderId="63" xfId="12" applyFont="1" applyBorder="1" applyAlignment="1">
      <alignment vertical="center" wrapText="1"/>
    </xf>
    <xf numFmtId="2" fontId="5" fillId="0" borderId="53" xfId="3" applyNumberFormat="1" applyFont="1" applyBorder="1" applyAlignment="1">
      <alignment horizontal="center" vertical="top"/>
    </xf>
    <xf numFmtId="0" fontId="13" fillId="0" borderId="45" xfId="3" applyFont="1" applyBorder="1" applyAlignment="1">
      <alignment vertical="center"/>
    </xf>
    <xf numFmtId="165" fontId="13" fillId="7" borderId="65" xfId="3" applyNumberFormat="1" applyFont="1" applyFill="1" applyBorder="1" applyAlignment="1">
      <alignment horizontal="center" vertical="center" wrapText="1"/>
    </xf>
    <xf numFmtId="2" fontId="40" fillId="11" borderId="27" xfId="3" applyNumberFormat="1" applyFont="1" applyFill="1" applyBorder="1" applyAlignment="1">
      <alignment horizontal="center" vertical="top"/>
    </xf>
    <xf numFmtId="0" fontId="8" fillId="0" borderId="20" xfId="3" applyBorder="1"/>
    <xf numFmtId="0" fontId="8" fillId="0" borderId="24" xfId="3" applyBorder="1"/>
    <xf numFmtId="0" fontId="8" fillId="0" borderId="22" xfId="3" applyBorder="1"/>
    <xf numFmtId="2" fontId="29" fillId="11" borderId="59" xfId="3" applyNumberFormat="1" applyFont="1" applyFill="1" applyBorder="1" applyAlignment="1">
      <alignment horizontal="center" vertical="top"/>
    </xf>
    <xf numFmtId="0" fontId="5" fillId="0" borderId="34" xfId="3" applyFont="1" applyBorder="1" applyAlignment="1">
      <alignment horizontal="center" vertical="center"/>
    </xf>
    <xf numFmtId="165" fontId="5" fillId="7" borderId="47" xfId="3" applyNumberFormat="1" applyFont="1" applyFill="1" applyBorder="1" applyAlignment="1">
      <alignment horizontal="center" vertical="center" wrapText="1"/>
    </xf>
    <xf numFmtId="0" fontId="13" fillId="5" borderId="45" xfId="3" applyFont="1" applyFill="1" applyBorder="1" applyAlignment="1">
      <alignment vertical="center" wrapText="1"/>
    </xf>
    <xf numFmtId="0" fontId="13" fillId="5" borderId="12" xfId="3" applyFont="1" applyFill="1" applyBorder="1" applyAlignment="1">
      <alignment horizontal="center" vertical="center" wrapText="1"/>
    </xf>
    <xf numFmtId="0" fontId="13" fillId="5" borderId="14" xfId="3" applyFont="1" applyFill="1" applyBorder="1" applyAlignment="1">
      <alignment wrapText="1"/>
    </xf>
    <xf numFmtId="0" fontId="3" fillId="0" borderId="1" xfId="3" applyFont="1" applyBorder="1" applyAlignment="1">
      <alignment vertical="top"/>
    </xf>
    <xf numFmtId="0" fontId="3" fillId="0" borderId="1" xfId="3" applyFont="1" applyBorder="1" applyAlignment="1">
      <alignment vertical="top" textRotation="90"/>
    </xf>
    <xf numFmtId="0" fontId="13" fillId="5" borderId="31" xfId="3" applyFont="1" applyFill="1" applyBorder="1" applyAlignment="1">
      <alignment wrapText="1"/>
    </xf>
    <xf numFmtId="0" fontId="3" fillId="0" borderId="28" xfId="3" applyFont="1" applyBorder="1" applyAlignment="1">
      <alignment vertical="top"/>
    </xf>
    <xf numFmtId="0" fontId="3" fillId="0" borderId="28" xfId="3" applyFont="1" applyBorder="1" applyAlignment="1">
      <alignment vertical="top" textRotation="90"/>
    </xf>
    <xf numFmtId="0" fontId="3" fillId="4" borderId="9" xfId="3" applyFont="1" applyFill="1" applyBorder="1" applyAlignment="1">
      <alignment vertical="top"/>
    </xf>
    <xf numFmtId="0" fontId="3" fillId="4" borderId="8" xfId="3" applyFont="1" applyFill="1" applyBorder="1" applyAlignment="1">
      <alignment vertical="top" textRotation="90"/>
    </xf>
    <xf numFmtId="1" fontId="5" fillId="0" borderId="20" xfId="3" applyNumberFormat="1" applyFont="1" applyBorder="1" applyAlignment="1">
      <alignment horizontal="center" vertical="center"/>
    </xf>
    <xf numFmtId="165" fontId="5" fillId="7" borderId="1" xfId="3" applyNumberFormat="1" applyFont="1" applyFill="1" applyBorder="1" applyAlignment="1">
      <alignment horizontal="center" vertical="center" wrapText="1"/>
    </xf>
    <xf numFmtId="0" fontId="5" fillId="0" borderId="22" xfId="3" applyFont="1" applyBorder="1" applyAlignment="1">
      <alignment horizontal="justify" vertical="center"/>
    </xf>
    <xf numFmtId="165" fontId="5" fillId="26" borderId="9" xfId="3" applyNumberFormat="1" applyFont="1" applyFill="1" applyBorder="1" applyAlignment="1">
      <alignment horizontal="center" vertical="top"/>
    </xf>
    <xf numFmtId="0" fontId="3" fillId="23" borderId="9" xfId="3" applyFont="1" applyFill="1" applyBorder="1" applyAlignment="1">
      <alignment horizontal="center" vertical="top"/>
    </xf>
    <xf numFmtId="1" fontId="5" fillId="0" borderId="17" xfId="3" applyNumberFormat="1" applyFont="1" applyBorder="1" applyAlignment="1">
      <alignment horizontal="center" vertical="center"/>
    </xf>
    <xf numFmtId="165" fontId="53" fillId="0" borderId="54" xfId="3" applyNumberFormat="1" applyFont="1" applyBorder="1" applyAlignment="1">
      <alignment horizontal="center" vertical="center" wrapText="1"/>
    </xf>
    <xf numFmtId="0" fontId="13" fillId="0" borderId="57" xfId="3" applyFont="1" applyBorder="1" applyAlignment="1">
      <alignment horizontal="justify" vertical="center"/>
    </xf>
    <xf numFmtId="165" fontId="5" fillId="0" borderId="9" xfId="3" applyNumberFormat="1" applyFont="1" applyBorder="1" applyAlignment="1">
      <alignment horizontal="center" vertical="top"/>
    </xf>
    <xf numFmtId="0" fontId="5" fillId="0" borderId="12" xfId="3" applyFont="1" applyBorder="1" applyAlignment="1">
      <alignment horizontal="center" vertical="top"/>
    </xf>
    <xf numFmtId="1" fontId="5" fillId="0" borderId="39" xfId="3" applyNumberFormat="1" applyFont="1" applyBorder="1" applyAlignment="1">
      <alignment horizontal="center" vertical="center"/>
    </xf>
    <xf numFmtId="165" fontId="5" fillId="7" borderId="62" xfId="3" applyNumberFormat="1" applyFont="1" applyFill="1" applyBorder="1" applyAlignment="1">
      <alignment horizontal="center" vertical="center" wrapText="1"/>
    </xf>
    <xf numFmtId="0" fontId="5" fillId="0" borderId="63" xfId="3" applyFont="1" applyBorder="1" applyAlignment="1">
      <alignment horizontal="justify" vertical="center"/>
    </xf>
    <xf numFmtId="0" fontId="13" fillId="0" borderId="62" xfId="3" applyFont="1" applyBorder="1" applyAlignment="1">
      <alignment horizontal="center" vertical="center" wrapText="1"/>
    </xf>
    <xf numFmtId="0" fontId="13" fillId="0" borderId="63" xfId="3" applyFont="1" applyBorder="1" applyAlignment="1">
      <alignment horizontal="justify" vertical="center"/>
    </xf>
    <xf numFmtId="165" fontId="5" fillId="0" borderId="0" xfId="3" applyNumberFormat="1" applyFont="1" applyAlignment="1">
      <alignment horizontal="center" vertical="top"/>
    </xf>
    <xf numFmtId="1" fontId="29" fillId="0" borderId="61" xfId="3" applyNumberFormat="1" applyFont="1" applyBorder="1" applyAlignment="1">
      <alignment horizontal="center" vertical="center"/>
    </xf>
    <xf numFmtId="165" fontId="29" fillId="7" borderId="60" xfId="3" applyNumberFormat="1" applyFont="1" applyFill="1" applyBorder="1" applyAlignment="1">
      <alignment horizontal="center" vertical="center" wrapText="1"/>
    </xf>
    <xf numFmtId="0" fontId="39" fillId="0" borderId="15" xfId="3" applyFont="1" applyBorder="1" applyAlignment="1">
      <alignment horizontal="justify" vertical="center"/>
    </xf>
    <xf numFmtId="1" fontId="53" fillId="0" borderId="61" xfId="3" applyNumberFormat="1" applyFont="1" applyBorder="1" applyAlignment="1">
      <alignment horizontal="center" vertical="center"/>
    </xf>
    <xf numFmtId="165" fontId="53" fillId="7" borderId="60" xfId="3" applyNumberFormat="1" applyFont="1" applyFill="1" applyBorder="1" applyAlignment="1">
      <alignment horizontal="center" vertical="center" wrapText="1"/>
    </xf>
    <xf numFmtId="0" fontId="53" fillId="0" borderId="63" xfId="3" applyFont="1" applyBorder="1" applyAlignment="1">
      <alignment horizontal="justify" vertical="center"/>
    </xf>
    <xf numFmtId="0" fontId="53" fillId="0" borderId="39" xfId="3" applyFont="1" applyBorder="1" applyAlignment="1">
      <alignment horizontal="center" vertical="center"/>
    </xf>
    <xf numFmtId="0" fontId="53" fillId="0" borderId="38" xfId="3" applyFont="1" applyBorder="1" applyAlignment="1">
      <alignment horizontal="center" vertical="center"/>
    </xf>
    <xf numFmtId="0" fontId="53" fillId="0" borderId="63" xfId="3" applyFont="1" applyBorder="1" applyAlignment="1">
      <alignment wrapText="1"/>
    </xf>
    <xf numFmtId="0" fontId="53" fillId="0" borderId="58" xfId="3" applyFont="1" applyBorder="1" applyAlignment="1">
      <alignment horizontal="justify" vertical="center"/>
    </xf>
    <xf numFmtId="1" fontId="32" fillId="0" borderId="61" xfId="3" applyNumberFormat="1" applyFont="1" applyBorder="1" applyAlignment="1">
      <alignment horizontal="center" vertical="center"/>
    </xf>
    <xf numFmtId="165" fontId="32" fillId="7" borderId="60" xfId="3" applyNumberFormat="1" applyFont="1" applyFill="1" applyBorder="1" applyAlignment="1">
      <alignment horizontal="center" vertical="center" wrapText="1"/>
    </xf>
    <xf numFmtId="0" fontId="39" fillId="0" borderId="63" xfId="3" applyFont="1" applyBorder="1" applyAlignment="1">
      <alignment horizontal="justify" vertical="center"/>
    </xf>
    <xf numFmtId="0" fontId="37" fillId="0" borderId="0" xfId="3" applyFont="1" applyAlignment="1">
      <alignment horizontal="center" vertical="center"/>
    </xf>
    <xf numFmtId="0" fontId="39" fillId="0" borderId="29" xfId="3" applyFont="1" applyBorder="1" applyAlignment="1">
      <alignment horizontal="center" vertical="center" wrapText="1"/>
    </xf>
    <xf numFmtId="0" fontId="53" fillId="0" borderId="32" xfId="3" applyFont="1" applyBorder="1" applyAlignment="1">
      <alignment horizontal="center" vertical="center" wrapText="1"/>
    </xf>
    <xf numFmtId="0" fontId="13" fillId="0" borderId="17" xfId="3" applyFont="1" applyBorder="1" applyAlignment="1">
      <alignment horizontal="center" vertical="center"/>
    </xf>
    <xf numFmtId="0" fontId="53" fillId="0" borderId="68" xfId="3" applyFont="1" applyBorder="1" applyAlignment="1">
      <alignment horizontal="center" vertical="center"/>
    </xf>
    <xf numFmtId="0" fontId="53" fillId="0" borderId="57" xfId="3" applyFont="1" applyBorder="1" applyAlignment="1">
      <alignment wrapText="1"/>
    </xf>
    <xf numFmtId="1" fontId="29" fillId="0" borderId="39" xfId="3" applyNumberFormat="1" applyFont="1" applyBorder="1" applyAlignment="1">
      <alignment horizontal="center" vertical="center"/>
    </xf>
    <xf numFmtId="165" fontId="29" fillId="7" borderId="62" xfId="3" applyNumberFormat="1" applyFont="1" applyFill="1" applyBorder="1" applyAlignment="1">
      <alignment horizontal="center" vertical="center" wrapText="1"/>
    </xf>
    <xf numFmtId="0" fontId="39" fillId="0" borderId="57" xfId="3" applyFont="1" applyBorder="1" applyAlignment="1">
      <alignment horizontal="justify" vertical="center"/>
    </xf>
    <xf numFmtId="0" fontId="3" fillId="26" borderId="9" xfId="3" applyFont="1" applyFill="1" applyBorder="1" applyAlignment="1">
      <alignment horizontal="center" vertical="top"/>
    </xf>
    <xf numFmtId="0" fontId="13" fillId="10" borderId="59" xfId="4" applyFont="1" applyFill="1" applyBorder="1" applyAlignment="1">
      <alignment horizontal="left" vertical="top" wrapText="1"/>
    </xf>
    <xf numFmtId="49" fontId="3" fillId="5" borderId="59" xfId="3" applyNumberFormat="1" applyFont="1" applyFill="1" applyBorder="1" applyAlignment="1">
      <alignment horizontal="center" vertical="top" wrapText="1"/>
    </xf>
    <xf numFmtId="49" fontId="3" fillId="11" borderId="50" xfId="3" applyNumberFormat="1" applyFont="1" applyFill="1" applyBorder="1" applyAlignment="1">
      <alignment vertical="top" wrapText="1"/>
    </xf>
    <xf numFmtId="1" fontId="13" fillId="0" borderId="29" xfId="3" applyNumberFormat="1" applyFont="1" applyBorder="1" applyAlignment="1">
      <alignment horizontal="center" vertical="center"/>
    </xf>
    <xf numFmtId="0" fontId="13" fillId="0" borderId="45" xfId="3" applyFont="1" applyBorder="1" applyAlignment="1">
      <alignment horizontal="justify" vertical="center"/>
    </xf>
    <xf numFmtId="165" fontId="5" fillId="0" borderId="28" xfId="3" applyNumberFormat="1" applyFont="1" applyBorder="1" applyAlignment="1">
      <alignment horizontal="center" vertical="top"/>
    </xf>
    <xf numFmtId="49" fontId="3" fillId="11" borderId="71" xfId="3" applyNumberFormat="1" applyFont="1" applyFill="1" applyBorder="1" applyAlignment="1">
      <alignment vertical="top" wrapText="1"/>
    </xf>
    <xf numFmtId="1" fontId="5" fillId="0" borderId="26" xfId="3" applyNumberFormat="1" applyFont="1" applyBorder="1" applyAlignment="1">
      <alignment horizontal="center" vertical="center"/>
    </xf>
    <xf numFmtId="0" fontId="5" fillId="0" borderId="23" xfId="3" applyFont="1" applyBorder="1" applyAlignment="1">
      <alignment horizontal="justify" vertical="center"/>
    </xf>
    <xf numFmtId="165" fontId="3" fillId="11" borderId="56" xfId="3" applyNumberFormat="1" applyFont="1" applyFill="1" applyBorder="1" applyAlignment="1">
      <alignment horizontal="center" vertical="top"/>
    </xf>
    <xf numFmtId="165" fontId="5" fillId="11" borderId="37" xfId="3" applyNumberFormat="1" applyFont="1" applyFill="1" applyBorder="1" applyAlignment="1">
      <alignment horizontal="center" vertical="top"/>
    </xf>
    <xf numFmtId="0" fontId="13" fillId="0" borderId="63" xfId="3" applyFont="1" applyBorder="1" applyAlignment="1">
      <alignment wrapText="1"/>
    </xf>
    <xf numFmtId="0" fontId="13" fillId="0" borderId="32" xfId="3" applyFont="1" applyBorder="1" applyAlignment="1">
      <alignment horizontal="center" vertical="center" wrapText="1"/>
    </xf>
    <xf numFmtId="9" fontId="5" fillId="0" borderId="30" xfId="3" applyNumberFormat="1" applyFont="1" applyBorder="1" applyAlignment="1">
      <alignment horizontal="left" vertical="top"/>
    </xf>
    <xf numFmtId="0" fontId="5" fillId="0" borderId="43" xfId="3" applyFont="1" applyBorder="1" applyAlignment="1">
      <alignment horizontal="left" vertical="top"/>
    </xf>
    <xf numFmtId="0" fontId="5" fillId="0" borderId="23" xfId="3" applyFont="1" applyBorder="1" applyAlignment="1">
      <alignment horizontal="left" vertical="top"/>
    </xf>
    <xf numFmtId="165" fontId="3" fillId="23" borderId="9" xfId="3" applyNumberFormat="1" applyFont="1" applyFill="1" applyBorder="1" applyAlignment="1">
      <alignment horizontal="center" vertical="top"/>
    </xf>
    <xf numFmtId="9" fontId="5" fillId="0" borderId="41" xfId="3" applyNumberFormat="1" applyFont="1" applyBorder="1" applyAlignment="1">
      <alignment horizontal="left" vertical="top"/>
    </xf>
    <xf numFmtId="0" fontId="5" fillId="0" borderId="35" xfId="3" applyFont="1" applyBorder="1" applyAlignment="1">
      <alignment horizontal="left" vertical="top"/>
    </xf>
    <xf numFmtId="0" fontId="5" fillId="0" borderId="15" xfId="3" applyFont="1" applyBorder="1" applyAlignment="1">
      <alignment horizontal="left" vertical="top"/>
    </xf>
    <xf numFmtId="165" fontId="5" fillId="0" borderId="4" xfId="3" applyNumberFormat="1" applyFont="1" applyBorder="1" applyAlignment="1">
      <alignment horizontal="center" vertical="top"/>
    </xf>
    <xf numFmtId="9" fontId="5" fillId="0" borderId="29" xfId="3" applyNumberFormat="1" applyFont="1" applyBorder="1" applyAlignment="1">
      <alignment horizontal="left" vertical="top"/>
    </xf>
    <xf numFmtId="0" fontId="5" fillId="0" borderId="32" xfId="3" applyFont="1" applyBorder="1" applyAlignment="1">
      <alignment horizontal="left" vertical="top"/>
    </xf>
    <xf numFmtId="0" fontId="5" fillId="0" borderId="46" xfId="3" applyFont="1" applyBorder="1" applyAlignment="1">
      <alignment horizontal="left" vertical="top"/>
    </xf>
    <xf numFmtId="9" fontId="5" fillId="0" borderId="26" xfId="3" applyNumberFormat="1" applyFont="1" applyBorder="1" applyAlignment="1">
      <alignment horizontal="left" vertical="top"/>
    </xf>
    <xf numFmtId="0" fontId="5" fillId="0" borderId="48" xfId="3" applyFont="1" applyBorder="1" applyAlignment="1">
      <alignment horizontal="left" vertical="top"/>
    </xf>
    <xf numFmtId="0" fontId="5" fillId="0" borderId="49" xfId="3" applyFont="1" applyBorder="1" applyAlignment="1">
      <alignment horizontal="left" vertical="top"/>
    </xf>
    <xf numFmtId="165" fontId="13" fillId="7" borderId="38" xfId="3" applyNumberFormat="1" applyFont="1" applyFill="1" applyBorder="1" applyAlignment="1">
      <alignment horizontal="center" vertical="center" wrapText="1"/>
    </xf>
    <xf numFmtId="165" fontId="13" fillId="7" borderId="33" xfId="3" applyNumberFormat="1" applyFont="1" applyFill="1" applyBorder="1" applyAlignment="1">
      <alignment horizontal="center" vertical="center" wrapText="1"/>
    </xf>
    <xf numFmtId="0" fontId="5" fillId="11" borderId="31" xfId="3" applyFont="1" applyFill="1" applyBorder="1" applyAlignment="1">
      <alignment horizontal="center" vertical="top"/>
    </xf>
    <xf numFmtId="0" fontId="13" fillId="0" borderId="15" xfId="3" applyFont="1" applyBorder="1" applyAlignment="1">
      <alignment horizontal="left" vertical="top"/>
    </xf>
    <xf numFmtId="49" fontId="3" fillId="2" borderId="14" xfId="3" applyNumberFormat="1" applyFont="1" applyFill="1" applyBorder="1" applyAlignment="1">
      <alignment horizontal="center" vertical="top"/>
    </xf>
    <xf numFmtId="165" fontId="13" fillId="0" borderId="38" xfId="3" applyNumberFormat="1" applyFont="1" applyBorder="1" applyAlignment="1">
      <alignment horizontal="center" vertical="center" wrapText="1"/>
    </xf>
    <xf numFmtId="165" fontId="13" fillId="0" borderId="33" xfId="3" applyNumberFormat="1" applyFont="1" applyBorder="1" applyAlignment="1">
      <alignment horizontal="center" vertical="center" wrapText="1"/>
    </xf>
    <xf numFmtId="0" fontId="13" fillId="0" borderId="29" xfId="12" applyFont="1" applyBorder="1" applyAlignment="1">
      <alignment horizontal="center" vertical="center" wrapText="1"/>
    </xf>
    <xf numFmtId="0" fontId="13" fillId="0" borderId="16" xfId="12" applyFont="1" applyBorder="1" applyAlignment="1">
      <alignment horizontal="center" vertical="center" wrapText="1"/>
    </xf>
    <xf numFmtId="0" fontId="13" fillId="0" borderId="46" xfId="12" applyFont="1" applyBorder="1" applyAlignment="1">
      <alignment horizontal="justify" vertical="center"/>
    </xf>
    <xf numFmtId="0" fontId="50" fillId="0" borderId="9" xfId="3" applyFont="1" applyBorder="1" applyAlignment="1">
      <alignment vertical="top" wrapText="1"/>
    </xf>
    <xf numFmtId="0" fontId="13" fillId="0" borderId="26" xfId="3" applyFont="1" applyBorder="1" applyAlignment="1">
      <alignment horizontal="center" vertical="top" wrapText="1"/>
    </xf>
    <xf numFmtId="0" fontId="13" fillId="0" borderId="25" xfId="3" applyFont="1" applyBorder="1" applyAlignment="1">
      <alignment horizontal="center" vertical="center" wrapText="1"/>
    </xf>
    <xf numFmtId="0" fontId="13" fillId="0" borderId="49" xfId="3" applyFont="1" applyBorder="1" applyAlignment="1">
      <alignment horizontal="justify" vertical="center"/>
    </xf>
    <xf numFmtId="0" fontId="50" fillId="0" borderId="0" xfId="3" applyFont="1" applyAlignment="1">
      <alignment vertical="top" wrapText="1"/>
    </xf>
    <xf numFmtId="0" fontId="50" fillId="0" borderId="0" xfId="3" applyFont="1" applyAlignment="1">
      <alignment vertical="top" textRotation="90" wrapText="1"/>
    </xf>
    <xf numFmtId="49" fontId="3" fillId="0" borderId="0" xfId="3" applyNumberFormat="1" applyFont="1" applyAlignment="1">
      <alignment vertical="top" wrapText="1"/>
    </xf>
    <xf numFmtId="0" fontId="3" fillId="0" borderId="0" xfId="3" applyFont="1" applyAlignment="1">
      <alignment vertical="top"/>
    </xf>
    <xf numFmtId="0" fontId="3" fillId="0" borderId="14" xfId="3" applyFont="1" applyBorder="1" applyAlignment="1">
      <alignment vertical="top"/>
    </xf>
    <xf numFmtId="49" fontId="3" fillId="2" borderId="13" xfId="3" applyNumberFormat="1" applyFont="1" applyFill="1" applyBorder="1" applyAlignment="1">
      <alignment horizontal="center" vertical="top"/>
    </xf>
    <xf numFmtId="0" fontId="13" fillId="0" borderId="44" xfId="3" applyFont="1" applyBorder="1" applyAlignment="1">
      <alignment horizontal="justify" vertical="center"/>
    </xf>
    <xf numFmtId="0" fontId="8" fillId="0" borderId="34" xfId="3" applyBorder="1" applyAlignment="1">
      <alignment horizontal="center" vertical="center" wrapText="1"/>
    </xf>
    <xf numFmtId="0" fontId="50" fillId="0" borderId="28" xfId="3" applyFont="1" applyBorder="1" applyAlignment="1">
      <alignment vertical="top" wrapText="1"/>
    </xf>
    <xf numFmtId="0" fontId="50" fillId="0" borderId="28" xfId="3" applyFont="1" applyBorder="1" applyAlignment="1">
      <alignment vertical="top" textRotation="90" wrapText="1"/>
    </xf>
    <xf numFmtId="49" fontId="3" fillId="0" borderId="28" xfId="3" applyNumberFormat="1" applyFont="1" applyBorder="1" applyAlignment="1">
      <alignment vertical="top" wrapText="1"/>
    </xf>
    <xf numFmtId="0" fontId="3" fillId="3" borderId="9" xfId="3" applyFont="1" applyFill="1" applyBorder="1" applyAlignment="1">
      <alignment horizontal="left" vertical="top"/>
    </xf>
    <xf numFmtId="0" fontId="3" fillId="2" borderId="8" xfId="3" applyFont="1" applyFill="1" applyBorder="1" applyAlignment="1">
      <alignment horizontal="left" vertical="top" textRotation="90"/>
    </xf>
    <xf numFmtId="0" fontId="3" fillId="2" borderId="8" xfId="3" applyFont="1" applyFill="1" applyBorder="1"/>
    <xf numFmtId="0" fontId="13" fillId="0" borderId="1" xfId="3" applyFont="1" applyBorder="1"/>
    <xf numFmtId="0" fontId="81" fillId="0" borderId="0" xfId="16"/>
    <xf numFmtId="0" fontId="8" fillId="0" borderId="0" xfId="16" applyFont="1"/>
    <xf numFmtId="165" fontId="12" fillId="0" borderId="0" xfId="16" applyNumberFormat="1" applyFont="1" applyAlignment="1">
      <alignment vertical="top" wrapText="1"/>
    </xf>
    <xf numFmtId="165" fontId="19" fillId="26" borderId="27" xfId="16" applyNumberFormat="1" applyFont="1" applyFill="1" applyBorder="1" applyAlignment="1">
      <alignment vertical="top" wrapText="1"/>
    </xf>
    <xf numFmtId="165" fontId="13" fillId="0" borderId="0" xfId="16" applyNumberFormat="1" applyFont="1" applyAlignment="1">
      <alignment vertical="top" wrapText="1"/>
    </xf>
    <xf numFmtId="165" fontId="13" fillId="0" borderId="2" xfId="16" applyNumberFormat="1" applyFont="1" applyBorder="1" applyAlignment="1">
      <alignment vertical="top" wrapText="1"/>
    </xf>
    <xf numFmtId="165" fontId="12" fillId="12" borderId="27" xfId="16" applyNumberFormat="1" applyFont="1" applyFill="1" applyBorder="1" applyAlignment="1">
      <alignment vertical="top" wrapText="1"/>
    </xf>
    <xf numFmtId="165" fontId="13" fillId="0" borderId="18" xfId="16" applyNumberFormat="1" applyFont="1" applyBorder="1" applyAlignment="1">
      <alignment vertical="top" wrapText="1"/>
    </xf>
    <xf numFmtId="0" fontId="66" fillId="0" borderId="0" xfId="16" applyFont="1" applyAlignment="1">
      <alignment vertical="top"/>
    </xf>
    <xf numFmtId="165" fontId="13" fillId="0" borderId="53" xfId="16" applyNumberFormat="1" applyFont="1" applyBorder="1" applyAlignment="1">
      <alignment vertical="top" wrapText="1"/>
    </xf>
    <xf numFmtId="0" fontId="9" fillId="0" borderId="0" xfId="16" applyFont="1" applyAlignment="1">
      <alignment vertical="top"/>
    </xf>
    <xf numFmtId="0" fontId="13" fillId="0" borderId="0" xfId="16" applyFont="1" applyAlignment="1">
      <alignment vertical="top"/>
    </xf>
    <xf numFmtId="165" fontId="11" fillId="0" borderId="0" xfId="16" applyNumberFormat="1" applyFont="1" applyAlignment="1">
      <alignment horizontal="right" vertical="top" wrapText="1"/>
    </xf>
    <xf numFmtId="165" fontId="13" fillId="0" borderId="10" xfId="16" applyNumberFormat="1" applyFont="1" applyBorder="1" applyAlignment="1">
      <alignment vertical="top" wrapText="1"/>
    </xf>
    <xf numFmtId="0" fontId="10" fillId="0" borderId="12" xfId="16" applyFont="1" applyBorder="1"/>
    <xf numFmtId="0" fontId="10" fillId="0" borderId="0" xfId="16" applyFont="1"/>
    <xf numFmtId="0" fontId="10" fillId="0" borderId="14" xfId="16" applyFont="1" applyBorder="1"/>
    <xf numFmtId="165" fontId="13" fillId="0" borderId="0" xfId="2" applyNumberFormat="1" applyFont="1" applyAlignment="1">
      <alignment vertical="top" wrapText="1"/>
    </xf>
    <xf numFmtId="165" fontId="13" fillId="0" borderId="10" xfId="2" applyNumberFormat="1" applyFont="1" applyBorder="1" applyAlignment="1">
      <alignment vertical="top" wrapText="1"/>
    </xf>
    <xf numFmtId="165" fontId="39" fillId="0" borderId="10" xfId="16" applyNumberFormat="1" applyFont="1" applyBorder="1" applyAlignment="1">
      <alignment vertical="top" wrapText="1"/>
    </xf>
    <xf numFmtId="165" fontId="19" fillId="12" borderId="27" xfId="16" applyNumberFormat="1" applyFont="1" applyFill="1" applyBorder="1" applyAlignment="1">
      <alignment vertical="top" wrapText="1"/>
    </xf>
    <xf numFmtId="0" fontId="82" fillId="0" borderId="0" xfId="16" applyFont="1" applyAlignment="1">
      <alignment vertical="center" wrapText="1"/>
    </xf>
    <xf numFmtId="0" fontId="8" fillId="0" borderId="8" xfId="16" applyFont="1" applyBorder="1"/>
    <xf numFmtId="0" fontId="12" fillId="0" borderId="8" xfId="16" applyFont="1" applyBorder="1" applyAlignment="1">
      <alignment vertical="center" wrapText="1"/>
    </xf>
    <xf numFmtId="0" fontId="12" fillId="0" borderId="7" xfId="16" applyFont="1" applyBorder="1" applyAlignment="1">
      <alignment vertical="center" wrapText="1"/>
    </xf>
    <xf numFmtId="49" fontId="68" fillId="0" borderId="0" xfId="16" applyNumberFormat="1" applyFont="1" applyAlignment="1">
      <alignment vertical="top" wrapText="1"/>
    </xf>
    <xf numFmtId="0" fontId="16" fillId="0" borderId="0" xfId="16" applyFont="1" applyAlignment="1">
      <alignment horizontal="center" vertical="top"/>
    </xf>
    <xf numFmtId="49" fontId="14" fillId="0" borderId="0" xfId="16" applyNumberFormat="1" applyFont="1" applyAlignment="1">
      <alignment vertical="top"/>
    </xf>
    <xf numFmtId="49" fontId="13" fillId="0" borderId="0" xfId="16" applyNumberFormat="1" applyFont="1" applyAlignment="1">
      <alignment vertical="top"/>
    </xf>
    <xf numFmtId="49" fontId="14" fillId="0" borderId="28" xfId="16" applyNumberFormat="1" applyFont="1" applyBorder="1" applyAlignment="1">
      <alignment vertical="top"/>
    </xf>
    <xf numFmtId="49" fontId="13" fillId="0" borderId="28" xfId="16" applyNumberFormat="1" applyFont="1" applyBorder="1" applyAlignment="1">
      <alignment vertical="top"/>
    </xf>
    <xf numFmtId="0" fontId="14" fillId="9" borderId="9" xfId="16" applyFont="1" applyFill="1" applyBorder="1" applyAlignment="1">
      <alignment vertical="top"/>
    </xf>
    <xf numFmtId="0" fontId="14" fillId="9" borderId="8" xfId="16" applyFont="1" applyFill="1" applyBorder="1" applyAlignment="1">
      <alignment vertical="top"/>
    </xf>
    <xf numFmtId="0" fontId="14" fillId="9" borderId="7" xfId="16" applyFont="1" applyFill="1" applyBorder="1" applyAlignment="1">
      <alignment vertical="top"/>
    </xf>
    <xf numFmtId="165" fontId="30" fillId="9" borderId="27" xfId="16" applyNumberFormat="1" applyFont="1" applyFill="1" applyBorder="1" applyAlignment="1">
      <alignment horizontal="center" vertical="top"/>
    </xf>
    <xf numFmtId="49" fontId="6" fillId="2" borderId="20" xfId="12" applyNumberFormat="1" applyFont="1" applyFill="1" applyBorder="1" applyAlignment="1">
      <alignment vertical="top"/>
    </xf>
    <xf numFmtId="49" fontId="6" fillId="2" borderId="1" xfId="12" applyNumberFormat="1" applyFont="1" applyFill="1" applyBorder="1" applyAlignment="1">
      <alignment vertical="top"/>
    </xf>
    <xf numFmtId="49" fontId="6" fillId="2" borderId="22" xfId="12" applyNumberFormat="1" applyFont="1" applyFill="1" applyBorder="1" applyAlignment="1">
      <alignment vertical="top"/>
    </xf>
    <xf numFmtId="165" fontId="30" fillId="2" borderId="21" xfId="12" applyNumberFormat="1" applyFont="1" applyFill="1" applyBorder="1" applyAlignment="1">
      <alignment horizontal="center" vertical="top"/>
    </xf>
    <xf numFmtId="49" fontId="6" fillId="3" borderId="46" xfId="16" applyNumberFormat="1" applyFont="1" applyFill="1" applyBorder="1" applyAlignment="1">
      <alignment horizontal="center" vertical="top" wrapText="1"/>
    </xf>
    <xf numFmtId="0" fontId="14" fillId="4" borderId="9" xfId="16" applyFont="1" applyFill="1" applyBorder="1" applyAlignment="1">
      <alignment vertical="top"/>
    </xf>
    <xf numFmtId="0" fontId="14" fillId="4" borderId="8" xfId="16" applyFont="1" applyFill="1" applyBorder="1" applyAlignment="1">
      <alignment vertical="top"/>
    </xf>
    <xf numFmtId="0" fontId="14" fillId="4" borderId="7" xfId="16" applyFont="1" applyFill="1" applyBorder="1" applyAlignment="1">
      <alignment vertical="top"/>
    </xf>
    <xf numFmtId="165" fontId="6" fillId="4" borderId="27" xfId="16" applyNumberFormat="1" applyFont="1" applyFill="1" applyBorder="1" applyAlignment="1">
      <alignment horizontal="center" vertical="top"/>
    </xf>
    <xf numFmtId="0" fontId="6" fillId="4" borderId="27" xfId="16" applyFont="1" applyFill="1" applyBorder="1" applyAlignment="1">
      <alignment horizontal="center" vertical="top"/>
    </xf>
    <xf numFmtId="49" fontId="6" fillId="6" borderId="27" xfId="16" applyNumberFormat="1" applyFont="1" applyFill="1" applyBorder="1" applyAlignment="1">
      <alignment horizontal="center" vertical="top"/>
    </xf>
    <xf numFmtId="49" fontId="6" fillId="3" borderId="7" xfId="16" applyNumberFormat="1" applyFont="1" applyFill="1" applyBorder="1" applyAlignment="1">
      <alignment horizontal="center" vertical="top"/>
    </xf>
    <xf numFmtId="49" fontId="13" fillId="7" borderId="39" xfId="16" applyNumberFormat="1" applyFont="1" applyFill="1" applyBorder="1" applyAlignment="1">
      <alignment horizontal="center" vertical="center" wrapText="1"/>
    </xf>
    <xf numFmtId="0" fontId="13" fillId="5" borderId="38" xfId="16" applyFont="1" applyFill="1" applyBorder="1" applyAlignment="1">
      <alignment horizontal="center" vertical="center"/>
    </xf>
    <xf numFmtId="0" fontId="13" fillId="5" borderId="62" xfId="16" applyFont="1" applyFill="1" applyBorder="1" applyAlignment="1">
      <alignment vertical="center" wrapText="1"/>
    </xf>
    <xf numFmtId="165" fontId="12" fillId="24" borderId="18" xfId="16" applyNumberFormat="1" applyFont="1" applyFill="1" applyBorder="1" applyAlignment="1">
      <alignment horizontal="center" vertical="top"/>
    </xf>
    <xf numFmtId="0" fontId="12" fillId="23" borderId="22" xfId="16" applyFont="1" applyFill="1" applyBorder="1" applyAlignment="1">
      <alignment horizontal="center" vertical="top"/>
    </xf>
    <xf numFmtId="49" fontId="10" fillId="0" borderId="21" xfId="16" applyNumberFormat="1" applyFont="1" applyBorder="1" applyAlignment="1">
      <alignment horizontal="center" vertical="top" wrapText="1"/>
    </xf>
    <xf numFmtId="0" fontId="8" fillId="5" borderId="21" xfId="16" applyFont="1" applyFill="1" applyBorder="1" applyAlignment="1">
      <alignment horizontal="center" vertical="top" wrapText="1"/>
    </xf>
    <xf numFmtId="49" fontId="6" fillId="4" borderId="21" xfId="16" applyNumberFormat="1" applyFont="1" applyFill="1" applyBorder="1" applyAlignment="1">
      <alignment horizontal="center" vertical="top"/>
    </xf>
    <xf numFmtId="49" fontId="6" fillId="3" borderId="21" xfId="16" applyNumberFormat="1" applyFont="1" applyFill="1" applyBorder="1" applyAlignment="1">
      <alignment horizontal="center" vertical="top"/>
    </xf>
    <xf numFmtId="165" fontId="37" fillId="0" borderId="0" xfId="16" applyNumberFormat="1" applyFont="1"/>
    <xf numFmtId="0" fontId="37" fillId="0" borderId="0" xfId="16" applyFont="1"/>
    <xf numFmtId="0" fontId="13" fillId="0" borderId="20" xfId="5" applyFont="1" applyBorder="1" applyAlignment="1">
      <alignment horizontal="center" vertical="top"/>
    </xf>
    <xf numFmtId="0" fontId="13" fillId="0" borderId="48" xfId="16" applyFont="1" applyBorder="1" applyAlignment="1">
      <alignment horizontal="center" vertical="top" wrapText="1"/>
    </xf>
    <xf numFmtId="0" fontId="13" fillId="0" borderId="49" xfId="16" applyFont="1" applyBorder="1" applyAlignment="1">
      <alignment horizontal="left" vertical="top" wrapText="1"/>
    </xf>
    <xf numFmtId="165" fontId="13" fillId="0" borderId="13" xfId="16" applyNumberFormat="1" applyFont="1" applyBorder="1" applyAlignment="1">
      <alignment horizontal="center" vertical="top"/>
    </xf>
    <xf numFmtId="0" fontId="13" fillId="0" borderId="44" xfId="16" applyFont="1" applyBorder="1" applyAlignment="1">
      <alignment horizontal="center" vertical="top"/>
    </xf>
    <xf numFmtId="0" fontId="13" fillId="0" borderId="37" xfId="4" applyFont="1" applyBorder="1" applyAlignment="1">
      <alignment vertical="top" wrapText="1"/>
    </xf>
    <xf numFmtId="49" fontId="10" fillId="0" borderId="13" xfId="16" applyNumberFormat="1" applyFont="1" applyBorder="1" applyAlignment="1">
      <alignment horizontal="center" vertical="top" wrapText="1"/>
    </xf>
    <xf numFmtId="0" fontId="8" fillId="5" borderId="13" xfId="16" applyFont="1" applyFill="1" applyBorder="1" applyAlignment="1">
      <alignment horizontal="center" vertical="top" wrapText="1"/>
    </xf>
    <xf numFmtId="49" fontId="6" fillId="4" borderId="13" xfId="16" applyNumberFormat="1" applyFont="1" applyFill="1" applyBorder="1" applyAlignment="1">
      <alignment horizontal="center" vertical="top"/>
    </xf>
    <xf numFmtId="0" fontId="13" fillId="0" borderId="39" xfId="16" applyFont="1" applyBorder="1" applyAlignment="1">
      <alignment horizontal="center" vertical="center"/>
    </xf>
    <xf numFmtId="0" fontId="13" fillId="0" borderId="38" xfId="16" applyFont="1" applyBorder="1" applyAlignment="1">
      <alignment horizontal="center" vertical="center"/>
    </xf>
    <xf numFmtId="0" fontId="13" fillId="0" borderId="62" xfId="16" applyFont="1" applyBorder="1" applyAlignment="1">
      <alignment vertical="center" wrapText="1"/>
    </xf>
    <xf numFmtId="165" fontId="13" fillId="0" borderId="2" xfId="16" applyNumberFormat="1" applyFont="1" applyBorder="1" applyAlignment="1">
      <alignment horizontal="center" vertical="top"/>
    </xf>
    <xf numFmtId="0" fontId="13" fillId="0" borderId="2" xfId="16" applyFont="1" applyBorder="1" applyAlignment="1">
      <alignment horizontal="center" vertical="top"/>
    </xf>
    <xf numFmtId="0" fontId="13" fillId="0" borderId="55" xfId="4" applyFont="1" applyBorder="1" applyAlignment="1">
      <alignment vertical="top" wrapText="1"/>
    </xf>
    <xf numFmtId="49" fontId="10" fillId="0" borderId="5" xfId="16" applyNumberFormat="1" applyFont="1" applyBorder="1" applyAlignment="1">
      <alignment horizontal="center" vertical="top" wrapText="1"/>
    </xf>
    <xf numFmtId="0" fontId="13" fillId="5" borderId="63" xfId="16" applyFont="1" applyFill="1" applyBorder="1" applyAlignment="1">
      <alignment vertical="center" wrapText="1"/>
    </xf>
    <xf numFmtId="165" fontId="12" fillId="24" borderId="42" xfId="16" applyNumberFormat="1" applyFont="1" applyFill="1" applyBorder="1" applyAlignment="1">
      <alignment horizontal="center" vertical="top"/>
    </xf>
    <xf numFmtId="49" fontId="10" fillId="0" borderId="1" xfId="16" applyNumberFormat="1" applyFont="1" applyBorder="1" applyAlignment="1">
      <alignment vertical="top" wrapText="1"/>
    </xf>
    <xf numFmtId="0" fontId="13" fillId="0" borderId="17" xfId="16" applyFont="1" applyBorder="1" applyAlignment="1">
      <alignment horizontal="center" vertical="center"/>
    </xf>
    <xf numFmtId="0" fontId="13" fillId="0" borderId="54" xfId="16" applyFont="1" applyBorder="1" applyAlignment="1">
      <alignment horizontal="center" vertical="center"/>
    </xf>
    <xf numFmtId="0" fontId="13" fillId="0" borderId="57" xfId="16" applyFont="1" applyBorder="1" applyAlignment="1">
      <alignment vertical="center" wrapText="1"/>
    </xf>
    <xf numFmtId="165" fontId="13" fillId="0" borderId="36" xfId="16" applyNumberFormat="1" applyFont="1" applyBorder="1" applyAlignment="1">
      <alignment horizontal="center" vertical="top"/>
    </xf>
    <xf numFmtId="49" fontId="10" fillId="0" borderId="0" xfId="16" applyNumberFormat="1" applyFont="1" applyAlignment="1">
      <alignment vertical="top" wrapText="1"/>
    </xf>
    <xf numFmtId="49" fontId="13" fillId="7" borderId="34" xfId="16" applyNumberFormat="1" applyFont="1" applyFill="1" applyBorder="1" applyAlignment="1">
      <alignment horizontal="center" vertical="center" wrapText="1"/>
    </xf>
    <xf numFmtId="0" fontId="13" fillId="5" borderId="33" xfId="16" applyFont="1" applyFill="1" applyBorder="1" applyAlignment="1">
      <alignment horizontal="center" vertical="center"/>
    </xf>
    <xf numFmtId="0" fontId="13" fillId="5" borderId="45" xfId="16" applyFont="1" applyFill="1" applyBorder="1" applyAlignment="1">
      <alignment vertical="center" wrapText="1"/>
    </xf>
    <xf numFmtId="165" fontId="13" fillId="0" borderId="31" xfId="16" applyNumberFormat="1" applyFont="1" applyBorder="1" applyAlignment="1">
      <alignment horizontal="center" vertical="top"/>
    </xf>
    <xf numFmtId="0" fontId="8" fillId="5" borderId="5" xfId="16" applyFont="1" applyFill="1" applyBorder="1" applyAlignment="1">
      <alignment horizontal="center" vertical="top" wrapText="1"/>
    </xf>
    <xf numFmtId="165" fontId="14" fillId="0" borderId="0" xfId="16" applyNumberFormat="1" applyFont="1" applyAlignment="1">
      <alignment horizontal="center" vertical="top"/>
    </xf>
    <xf numFmtId="0" fontId="6" fillId="0" borderId="0" xfId="16" applyFont="1" applyAlignment="1">
      <alignment horizontal="center" vertical="top"/>
    </xf>
    <xf numFmtId="0" fontId="13" fillId="0" borderId="30" xfId="16" applyFont="1" applyBorder="1" applyAlignment="1">
      <alignment vertical="center"/>
    </xf>
    <xf numFmtId="0" fontId="13" fillId="0" borderId="24" xfId="16" applyFont="1" applyBorder="1" applyAlignment="1">
      <alignment vertical="center"/>
    </xf>
    <xf numFmtId="0" fontId="13" fillId="0" borderId="23" xfId="16" applyFont="1" applyBorder="1" applyAlignment="1">
      <alignment vertical="center" wrapText="1"/>
    </xf>
    <xf numFmtId="165" fontId="12" fillId="11" borderId="21" xfId="16" applyNumberFormat="1" applyFont="1" applyFill="1" applyBorder="1" applyAlignment="1">
      <alignment horizontal="center" vertical="top"/>
    </xf>
    <xf numFmtId="0" fontId="12" fillId="11" borderId="42" xfId="16" applyFont="1" applyFill="1" applyBorder="1" applyAlignment="1">
      <alignment horizontal="center" vertical="top"/>
    </xf>
    <xf numFmtId="49" fontId="10" fillId="0" borderId="21" xfId="16" applyNumberFormat="1" applyFont="1" applyBorder="1" applyAlignment="1">
      <alignment vertical="top" wrapText="1"/>
    </xf>
    <xf numFmtId="49" fontId="6" fillId="11" borderId="0" xfId="16" applyNumberFormat="1" applyFont="1" applyFill="1" applyAlignment="1">
      <alignment vertical="top" wrapText="1"/>
    </xf>
    <xf numFmtId="0" fontId="14" fillId="0" borderId="0" xfId="16" applyFont="1" applyAlignment="1">
      <alignment horizontal="center" vertical="top"/>
    </xf>
    <xf numFmtId="0" fontId="13" fillId="0" borderId="29" xfId="16" applyFont="1" applyBorder="1" applyAlignment="1">
      <alignment vertical="center"/>
    </xf>
    <xf numFmtId="0" fontId="13" fillId="0" borderId="16" xfId="16" applyFont="1" applyBorder="1" applyAlignment="1">
      <alignment vertical="center"/>
    </xf>
    <xf numFmtId="0" fontId="13" fillId="0" borderId="46" xfId="16" applyFont="1" applyBorder="1" applyAlignment="1">
      <alignment vertical="center" wrapText="1"/>
    </xf>
    <xf numFmtId="165" fontId="13" fillId="11" borderId="2" xfId="16" applyNumberFormat="1" applyFont="1" applyFill="1" applyBorder="1" applyAlignment="1">
      <alignment horizontal="center" vertical="top"/>
    </xf>
    <xf numFmtId="0" fontId="13" fillId="11" borderId="2" xfId="16" applyFont="1" applyFill="1" applyBorder="1" applyAlignment="1">
      <alignment horizontal="center" vertical="top"/>
    </xf>
    <xf numFmtId="49" fontId="10" fillId="0" borderId="4" xfId="16" applyNumberFormat="1" applyFont="1" applyBorder="1" applyAlignment="1">
      <alignment vertical="top" wrapText="1"/>
    </xf>
    <xf numFmtId="49" fontId="10" fillId="0" borderId="5" xfId="16" applyNumberFormat="1" applyFont="1" applyBorder="1" applyAlignment="1">
      <alignment vertical="top" wrapText="1"/>
    </xf>
    <xf numFmtId="0" fontId="13" fillId="0" borderId="61" xfId="16" applyFont="1" applyBorder="1" applyAlignment="1">
      <alignment horizontal="center" vertical="center"/>
    </xf>
    <xf numFmtId="0" fontId="13" fillId="0" borderId="69" xfId="16" applyFont="1" applyBorder="1" applyAlignment="1">
      <alignment vertical="center"/>
    </xf>
    <xf numFmtId="0" fontId="13" fillId="0" borderId="58" xfId="16" applyFont="1" applyBorder="1" applyAlignment="1">
      <alignment vertical="center" wrapText="1"/>
    </xf>
    <xf numFmtId="165" fontId="13" fillId="11" borderId="13" xfId="16" applyNumberFormat="1" applyFont="1" applyFill="1" applyBorder="1" applyAlignment="1">
      <alignment horizontal="center" vertical="top"/>
    </xf>
    <xf numFmtId="0" fontId="13" fillId="11" borderId="14" xfId="16" applyFont="1" applyFill="1" applyBorder="1" applyAlignment="1">
      <alignment horizontal="center" vertical="top"/>
    </xf>
    <xf numFmtId="0" fontId="13" fillId="0" borderId="53" xfId="4" applyFont="1" applyBorder="1" applyAlignment="1">
      <alignment vertical="top" wrapText="1"/>
    </xf>
    <xf numFmtId="49" fontId="10" fillId="0" borderId="13" xfId="16" applyNumberFormat="1" applyFont="1" applyBorder="1" applyAlignment="1">
      <alignment vertical="top" wrapText="1"/>
    </xf>
    <xf numFmtId="0" fontId="13" fillId="0" borderId="34" xfId="16" applyFont="1" applyBorder="1" applyAlignment="1">
      <alignment horizontal="center" vertical="center"/>
    </xf>
    <xf numFmtId="0" fontId="13" fillId="0" borderId="33" xfId="16" applyFont="1" applyBorder="1" applyAlignment="1">
      <alignment horizontal="center" vertical="center"/>
    </xf>
    <xf numFmtId="0" fontId="13" fillId="0" borderId="45" xfId="16" applyFont="1" applyBorder="1" applyAlignment="1">
      <alignment vertical="center" wrapText="1"/>
    </xf>
    <xf numFmtId="0" fontId="13" fillId="0" borderId="2" xfId="4" applyFont="1" applyBorder="1" applyAlignment="1">
      <alignment vertical="top" wrapText="1"/>
    </xf>
    <xf numFmtId="49" fontId="6" fillId="11" borderId="28" xfId="16" applyNumberFormat="1" applyFont="1" applyFill="1" applyBorder="1" applyAlignment="1">
      <alignment vertical="top" wrapText="1"/>
    </xf>
    <xf numFmtId="49" fontId="6" fillId="6" borderId="5" xfId="16" applyNumberFormat="1" applyFont="1" applyFill="1" applyBorder="1" applyAlignment="1">
      <alignment horizontal="center" vertical="top"/>
    </xf>
    <xf numFmtId="0" fontId="14" fillId="5" borderId="30" xfId="16" applyFont="1" applyFill="1" applyBorder="1" applyAlignment="1">
      <alignment horizontal="center" vertical="center" wrapText="1"/>
    </xf>
    <xf numFmtId="0" fontId="13" fillId="0" borderId="67" xfId="16" applyFont="1" applyBorder="1" applyAlignment="1">
      <alignment horizontal="center" vertical="center"/>
    </xf>
    <xf numFmtId="0" fontId="13" fillId="0" borderId="66" xfId="16" applyFont="1" applyBorder="1" applyAlignment="1">
      <alignment horizontal="justify" vertical="center"/>
    </xf>
    <xf numFmtId="0" fontId="84" fillId="0" borderId="8" xfId="16" applyFont="1" applyBorder="1" applyAlignment="1">
      <alignment vertical="top" wrapText="1"/>
    </xf>
    <xf numFmtId="49" fontId="12" fillId="0" borderId="8" xfId="16" applyNumberFormat="1" applyFont="1" applyBorder="1" applyAlignment="1">
      <alignment vertical="top" wrapText="1"/>
    </xf>
    <xf numFmtId="0" fontId="12" fillId="0" borderId="8" xfId="16" applyFont="1" applyBorder="1" applyAlignment="1">
      <alignment vertical="top"/>
    </xf>
    <xf numFmtId="0" fontId="12" fillId="0" borderId="7" xfId="16" applyFont="1" applyBorder="1" applyAlignment="1">
      <alignment vertical="top"/>
    </xf>
    <xf numFmtId="49" fontId="6" fillId="3" borderId="6" xfId="16" applyNumberFormat="1" applyFont="1" applyFill="1" applyBorder="1" applyAlignment="1">
      <alignment horizontal="center" vertical="top"/>
    </xf>
    <xf numFmtId="0" fontId="85" fillId="4" borderId="9" xfId="16" applyFont="1" applyFill="1" applyBorder="1" applyAlignment="1">
      <alignment vertical="top" wrapText="1"/>
    </xf>
    <xf numFmtId="0" fontId="85" fillId="4" borderId="8" xfId="16" applyFont="1" applyFill="1" applyBorder="1" applyAlignment="1">
      <alignment vertical="top" wrapText="1"/>
    </xf>
    <xf numFmtId="49" fontId="3" fillId="4" borderId="8" xfId="16" applyNumberFormat="1" applyFont="1" applyFill="1" applyBorder="1" applyAlignment="1">
      <alignment vertical="top" wrapText="1"/>
    </xf>
    <xf numFmtId="0" fontId="3" fillId="4" borderId="8" xfId="16" applyFont="1" applyFill="1" applyBorder="1" applyAlignment="1">
      <alignment vertical="top"/>
    </xf>
    <xf numFmtId="0" fontId="3" fillId="4" borderId="7" xfId="16" applyFont="1" applyFill="1" applyBorder="1" applyAlignment="1">
      <alignment vertical="top"/>
    </xf>
    <xf numFmtId="9" fontId="14" fillId="4" borderId="9" xfId="16" applyNumberFormat="1" applyFont="1" applyFill="1" applyBorder="1" applyAlignment="1">
      <alignment horizontal="center" vertical="top"/>
    </xf>
    <xf numFmtId="0" fontId="14" fillId="4" borderId="8" xfId="16" applyFont="1" applyFill="1" applyBorder="1" applyAlignment="1">
      <alignment horizontal="left" vertical="top"/>
    </xf>
    <xf numFmtId="0" fontId="14" fillId="4" borderId="7" xfId="16" applyFont="1" applyFill="1" applyBorder="1" applyAlignment="1">
      <alignment horizontal="left" vertical="top"/>
    </xf>
    <xf numFmtId="165" fontId="12" fillId="4" borderId="27" xfId="16" applyNumberFormat="1" applyFont="1" applyFill="1" applyBorder="1" applyAlignment="1">
      <alignment horizontal="center" vertical="top"/>
    </xf>
    <xf numFmtId="0" fontId="14" fillId="0" borderId="30" xfId="16" applyFont="1" applyBorder="1" applyAlignment="1">
      <alignment horizontal="center" vertical="center" wrapText="1"/>
    </xf>
    <xf numFmtId="0" fontId="14" fillId="0" borderId="24" xfId="16" applyFont="1" applyBorder="1" applyAlignment="1">
      <alignment horizontal="center" vertical="center"/>
    </xf>
    <xf numFmtId="0" fontId="14" fillId="0" borderId="23" xfId="16" applyFont="1" applyBorder="1" applyAlignment="1">
      <alignment vertical="center" wrapText="1"/>
    </xf>
    <xf numFmtId="165" fontId="12" fillId="23" borderId="27" xfId="16" applyNumberFormat="1" applyFont="1" applyFill="1" applyBorder="1" applyAlignment="1">
      <alignment horizontal="center" vertical="top"/>
    </xf>
    <xf numFmtId="0" fontId="6" fillId="23" borderId="18" xfId="16" applyFont="1" applyFill="1" applyBorder="1" applyAlignment="1">
      <alignment horizontal="center" vertical="top"/>
    </xf>
    <xf numFmtId="0" fontId="13" fillId="0" borderId="19" xfId="4" applyFont="1" applyBorder="1" applyAlignment="1">
      <alignment vertical="top" wrapText="1"/>
    </xf>
    <xf numFmtId="49" fontId="20" fillId="0" borderId="21" xfId="16" applyNumberFormat="1" applyFont="1" applyBorder="1" applyAlignment="1">
      <alignment horizontal="center" vertical="top"/>
    </xf>
    <xf numFmtId="49" fontId="6" fillId="5" borderId="13" xfId="16" applyNumberFormat="1" applyFont="1" applyFill="1" applyBorder="1" applyAlignment="1">
      <alignment horizontal="center" vertical="top" wrapText="1"/>
    </xf>
    <xf numFmtId="49" fontId="6" fillId="11" borderId="1" xfId="16" applyNumberFormat="1" applyFont="1" applyFill="1" applyBorder="1" applyAlignment="1">
      <alignment vertical="top" wrapText="1"/>
    </xf>
    <xf numFmtId="0" fontId="14" fillId="0" borderId="29" xfId="16" applyFont="1" applyBorder="1" applyAlignment="1">
      <alignment horizontal="center" vertical="center" wrapText="1"/>
    </xf>
    <xf numFmtId="0" fontId="14" fillId="0" borderId="16" xfId="16" applyFont="1" applyBorder="1" applyAlignment="1">
      <alignment horizontal="center" vertical="center"/>
    </xf>
    <xf numFmtId="0" fontId="14" fillId="0" borderId="46" xfId="16" applyFont="1" applyBorder="1" applyAlignment="1">
      <alignment vertical="center" wrapText="1"/>
    </xf>
    <xf numFmtId="0" fontId="14" fillId="0" borderId="2" xfId="16" applyFont="1" applyBorder="1" applyAlignment="1">
      <alignment horizontal="center" vertical="top"/>
    </xf>
    <xf numFmtId="49" fontId="20" fillId="0" borderId="13" xfId="16" applyNumberFormat="1" applyFont="1" applyBorder="1" applyAlignment="1">
      <alignment horizontal="center" vertical="top"/>
    </xf>
    <xf numFmtId="49" fontId="10" fillId="0" borderId="1" xfId="16" applyNumberFormat="1" applyFont="1" applyBorder="1" applyAlignment="1">
      <alignment vertical="top"/>
    </xf>
    <xf numFmtId="0" fontId="14" fillId="0" borderId="41" xfId="16" applyFont="1" applyBorder="1" applyAlignment="1">
      <alignment horizontal="center" vertical="center" wrapText="1"/>
    </xf>
    <xf numFmtId="0" fontId="14" fillId="0" borderId="40" xfId="16" applyFont="1" applyBorder="1" applyAlignment="1">
      <alignment horizontal="center" vertical="center"/>
    </xf>
    <xf numFmtId="0" fontId="14" fillId="0" borderId="35" xfId="16" applyFont="1" applyBorder="1" applyAlignment="1">
      <alignment vertical="center" wrapText="1"/>
    </xf>
    <xf numFmtId="165" fontId="13" fillId="0" borderId="21" xfId="16" applyNumberFormat="1" applyFont="1" applyBorder="1" applyAlignment="1">
      <alignment horizontal="center" vertical="top"/>
    </xf>
    <xf numFmtId="0" fontId="14" fillId="0" borderId="36" xfId="16" applyFont="1" applyBorder="1" applyAlignment="1">
      <alignment horizontal="center" vertical="top"/>
    </xf>
    <xf numFmtId="49" fontId="10" fillId="0" borderId="0" xfId="16" applyNumberFormat="1" applyFont="1" applyAlignment="1">
      <alignment vertical="top"/>
    </xf>
    <xf numFmtId="165" fontId="13" fillId="0" borderId="10" xfId="16" applyNumberFormat="1" applyFont="1" applyBorder="1" applyAlignment="1">
      <alignment horizontal="center" vertical="top"/>
    </xf>
    <xf numFmtId="0" fontId="14" fillId="0" borderId="44" xfId="16" applyFont="1" applyBorder="1" applyAlignment="1">
      <alignment horizontal="center" vertical="top"/>
    </xf>
    <xf numFmtId="0" fontId="13" fillId="0" borderId="0" xfId="4" applyFont="1" applyAlignment="1">
      <alignment vertical="top" wrapText="1"/>
    </xf>
    <xf numFmtId="0" fontId="14" fillId="0" borderId="32" xfId="16" applyFont="1" applyBorder="1" applyAlignment="1">
      <alignment vertical="center" wrapText="1"/>
    </xf>
    <xf numFmtId="0" fontId="14" fillId="0" borderId="31" xfId="16" applyFont="1" applyBorder="1" applyAlignment="1">
      <alignment horizontal="center" vertical="top"/>
    </xf>
    <xf numFmtId="0" fontId="13" fillId="0" borderId="11" xfId="4" applyFont="1" applyBorder="1" applyAlignment="1">
      <alignment vertical="top" wrapText="1"/>
    </xf>
    <xf numFmtId="49" fontId="20" fillId="0" borderId="5" xfId="16" applyNumberFormat="1" applyFont="1" applyBorder="1" applyAlignment="1">
      <alignment horizontal="center" vertical="top"/>
    </xf>
    <xf numFmtId="0" fontId="14" fillId="0" borderId="30" xfId="16" applyFont="1" applyBorder="1" applyAlignment="1">
      <alignment vertical="center" wrapText="1"/>
    </xf>
    <xf numFmtId="165" fontId="14" fillId="7" borderId="23" xfId="16" applyNumberFormat="1" applyFont="1" applyFill="1" applyBorder="1" applyAlignment="1">
      <alignment vertical="center" wrapText="1"/>
    </xf>
    <xf numFmtId="0" fontId="14" fillId="0" borderId="21" xfId="16" applyFont="1" applyBorder="1" applyAlignment="1">
      <alignment vertical="top" wrapText="1"/>
    </xf>
    <xf numFmtId="0" fontId="6" fillId="23" borderId="8" xfId="16" applyFont="1" applyFill="1" applyBorder="1" applyAlignment="1">
      <alignment horizontal="center" vertical="top"/>
    </xf>
    <xf numFmtId="49" fontId="10" fillId="0" borderId="27" xfId="16" applyNumberFormat="1" applyFont="1" applyBorder="1" applyAlignment="1">
      <alignment vertical="top"/>
    </xf>
    <xf numFmtId="49" fontId="20" fillId="0" borderId="27" xfId="16" applyNumberFormat="1" applyFont="1" applyBorder="1" applyAlignment="1">
      <alignment horizontal="center" vertical="top"/>
    </xf>
    <xf numFmtId="0" fontId="37" fillId="0" borderId="0" xfId="16" applyFont="1" applyAlignment="1">
      <alignment horizontal="right"/>
    </xf>
    <xf numFmtId="0" fontId="14" fillId="0" borderId="26" xfId="16" applyFont="1" applyBorder="1" applyAlignment="1">
      <alignment horizontal="center" vertical="center" wrapText="1"/>
    </xf>
    <xf numFmtId="165" fontId="14" fillId="7" borderId="25" xfId="16" applyNumberFormat="1" applyFont="1" applyFill="1" applyBorder="1" applyAlignment="1">
      <alignment horizontal="center" vertical="center" wrapText="1"/>
    </xf>
    <xf numFmtId="0" fontId="14" fillId="0" borderId="49" xfId="16" applyFont="1" applyBorder="1" applyAlignment="1">
      <alignment vertical="top" wrapText="1"/>
    </xf>
    <xf numFmtId="165" fontId="13" fillId="0" borderId="22" xfId="16" applyNumberFormat="1" applyFont="1" applyBorder="1" applyAlignment="1">
      <alignment horizontal="center" vertical="top"/>
    </xf>
    <xf numFmtId="0" fontId="14" fillId="0" borderId="18" xfId="16" applyFont="1" applyBorder="1" applyAlignment="1">
      <alignment horizontal="center" vertical="top"/>
    </xf>
    <xf numFmtId="0" fontId="14" fillId="0" borderId="39" xfId="16" applyFont="1" applyBorder="1" applyAlignment="1">
      <alignment horizontal="center" vertical="center" wrapText="1"/>
    </xf>
    <xf numFmtId="165" fontId="14" fillId="7" borderId="38" xfId="16" applyNumberFormat="1" applyFont="1" applyFill="1" applyBorder="1" applyAlignment="1">
      <alignment horizontal="center" vertical="center" wrapText="1"/>
    </xf>
    <xf numFmtId="0" fontId="14" fillId="0" borderId="63" xfId="16" applyFont="1" applyBorder="1" applyAlignment="1">
      <alignment vertical="center" wrapText="1"/>
    </xf>
    <xf numFmtId="0" fontId="14" fillId="0" borderId="59" xfId="16" applyFont="1" applyBorder="1" applyAlignment="1">
      <alignment horizontal="center" vertical="top"/>
    </xf>
    <xf numFmtId="0" fontId="14" fillId="0" borderId="34" xfId="16" applyFont="1" applyBorder="1" applyAlignment="1">
      <alignment horizontal="center" vertical="center" wrapText="1"/>
    </xf>
    <xf numFmtId="165" fontId="14" fillId="7" borderId="33" xfId="16" applyNumberFormat="1" applyFont="1" applyFill="1" applyBorder="1" applyAlignment="1">
      <alignment horizontal="center" vertical="center" wrapText="1"/>
    </xf>
    <xf numFmtId="0" fontId="14" fillId="0" borderId="45" xfId="16" applyFont="1" applyBorder="1" applyAlignment="1">
      <alignment vertical="top" wrapText="1"/>
    </xf>
    <xf numFmtId="0" fontId="13" fillId="0" borderId="3" xfId="4" applyFont="1" applyBorder="1" applyAlignment="1">
      <alignment vertical="top" wrapText="1"/>
    </xf>
    <xf numFmtId="165" fontId="6" fillId="0" borderId="0" xfId="16" applyNumberFormat="1" applyFont="1" applyAlignment="1">
      <alignment horizontal="center" vertical="top"/>
    </xf>
    <xf numFmtId="0" fontId="13" fillId="0" borderId="15" xfId="16" applyFont="1" applyBorder="1" applyAlignment="1">
      <alignment horizontal="left" vertical="top" wrapText="1"/>
    </xf>
    <xf numFmtId="165" fontId="12" fillId="11" borderId="18" xfId="16" applyNumberFormat="1" applyFont="1" applyFill="1" applyBorder="1" applyAlignment="1">
      <alignment horizontal="center" vertical="top"/>
    </xf>
    <xf numFmtId="0" fontId="12" fillId="11" borderId="18" xfId="16" applyFont="1" applyFill="1" applyBorder="1" applyAlignment="1">
      <alignment horizontal="center" vertical="top"/>
    </xf>
    <xf numFmtId="49" fontId="12" fillId="11" borderId="1" xfId="16" applyNumberFormat="1" applyFont="1" applyFill="1" applyBorder="1" applyAlignment="1">
      <alignment vertical="top" wrapText="1"/>
    </xf>
    <xf numFmtId="165" fontId="13" fillId="11" borderId="10" xfId="16" applyNumberFormat="1" applyFont="1" applyFill="1" applyBorder="1" applyAlignment="1">
      <alignment horizontal="center" vertical="top"/>
    </xf>
    <xf numFmtId="0" fontId="13" fillId="11" borderId="10" xfId="16" applyFont="1" applyFill="1" applyBorder="1" applyAlignment="1">
      <alignment horizontal="center" vertical="top"/>
    </xf>
    <xf numFmtId="49" fontId="12" fillId="11" borderId="0" xfId="16" applyNumberFormat="1" applyFont="1" applyFill="1" applyAlignment="1">
      <alignment vertical="top" wrapText="1"/>
    </xf>
    <xf numFmtId="0" fontId="13" fillId="11" borderId="59" xfId="16" applyFont="1" applyFill="1" applyBorder="1" applyAlignment="1">
      <alignment horizontal="center" vertical="top"/>
    </xf>
    <xf numFmtId="0" fontId="14" fillId="5" borderId="34" xfId="16" applyFont="1" applyFill="1" applyBorder="1" applyAlignment="1">
      <alignment horizontal="center" vertical="center" wrapText="1"/>
    </xf>
    <xf numFmtId="0" fontId="14" fillId="0" borderId="33" xfId="16" applyFont="1" applyBorder="1" applyAlignment="1">
      <alignment horizontal="center" vertical="center"/>
    </xf>
    <xf numFmtId="49" fontId="12" fillId="11" borderId="28" xfId="16" applyNumberFormat="1" applyFont="1" applyFill="1" applyBorder="1" applyAlignment="1">
      <alignment vertical="top" wrapText="1"/>
    </xf>
    <xf numFmtId="49" fontId="14" fillId="7" borderId="26" xfId="16" applyNumberFormat="1" applyFont="1" applyFill="1" applyBorder="1" applyAlignment="1">
      <alignment horizontal="center" vertical="center" wrapText="1"/>
    </xf>
    <xf numFmtId="0" fontId="14" fillId="5" borderId="25" xfId="16" applyFont="1" applyFill="1" applyBorder="1" applyAlignment="1">
      <alignment horizontal="center" vertical="center"/>
    </xf>
    <xf numFmtId="0" fontId="13" fillId="5" borderId="49" xfId="16" applyFont="1" applyFill="1" applyBorder="1" applyAlignment="1">
      <alignment vertical="center" wrapText="1"/>
    </xf>
    <xf numFmtId="165" fontId="12" fillId="24" borderId="44" xfId="16" applyNumberFormat="1" applyFont="1" applyFill="1" applyBorder="1" applyAlignment="1">
      <alignment horizontal="center" vertical="top"/>
    </xf>
    <xf numFmtId="49" fontId="10" fillId="0" borderId="20" xfId="16" applyNumberFormat="1" applyFont="1" applyBorder="1" applyAlignment="1">
      <alignment vertical="top" wrapText="1"/>
    </xf>
    <xf numFmtId="49" fontId="14" fillId="7" borderId="29" xfId="16" applyNumberFormat="1" applyFont="1" applyFill="1" applyBorder="1" applyAlignment="1">
      <alignment horizontal="center" vertical="center" wrapText="1"/>
    </xf>
    <xf numFmtId="0" fontId="14" fillId="5" borderId="16" xfId="16" applyFont="1" applyFill="1" applyBorder="1" applyAlignment="1">
      <alignment horizontal="center" vertical="center"/>
    </xf>
    <xf numFmtId="0" fontId="13" fillId="5" borderId="46" xfId="16" applyFont="1" applyFill="1" applyBorder="1" applyAlignment="1">
      <alignment vertical="center" wrapText="1"/>
    </xf>
    <xf numFmtId="165" fontId="13" fillId="0" borderId="27" xfId="16" applyNumberFormat="1" applyFont="1" applyBorder="1" applyAlignment="1">
      <alignment horizontal="center" vertical="top"/>
    </xf>
    <xf numFmtId="0" fontId="13" fillId="0" borderId="59" xfId="16" applyFont="1" applyBorder="1" applyAlignment="1">
      <alignment horizontal="center" vertical="top"/>
    </xf>
    <xf numFmtId="0" fontId="14" fillId="5" borderId="49" xfId="16" applyFont="1" applyFill="1" applyBorder="1" applyAlignment="1">
      <alignment vertical="center" wrapText="1"/>
    </xf>
    <xf numFmtId="165" fontId="6" fillId="24" borderId="70" xfId="16" applyNumberFormat="1" applyFont="1" applyFill="1" applyBorder="1" applyAlignment="1">
      <alignment horizontal="center" vertical="top"/>
    </xf>
    <xf numFmtId="0" fontId="14" fillId="5" borderId="46" xfId="16" applyFont="1" applyFill="1" applyBorder="1" applyAlignment="1">
      <alignment vertical="center" wrapText="1"/>
    </xf>
    <xf numFmtId="165" fontId="14" fillId="0" borderId="44" xfId="16" applyNumberFormat="1" applyFont="1" applyBorder="1" applyAlignment="1">
      <alignment horizontal="center" vertical="top"/>
    </xf>
    <xf numFmtId="49" fontId="14" fillId="7" borderId="41" xfId="16" applyNumberFormat="1" applyFont="1" applyFill="1" applyBorder="1" applyAlignment="1">
      <alignment horizontal="center" vertical="center" wrapText="1"/>
    </xf>
    <xf numFmtId="0" fontId="14" fillId="5" borderId="40" xfId="16" applyFont="1" applyFill="1" applyBorder="1" applyAlignment="1">
      <alignment horizontal="center" vertical="center"/>
    </xf>
    <xf numFmtId="0" fontId="14" fillId="5" borderId="15" xfId="16" applyFont="1" applyFill="1" applyBorder="1" applyAlignment="1">
      <alignment vertical="center" wrapText="1"/>
    </xf>
    <xf numFmtId="165" fontId="6" fillId="24" borderId="21" xfId="16" applyNumberFormat="1" applyFont="1" applyFill="1" applyBorder="1" applyAlignment="1">
      <alignment horizontal="center" vertical="top"/>
    </xf>
    <xf numFmtId="0" fontId="14" fillId="5" borderId="38" xfId="16" applyFont="1" applyFill="1" applyBorder="1" applyAlignment="1">
      <alignment vertical="top"/>
    </xf>
    <xf numFmtId="165" fontId="14" fillId="0" borderId="2" xfId="16" applyNumberFormat="1" applyFont="1" applyBorder="1" applyAlignment="1">
      <alignment horizontal="center" vertical="top"/>
    </xf>
    <xf numFmtId="49" fontId="14" fillId="7" borderId="17" xfId="16" applyNumberFormat="1" applyFont="1" applyFill="1" applyBorder="1" applyAlignment="1">
      <alignment horizontal="center" vertical="center" wrapText="1"/>
    </xf>
    <xf numFmtId="0" fontId="14" fillId="5" borderId="54" xfId="16" applyFont="1" applyFill="1" applyBorder="1" applyAlignment="1">
      <alignment horizontal="center" vertical="center"/>
    </xf>
    <xf numFmtId="0" fontId="14" fillId="5" borderId="54" xfId="16" applyFont="1" applyFill="1" applyBorder="1" applyAlignment="1">
      <alignment vertical="top"/>
    </xf>
    <xf numFmtId="165" fontId="14" fillId="0" borderId="59" xfId="16" applyNumberFormat="1" applyFont="1" applyBorder="1" applyAlignment="1">
      <alignment horizontal="center" vertical="top"/>
    </xf>
    <xf numFmtId="0" fontId="13" fillId="0" borderId="52" xfId="4" applyFont="1" applyBorder="1" applyAlignment="1">
      <alignment vertical="top" wrapText="1"/>
    </xf>
    <xf numFmtId="0" fontId="6" fillId="23" borderId="22" xfId="16" applyFont="1" applyFill="1" applyBorder="1" applyAlignment="1">
      <alignment horizontal="center" vertical="top"/>
    </xf>
    <xf numFmtId="49" fontId="20" fillId="0" borderId="21" xfId="16" applyNumberFormat="1" applyFont="1" applyBorder="1" applyAlignment="1">
      <alignment horizontal="center" vertical="top" wrapText="1"/>
    </xf>
    <xf numFmtId="0" fontId="15" fillId="5" borderId="21" xfId="16" applyFont="1" applyFill="1" applyBorder="1" applyAlignment="1">
      <alignment horizontal="center" vertical="top" wrapText="1"/>
    </xf>
    <xf numFmtId="49" fontId="20" fillId="0" borderId="5" xfId="16" applyNumberFormat="1" applyFont="1" applyBorder="1" applyAlignment="1">
      <alignment horizontal="center" vertical="top" wrapText="1"/>
    </xf>
    <xf numFmtId="0" fontId="15" fillId="5" borderId="13" xfId="16" applyFont="1" applyFill="1" applyBorder="1" applyAlignment="1">
      <alignment horizontal="center" vertical="top" wrapText="1"/>
    </xf>
    <xf numFmtId="165" fontId="6" fillId="24" borderId="42" xfId="16" applyNumberFormat="1" applyFont="1" applyFill="1" applyBorder="1" applyAlignment="1">
      <alignment horizontal="center" vertical="top"/>
    </xf>
    <xf numFmtId="165" fontId="14" fillId="0" borderId="31" xfId="16" applyNumberFormat="1" applyFont="1" applyBorder="1" applyAlignment="1">
      <alignment horizontal="center" vertical="top"/>
    </xf>
    <xf numFmtId="0" fontId="15" fillId="5" borderId="5" xfId="16" applyFont="1" applyFill="1" applyBorder="1" applyAlignment="1">
      <alignment horizontal="center" vertical="top" wrapText="1"/>
    </xf>
    <xf numFmtId="49" fontId="14" fillId="7" borderId="39" xfId="16" applyNumberFormat="1" applyFont="1" applyFill="1" applyBorder="1" applyAlignment="1">
      <alignment horizontal="center" vertical="center" wrapText="1"/>
    </xf>
    <xf numFmtId="0" fontId="14" fillId="5" borderId="38" xfId="16" applyFont="1" applyFill="1" applyBorder="1" applyAlignment="1">
      <alignment horizontal="center" vertical="center"/>
    </xf>
    <xf numFmtId="0" fontId="14" fillId="5" borderId="63" xfId="16" applyFont="1" applyFill="1" applyBorder="1" applyAlignment="1">
      <alignment vertical="center" wrapText="1"/>
    </xf>
    <xf numFmtId="165" fontId="14" fillId="0" borderId="36" xfId="16" applyNumberFormat="1" applyFont="1" applyBorder="1" applyAlignment="1">
      <alignment horizontal="center" vertical="top"/>
    </xf>
    <xf numFmtId="49" fontId="20" fillId="0" borderId="13" xfId="16" applyNumberFormat="1" applyFont="1" applyBorder="1" applyAlignment="1">
      <alignment horizontal="center" vertical="top" wrapText="1"/>
    </xf>
    <xf numFmtId="165" fontId="16" fillId="5" borderId="36" xfId="16" applyNumberFormat="1" applyFont="1" applyFill="1" applyBorder="1" applyAlignment="1">
      <alignment horizontal="center" vertical="top"/>
    </xf>
    <xf numFmtId="0" fontId="14" fillId="0" borderId="10" xfId="16" applyFont="1" applyBorder="1" applyAlignment="1">
      <alignment horizontal="center" vertical="top"/>
    </xf>
    <xf numFmtId="0" fontId="13" fillId="0" borderId="28" xfId="4" applyFont="1" applyBorder="1" applyAlignment="1">
      <alignment vertical="top" wrapText="1"/>
    </xf>
    <xf numFmtId="165" fontId="30" fillId="0" borderId="0" xfId="16" applyNumberFormat="1" applyFont="1" applyAlignment="1">
      <alignment horizontal="center" vertical="top"/>
    </xf>
    <xf numFmtId="165" fontId="30" fillId="11" borderId="18" xfId="16" applyNumberFormat="1" applyFont="1" applyFill="1" applyBorder="1" applyAlignment="1">
      <alignment horizontal="center" vertical="top"/>
    </xf>
    <xf numFmtId="0" fontId="6" fillId="11" borderId="42" xfId="16" applyFont="1" applyFill="1" applyBorder="1" applyAlignment="1">
      <alignment horizontal="center" vertical="top"/>
    </xf>
    <xf numFmtId="49" fontId="6" fillId="11" borderId="21" xfId="16" applyNumberFormat="1" applyFont="1" applyFill="1" applyBorder="1" applyAlignment="1">
      <alignment vertical="top" wrapText="1"/>
    </xf>
    <xf numFmtId="165" fontId="14" fillId="11" borderId="59" xfId="16" applyNumberFormat="1" applyFont="1" applyFill="1" applyBorder="1" applyAlignment="1">
      <alignment horizontal="center" vertical="top"/>
    </xf>
    <xf numFmtId="0" fontId="14" fillId="11" borderId="59" xfId="16" applyFont="1" applyFill="1" applyBorder="1" applyAlignment="1">
      <alignment horizontal="center" vertical="top"/>
    </xf>
    <xf numFmtId="49" fontId="6" fillId="11" borderId="13" xfId="16" applyNumberFormat="1" applyFont="1" applyFill="1" applyBorder="1" applyAlignment="1">
      <alignment vertical="top" wrapText="1"/>
    </xf>
    <xf numFmtId="0" fontId="20" fillId="0" borderId="45" xfId="16" applyFont="1" applyBorder="1" applyAlignment="1">
      <alignment horizontal="justify" vertical="center"/>
    </xf>
    <xf numFmtId="49" fontId="10" fillId="0" borderId="28" xfId="16" applyNumberFormat="1" applyFont="1" applyBorder="1" applyAlignment="1">
      <alignment vertical="top" wrapText="1"/>
    </xf>
    <xf numFmtId="165" fontId="16" fillId="0" borderId="0" xfId="16" applyNumberFormat="1" applyFont="1" applyAlignment="1">
      <alignment horizontal="center" vertical="top"/>
    </xf>
    <xf numFmtId="0" fontId="14" fillId="5" borderId="41" xfId="16" applyFont="1" applyFill="1" applyBorder="1" applyAlignment="1">
      <alignment horizontal="center" vertical="center" wrapText="1"/>
    </xf>
    <xf numFmtId="0" fontId="20" fillId="0" borderId="15" xfId="16" applyFont="1" applyBorder="1" applyAlignment="1">
      <alignment horizontal="justify" vertical="center"/>
    </xf>
    <xf numFmtId="165" fontId="16" fillId="11" borderId="13" xfId="16" applyNumberFormat="1" applyFont="1" applyFill="1" applyBorder="1" applyAlignment="1">
      <alignment horizontal="center" vertical="top"/>
    </xf>
    <xf numFmtId="0" fontId="14" fillId="11" borderId="13" xfId="16" applyFont="1" applyFill="1" applyBorder="1" applyAlignment="1">
      <alignment horizontal="center" vertical="top"/>
    </xf>
    <xf numFmtId="0" fontId="14" fillId="5" borderId="64" xfId="16" applyFont="1" applyFill="1" applyBorder="1" applyAlignment="1">
      <alignment horizontal="center" vertical="center" wrapText="1"/>
    </xf>
    <xf numFmtId="0" fontId="14" fillId="0" borderId="67" xfId="16" applyFont="1" applyBorder="1" applyAlignment="1">
      <alignment horizontal="center" vertical="center"/>
    </xf>
    <xf numFmtId="0" fontId="20" fillId="0" borderId="66" xfId="16" applyFont="1" applyBorder="1" applyAlignment="1">
      <alignment horizontal="justify" vertical="center"/>
    </xf>
    <xf numFmtId="165" fontId="14" fillId="11" borderId="27" xfId="16" applyNumberFormat="1" applyFont="1" applyFill="1" applyBorder="1" applyAlignment="1">
      <alignment horizontal="center" vertical="top"/>
    </xf>
    <xf numFmtId="0" fontId="14" fillId="11" borderId="27" xfId="16" applyFont="1" applyFill="1" applyBorder="1" applyAlignment="1">
      <alignment horizontal="center" vertical="top"/>
    </xf>
    <xf numFmtId="0" fontId="13" fillId="0" borderId="7" xfId="4" applyFont="1" applyBorder="1" applyAlignment="1">
      <alignment vertical="top" wrapText="1"/>
    </xf>
    <xf numFmtId="49" fontId="6" fillId="11" borderId="5" xfId="16" applyNumberFormat="1" applyFont="1" applyFill="1" applyBorder="1" applyAlignment="1">
      <alignment vertical="top" wrapText="1"/>
    </xf>
    <xf numFmtId="0" fontId="13" fillId="0" borderId="41" xfId="16" applyFont="1" applyBorder="1" applyAlignment="1">
      <alignment horizontal="left" vertical="top" wrapText="1"/>
    </xf>
    <xf numFmtId="0" fontId="13" fillId="0" borderId="40" xfId="16" applyFont="1" applyBorder="1" applyAlignment="1">
      <alignment horizontal="center" vertical="center"/>
    </xf>
    <xf numFmtId="0" fontId="13" fillId="0" borderId="15" xfId="16" applyFont="1" applyBorder="1" applyAlignment="1">
      <alignment vertical="center" wrapText="1"/>
    </xf>
    <xf numFmtId="165" fontId="12" fillId="26" borderId="13" xfId="16" applyNumberFormat="1" applyFont="1" applyFill="1" applyBorder="1" applyAlignment="1">
      <alignment horizontal="center" vertical="top"/>
    </xf>
    <xf numFmtId="0" fontId="12" fillId="26" borderId="22" xfId="16" applyFont="1" applyFill="1" applyBorder="1" applyAlignment="1">
      <alignment horizontal="center" vertical="top"/>
    </xf>
    <xf numFmtId="0" fontId="13" fillId="0" borderId="10" xfId="16" applyFont="1" applyBorder="1" applyAlignment="1">
      <alignment horizontal="center" vertical="top"/>
    </xf>
    <xf numFmtId="0" fontId="13" fillId="0" borderId="34" xfId="16" applyFont="1" applyBorder="1" applyAlignment="1">
      <alignment horizontal="center" vertical="top" wrapText="1"/>
    </xf>
    <xf numFmtId="0" fontId="13" fillId="0" borderId="45" xfId="16" applyFont="1" applyBorder="1" applyAlignment="1">
      <alignment horizontal="justify" vertical="center"/>
    </xf>
    <xf numFmtId="165" fontId="12" fillId="24" borderId="20" xfId="16" applyNumberFormat="1" applyFont="1" applyFill="1" applyBorder="1" applyAlignment="1">
      <alignment horizontal="center" vertical="top"/>
    </xf>
    <xf numFmtId="0" fontId="12" fillId="26" borderId="21" xfId="16" applyFont="1" applyFill="1" applyBorder="1" applyAlignment="1">
      <alignment horizontal="center" vertical="top"/>
    </xf>
    <xf numFmtId="165" fontId="13" fillId="0" borderId="37" xfId="16" applyNumberFormat="1" applyFont="1" applyBorder="1" applyAlignment="1">
      <alignment horizontal="center" vertical="top"/>
    </xf>
    <xf numFmtId="165" fontId="81" fillId="0" borderId="0" xfId="16" applyNumberFormat="1"/>
    <xf numFmtId="165" fontId="13" fillId="0" borderId="52" xfId="16" applyNumberFormat="1" applyFont="1" applyBorder="1" applyAlignment="1">
      <alignment horizontal="center" vertical="top"/>
    </xf>
    <xf numFmtId="165" fontId="13" fillId="0" borderId="55" xfId="16" applyNumberFormat="1" applyFont="1" applyBorder="1" applyAlignment="1">
      <alignment horizontal="center" vertical="top"/>
    </xf>
    <xf numFmtId="0" fontId="13" fillId="0" borderId="20" xfId="16" applyFont="1" applyBorder="1" applyAlignment="1">
      <alignment horizontal="center" vertical="top" wrapText="1"/>
    </xf>
    <xf numFmtId="0" fontId="13" fillId="0" borderId="43" xfId="16" applyFont="1" applyBorder="1" applyAlignment="1">
      <alignment horizontal="center" vertical="top" wrapText="1"/>
    </xf>
    <xf numFmtId="0" fontId="13" fillId="0" borderId="23" xfId="16" applyFont="1" applyBorder="1" applyAlignment="1">
      <alignment horizontal="justify" vertical="center"/>
    </xf>
    <xf numFmtId="49" fontId="13" fillId="7" borderId="37" xfId="16" applyNumberFormat="1" applyFont="1" applyFill="1" applyBorder="1" applyAlignment="1">
      <alignment horizontal="center" vertical="center" wrapText="1"/>
    </xf>
    <xf numFmtId="0" fontId="13" fillId="5" borderId="62" xfId="16" applyFont="1" applyFill="1" applyBorder="1" applyAlignment="1">
      <alignment horizontal="center" vertical="center"/>
    </xf>
    <xf numFmtId="49" fontId="13" fillId="7" borderId="4" xfId="16" applyNumberFormat="1" applyFont="1" applyFill="1" applyBorder="1" applyAlignment="1">
      <alignment horizontal="center" vertical="center" wrapText="1"/>
    </xf>
    <xf numFmtId="0" fontId="13" fillId="5" borderId="32" xfId="16" applyFont="1" applyFill="1" applyBorder="1" applyAlignment="1">
      <alignment horizontal="center" vertical="center"/>
    </xf>
    <xf numFmtId="0" fontId="13" fillId="5" borderId="45" xfId="16" applyFont="1" applyFill="1" applyBorder="1" applyAlignment="1">
      <alignment vertical="top"/>
    </xf>
    <xf numFmtId="0" fontId="13" fillId="0" borderId="5" xfId="16" applyFont="1" applyBorder="1" applyAlignment="1">
      <alignment horizontal="center"/>
    </xf>
    <xf numFmtId="165" fontId="6" fillId="24" borderId="18" xfId="16" applyNumberFormat="1" applyFont="1" applyFill="1" applyBorder="1" applyAlignment="1">
      <alignment horizontal="center" vertical="top"/>
    </xf>
    <xf numFmtId="165" fontId="14" fillId="0" borderId="10" xfId="16" applyNumberFormat="1" applyFont="1" applyBorder="1" applyAlignment="1">
      <alignment horizontal="center" vertical="top"/>
    </xf>
    <xf numFmtId="0" fontId="14" fillId="5" borderId="45" xfId="16" applyFont="1" applyFill="1" applyBorder="1" applyAlignment="1">
      <alignment vertical="top"/>
    </xf>
    <xf numFmtId="165" fontId="11" fillId="11" borderId="21" xfId="16" applyNumberFormat="1" applyFont="1" applyFill="1" applyBorder="1" applyAlignment="1">
      <alignment horizontal="center" vertical="top"/>
    </xf>
    <xf numFmtId="0" fontId="6" fillId="11" borderId="27" xfId="16" applyFont="1" applyFill="1" applyBorder="1" applyAlignment="1">
      <alignment horizontal="center" vertical="top"/>
    </xf>
    <xf numFmtId="0" fontId="14" fillId="0" borderId="69" xfId="16" applyFont="1" applyBorder="1" applyAlignment="1">
      <alignment horizontal="center" vertical="center"/>
    </xf>
    <xf numFmtId="165" fontId="14" fillId="11" borderId="21" xfId="16" applyNumberFormat="1" applyFont="1" applyFill="1" applyBorder="1" applyAlignment="1">
      <alignment horizontal="center" vertical="top"/>
    </xf>
    <xf numFmtId="0" fontId="14" fillId="11" borderId="18" xfId="16" applyFont="1" applyFill="1" applyBorder="1" applyAlignment="1">
      <alignment horizontal="center" vertical="top"/>
    </xf>
    <xf numFmtId="49" fontId="10" fillId="0" borderId="12" xfId="16" applyNumberFormat="1" applyFont="1" applyBorder="1" applyAlignment="1">
      <alignment vertical="top"/>
    </xf>
    <xf numFmtId="49" fontId="14" fillId="5" borderId="61" xfId="16" applyNumberFormat="1" applyFont="1" applyFill="1" applyBorder="1" applyAlignment="1">
      <alignment horizontal="center" vertical="center" wrapText="1"/>
    </xf>
    <xf numFmtId="0" fontId="14" fillId="0" borderId="35" xfId="16" applyFont="1" applyBorder="1" applyAlignment="1">
      <alignment horizontal="justify" vertical="center"/>
    </xf>
    <xf numFmtId="165" fontId="14" fillId="11" borderId="39" xfId="16" applyNumberFormat="1" applyFont="1" applyFill="1" applyBorder="1" applyAlignment="1">
      <alignment horizontal="center" vertical="top"/>
    </xf>
    <xf numFmtId="49" fontId="14" fillId="5" borderId="39" xfId="16" applyNumberFormat="1" applyFont="1" applyFill="1" applyBorder="1" applyAlignment="1">
      <alignment horizontal="center" vertical="center" wrapText="1"/>
    </xf>
    <xf numFmtId="0" fontId="14" fillId="0" borderId="38" xfId="16" applyFont="1" applyBorder="1" applyAlignment="1">
      <alignment horizontal="center" vertical="center"/>
    </xf>
    <xf numFmtId="0" fontId="14" fillId="0" borderId="68" xfId="16" applyFont="1" applyBorder="1" applyAlignment="1">
      <alignment horizontal="justify" vertical="center"/>
    </xf>
    <xf numFmtId="0" fontId="14" fillId="11" borderId="10" xfId="16" applyFont="1" applyFill="1" applyBorder="1" applyAlignment="1">
      <alignment horizontal="center" vertical="top"/>
    </xf>
    <xf numFmtId="0" fontId="14" fillId="0" borderId="54" xfId="16" applyFont="1" applyBorder="1" applyAlignment="1">
      <alignment horizontal="center" vertical="center"/>
    </xf>
    <xf numFmtId="0" fontId="14" fillId="0" borderId="68" xfId="16" applyFont="1" applyBorder="1" applyAlignment="1">
      <alignment vertical="center" wrapText="1"/>
    </xf>
    <xf numFmtId="165" fontId="14" fillId="11" borderId="2" xfId="16" applyNumberFormat="1" applyFont="1" applyFill="1" applyBorder="1" applyAlignment="1">
      <alignment horizontal="center" vertical="top"/>
    </xf>
    <xf numFmtId="0" fontId="14" fillId="11" borderId="2" xfId="16" applyFont="1" applyFill="1" applyBorder="1" applyAlignment="1">
      <alignment horizontal="center" vertical="top"/>
    </xf>
    <xf numFmtId="165" fontId="13" fillId="0" borderId="0" xfId="16" applyNumberFormat="1" applyFont="1" applyAlignment="1">
      <alignment vertical="center" textRotation="90"/>
    </xf>
    <xf numFmtId="49" fontId="14" fillId="0" borderId="30" xfId="16" applyNumberFormat="1" applyFont="1" applyBorder="1" applyAlignment="1">
      <alignment vertical="center" wrapText="1"/>
    </xf>
    <xf numFmtId="165" fontId="6" fillId="24" borderId="53" xfId="16" applyNumberFormat="1" applyFont="1" applyFill="1" applyBorder="1" applyAlignment="1">
      <alignment horizontal="center" vertical="top"/>
    </xf>
    <xf numFmtId="0" fontId="6" fillId="23" borderId="14" xfId="16" applyFont="1" applyFill="1" applyBorder="1" applyAlignment="1">
      <alignment horizontal="center" vertical="top"/>
    </xf>
    <xf numFmtId="0" fontId="87" fillId="0" borderId="0" xfId="16" applyFont="1" applyAlignment="1">
      <alignment vertical="center"/>
    </xf>
    <xf numFmtId="49" fontId="14" fillId="0" borderId="41" xfId="16" applyNumberFormat="1" applyFont="1" applyBorder="1" applyAlignment="1">
      <alignment vertical="center" wrapText="1"/>
    </xf>
    <xf numFmtId="0" fontId="13" fillId="0" borderId="40" xfId="16" applyFont="1" applyBorder="1" applyAlignment="1">
      <alignment vertical="center"/>
    </xf>
    <xf numFmtId="0" fontId="39" fillId="0" borderId="0" xfId="16" applyFont="1" applyAlignment="1">
      <alignment horizontal="center" vertical="center"/>
    </xf>
    <xf numFmtId="44" fontId="14" fillId="5" borderId="29" xfId="17" applyFont="1" applyFill="1" applyBorder="1" applyAlignment="1">
      <alignment horizontal="center" vertical="center" wrapText="1"/>
    </xf>
    <xf numFmtId="0" fontId="13" fillId="0" borderId="13" xfId="16" applyFont="1" applyBorder="1" applyAlignment="1">
      <alignment horizontal="center"/>
    </xf>
    <xf numFmtId="0" fontId="13" fillId="5" borderId="16" xfId="16" applyFont="1" applyFill="1" applyBorder="1" applyAlignment="1">
      <alignment horizontal="center" vertical="center"/>
    </xf>
    <xf numFmtId="165" fontId="14" fillId="5" borderId="2" xfId="16" applyNumberFormat="1" applyFont="1" applyFill="1" applyBorder="1" applyAlignment="1">
      <alignment horizontal="center" vertical="top"/>
    </xf>
    <xf numFmtId="165" fontId="14" fillId="5" borderId="59" xfId="16" applyNumberFormat="1" applyFont="1" applyFill="1" applyBorder="1" applyAlignment="1">
      <alignment horizontal="center" vertical="top"/>
    </xf>
    <xf numFmtId="0" fontId="14" fillId="0" borderId="13" xfId="16" applyFont="1" applyBorder="1" applyAlignment="1">
      <alignment horizontal="center" vertical="top"/>
    </xf>
    <xf numFmtId="0" fontId="8" fillId="0" borderId="0" xfId="16" applyFont="1" applyAlignment="1">
      <alignment horizontal="center"/>
    </xf>
    <xf numFmtId="0" fontId="14" fillId="5" borderId="23" xfId="16" applyFont="1" applyFill="1" applyBorder="1" applyAlignment="1">
      <alignment vertical="center" wrapText="1"/>
    </xf>
    <xf numFmtId="165" fontId="6" fillId="11" borderId="21" xfId="16" applyNumberFormat="1" applyFont="1" applyFill="1" applyBorder="1" applyAlignment="1">
      <alignment horizontal="center" vertical="top"/>
    </xf>
    <xf numFmtId="0" fontId="6" fillId="11" borderId="22" xfId="16" applyFont="1" applyFill="1" applyBorder="1" applyAlignment="1">
      <alignment horizontal="center" vertical="top"/>
    </xf>
    <xf numFmtId="49" fontId="14" fillId="7" borderId="30" xfId="16" applyNumberFormat="1" applyFont="1" applyFill="1" applyBorder="1" applyAlignment="1">
      <alignment vertical="center" wrapText="1"/>
    </xf>
    <xf numFmtId="0" fontId="13" fillId="5" borderId="24" xfId="16" applyFont="1" applyFill="1" applyBorder="1" applyAlignment="1">
      <alignment vertical="center"/>
    </xf>
    <xf numFmtId="165" fontId="19" fillId="24" borderId="21" xfId="16" applyNumberFormat="1" applyFont="1" applyFill="1" applyBorder="1" applyAlignment="1">
      <alignment horizontal="center" vertical="top"/>
    </xf>
    <xf numFmtId="0" fontId="15" fillId="5" borderId="22" xfId="16" applyFont="1" applyFill="1" applyBorder="1" applyAlignment="1">
      <alignment horizontal="center" vertical="top" wrapText="1"/>
    </xf>
    <xf numFmtId="49" fontId="14" fillId="7" borderId="41" xfId="16" applyNumberFormat="1" applyFont="1" applyFill="1" applyBorder="1" applyAlignment="1">
      <alignment vertical="center" wrapText="1"/>
    </xf>
    <xf numFmtId="0" fontId="13" fillId="5" borderId="40" xfId="16" applyFont="1" applyFill="1" applyBorder="1" applyAlignment="1">
      <alignment vertical="center"/>
    </xf>
    <xf numFmtId="165" fontId="39" fillId="0" borderId="52" xfId="16" applyNumberFormat="1" applyFont="1" applyBorder="1" applyAlignment="1">
      <alignment horizontal="center" vertical="top"/>
    </xf>
    <xf numFmtId="0" fontId="13" fillId="5" borderId="59" xfId="16" applyFont="1" applyFill="1" applyBorder="1" applyAlignment="1">
      <alignment horizontal="center" vertical="top"/>
    </xf>
    <xf numFmtId="0" fontId="13" fillId="0" borderId="59" xfId="4" applyFont="1" applyBorder="1" applyAlignment="1">
      <alignment vertical="top" wrapText="1"/>
    </xf>
    <xf numFmtId="49" fontId="10" fillId="0" borderId="14" xfId="16" applyNumberFormat="1" applyFont="1" applyBorder="1" applyAlignment="1">
      <alignment horizontal="center" vertical="top" wrapText="1"/>
    </xf>
    <xf numFmtId="0" fontId="15" fillId="5" borderId="14" xfId="16" applyFont="1" applyFill="1" applyBorder="1" applyAlignment="1">
      <alignment horizontal="center" vertical="top" wrapText="1"/>
    </xf>
    <xf numFmtId="0" fontId="13" fillId="5" borderId="2" xfId="16" applyFont="1" applyFill="1" applyBorder="1" applyAlignment="1">
      <alignment horizontal="center" vertical="top"/>
    </xf>
    <xf numFmtId="0" fontId="13" fillId="0" borderId="6" xfId="4" applyFont="1" applyBorder="1" applyAlignment="1">
      <alignment vertical="top" wrapText="1"/>
    </xf>
    <xf numFmtId="0" fontId="15" fillId="5" borderId="6" xfId="16" applyFont="1" applyFill="1" applyBorder="1" applyAlignment="1">
      <alignment horizontal="center" vertical="top" wrapText="1"/>
    </xf>
    <xf numFmtId="0" fontId="13" fillId="5" borderId="31" xfId="16" applyFont="1" applyFill="1" applyBorder="1" applyAlignment="1">
      <alignment horizontal="center" vertical="top"/>
    </xf>
    <xf numFmtId="0" fontId="13" fillId="5" borderId="33" xfId="16" applyFont="1" applyFill="1" applyBorder="1" applyAlignment="1">
      <alignment vertical="center"/>
    </xf>
    <xf numFmtId="0" fontId="13" fillId="5" borderId="6" xfId="16" applyFont="1" applyFill="1" applyBorder="1" applyAlignment="1">
      <alignment vertical="center" wrapText="1"/>
    </xf>
    <xf numFmtId="49" fontId="14" fillId="7" borderId="64" xfId="16" applyNumberFormat="1" applyFont="1" applyFill="1" applyBorder="1" applyAlignment="1">
      <alignment vertical="center" wrapText="1"/>
    </xf>
    <xf numFmtId="0" fontId="13" fillId="5" borderId="67" xfId="16" applyFont="1" applyFill="1" applyBorder="1" applyAlignment="1">
      <alignment vertical="center"/>
    </xf>
    <xf numFmtId="0" fontId="13" fillId="5" borderId="7" xfId="16" applyFont="1" applyFill="1" applyBorder="1" applyAlignment="1">
      <alignment vertical="center" wrapText="1"/>
    </xf>
    <xf numFmtId="0" fontId="13" fillId="5" borderId="44" xfId="16" applyFont="1" applyFill="1" applyBorder="1" applyAlignment="1">
      <alignment horizontal="center" vertical="top"/>
    </xf>
    <xf numFmtId="2" fontId="14" fillId="7" borderId="0" xfId="16" applyNumberFormat="1" applyFont="1" applyFill="1" applyAlignment="1">
      <alignment vertical="center" wrapText="1"/>
    </xf>
    <xf numFmtId="49" fontId="14" fillId="7" borderId="29" xfId="16" applyNumberFormat="1" applyFont="1" applyFill="1" applyBorder="1" applyAlignment="1">
      <alignment vertical="center" wrapText="1"/>
    </xf>
    <xf numFmtId="0" fontId="13" fillId="5" borderId="16" xfId="16" applyFont="1" applyFill="1" applyBorder="1" applyAlignment="1">
      <alignment vertical="center"/>
    </xf>
    <xf numFmtId="0" fontId="13" fillId="5" borderId="32" xfId="16" applyFont="1" applyFill="1" applyBorder="1" applyAlignment="1">
      <alignment vertical="center" wrapText="1"/>
    </xf>
    <xf numFmtId="0" fontId="12" fillId="23" borderId="21" xfId="16" applyFont="1" applyFill="1" applyBorder="1" applyAlignment="1">
      <alignment horizontal="center" vertical="top"/>
    </xf>
    <xf numFmtId="165" fontId="39" fillId="5" borderId="10" xfId="16" applyNumberFormat="1" applyFont="1" applyFill="1" applyBorder="1" applyAlignment="1">
      <alignment horizontal="center" vertical="top"/>
    </xf>
    <xf numFmtId="0" fontId="13" fillId="0" borderId="44" xfId="4" applyFont="1" applyBorder="1" applyAlignment="1">
      <alignment vertical="top" wrapText="1"/>
    </xf>
    <xf numFmtId="0" fontId="13" fillId="0" borderId="21" xfId="5" applyFont="1" applyBorder="1" applyAlignment="1">
      <alignment vertical="top" wrapText="1"/>
    </xf>
    <xf numFmtId="165" fontId="13" fillId="0" borderId="5" xfId="16" applyNumberFormat="1" applyFont="1" applyBorder="1" applyAlignment="1">
      <alignment horizontal="center" vertical="top"/>
    </xf>
    <xf numFmtId="49" fontId="10" fillId="0" borderId="6" xfId="16" applyNumberFormat="1" applyFont="1" applyBorder="1" applyAlignment="1">
      <alignment horizontal="center" vertical="top" wrapText="1"/>
    </xf>
    <xf numFmtId="165" fontId="12" fillId="24" borderId="53" xfId="16" applyNumberFormat="1" applyFont="1" applyFill="1" applyBorder="1" applyAlignment="1">
      <alignment horizontal="center" vertical="top"/>
    </xf>
    <xf numFmtId="0" fontId="12" fillId="23" borderId="14" xfId="16" applyFont="1" applyFill="1" applyBorder="1" applyAlignment="1">
      <alignment horizontal="center" vertical="top"/>
    </xf>
    <xf numFmtId="49" fontId="10" fillId="0" borderId="12" xfId="16" applyNumberFormat="1" applyFont="1" applyBorder="1" applyAlignment="1">
      <alignment vertical="top" wrapText="1"/>
    </xf>
    <xf numFmtId="0" fontId="14" fillId="0" borderId="42" xfId="16" applyFont="1" applyBorder="1" applyAlignment="1">
      <alignment horizontal="center" vertical="top"/>
    </xf>
    <xf numFmtId="0" fontId="14" fillId="5" borderId="36" xfId="16" applyFont="1" applyFill="1" applyBorder="1" applyAlignment="1">
      <alignment horizontal="center" vertical="top"/>
    </xf>
    <xf numFmtId="0" fontId="14" fillId="5" borderId="24" xfId="16" applyFont="1" applyFill="1" applyBorder="1" applyAlignment="1">
      <alignment vertical="center"/>
    </xf>
    <xf numFmtId="0" fontId="14" fillId="5" borderId="33" xfId="16" applyFont="1" applyFill="1" applyBorder="1" applyAlignment="1">
      <alignment vertical="center"/>
    </xf>
    <xf numFmtId="0" fontId="14" fillId="0" borderId="27" xfId="5" applyFont="1" applyBorder="1" applyAlignment="1">
      <alignment vertical="top" wrapText="1"/>
    </xf>
    <xf numFmtId="0" fontId="14" fillId="5" borderId="67" xfId="16" applyFont="1" applyFill="1" applyBorder="1" applyAlignment="1">
      <alignment vertical="center"/>
    </xf>
    <xf numFmtId="0" fontId="14" fillId="5" borderId="31" xfId="16" applyFont="1" applyFill="1" applyBorder="1" applyAlignment="1">
      <alignment horizontal="center" vertical="top"/>
    </xf>
    <xf numFmtId="165" fontId="30" fillId="11" borderId="13" xfId="16" applyNumberFormat="1" applyFont="1" applyFill="1" applyBorder="1" applyAlignment="1">
      <alignment horizontal="center" vertical="top"/>
    </xf>
    <xf numFmtId="0" fontId="6" fillId="11" borderId="21" xfId="16" applyFont="1" applyFill="1" applyBorder="1" applyAlignment="1">
      <alignment horizontal="center" vertical="top"/>
    </xf>
    <xf numFmtId="0" fontId="15" fillId="11" borderId="0" xfId="16" applyFont="1" applyFill="1" applyAlignment="1">
      <alignment vertical="top" wrapText="1"/>
    </xf>
    <xf numFmtId="165" fontId="16" fillId="11" borderId="21" xfId="16" applyNumberFormat="1" applyFont="1" applyFill="1" applyBorder="1" applyAlignment="1">
      <alignment horizontal="center" vertical="top"/>
    </xf>
    <xf numFmtId="0" fontId="13" fillId="5" borderId="20" xfId="16" applyFont="1" applyFill="1" applyBorder="1" applyAlignment="1">
      <alignment horizontal="center" vertical="center" wrapText="1"/>
    </xf>
    <xf numFmtId="0" fontId="13" fillId="0" borderId="27" xfId="16" applyFont="1" applyBorder="1" applyAlignment="1">
      <alignment horizontal="center" vertical="center"/>
    </xf>
    <xf numFmtId="0" fontId="13" fillId="0" borderId="27" xfId="16" applyFont="1" applyBorder="1" applyAlignment="1">
      <alignment vertical="center" wrapText="1"/>
    </xf>
    <xf numFmtId="0" fontId="12" fillId="0" borderId="1" xfId="16" applyFont="1" applyBorder="1" applyAlignment="1">
      <alignment vertical="center"/>
    </xf>
    <xf numFmtId="0" fontId="12" fillId="0" borderId="22" xfId="16" applyFont="1" applyBorder="1" applyAlignment="1">
      <alignment vertical="center"/>
    </xf>
    <xf numFmtId="0" fontId="12" fillId="4" borderId="9" xfId="16" applyFont="1" applyFill="1" applyBorder="1" applyAlignment="1">
      <alignment vertical="center"/>
    </xf>
    <xf numFmtId="0" fontId="12" fillId="4" borderId="8" xfId="16" applyFont="1" applyFill="1" applyBorder="1" applyAlignment="1">
      <alignment vertical="center"/>
    </xf>
    <xf numFmtId="0" fontId="13" fillId="5" borderId="27" xfId="16" applyFont="1" applyFill="1" applyBorder="1" applyAlignment="1">
      <alignment horizontal="center" vertical="top"/>
    </xf>
    <xf numFmtId="0" fontId="13" fillId="0" borderId="50" xfId="16" applyFont="1" applyBorder="1" applyAlignment="1">
      <alignment horizontal="center" vertical="center"/>
    </xf>
    <xf numFmtId="0" fontId="25" fillId="0" borderId="27" xfId="16" applyFont="1" applyBorder="1" applyAlignment="1">
      <alignment horizontal="justify" vertical="center"/>
    </xf>
    <xf numFmtId="0" fontId="6" fillId="0" borderId="8" xfId="16" applyFont="1" applyBorder="1" applyAlignment="1">
      <alignment horizontal="left" vertical="top"/>
    </xf>
    <xf numFmtId="0" fontId="1" fillId="0" borderId="8" xfId="16" applyFont="1" applyBorder="1" applyAlignment="1">
      <alignment horizontal="left" vertical="top"/>
    </xf>
    <xf numFmtId="0" fontId="7" fillId="0" borderId="8" xfId="16" applyFont="1" applyBorder="1" applyAlignment="1">
      <alignment horizontal="left" vertical="top"/>
    </xf>
    <xf numFmtId="0" fontId="1" fillId="0" borderId="7" xfId="16" applyFont="1" applyBorder="1" applyAlignment="1">
      <alignment vertical="top"/>
    </xf>
    <xf numFmtId="49" fontId="6" fillId="2" borderId="21" xfId="16" applyNumberFormat="1" applyFont="1" applyFill="1" applyBorder="1" applyAlignment="1">
      <alignment horizontal="center" vertical="top" wrapText="1"/>
    </xf>
    <xf numFmtId="0" fontId="6" fillId="3" borderId="9" xfId="16" applyFont="1" applyFill="1" applyBorder="1" applyAlignment="1">
      <alignment horizontal="left" vertical="top"/>
    </xf>
    <xf numFmtId="0" fontId="8" fillId="2" borderId="8" xfId="16" applyFont="1" applyFill="1" applyBorder="1"/>
    <xf numFmtId="0" fontId="17" fillId="2" borderId="8" xfId="16" applyFont="1" applyFill="1" applyBorder="1"/>
    <xf numFmtId="0" fontId="4" fillId="3" borderId="28" xfId="16" applyFont="1" applyFill="1" applyBorder="1" applyAlignment="1">
      <alignment horizontal="left" vertical="top"/>
    </xf>
    <xf numFmtId="0" fontId="3" fillId="3" borderId="28" xfId="16" applyFont="1" applyFill="1" applyBorder="1" applyAlignment="1">
      <alignment horizontal="left" vertical="top"/>
    </xf>
    <xf numFmtId="0" fontId="3" fillId="2" borderId="28" xfId="16" applyFont="1" applyFill="1" applyBorder="1" applyAlignment="1">
      <alignment horizontal="left" vertical="top"/>
    </xf>
    <xf numFmtId="0" fontId="3" fillId="2" borderId="28" xfId="16" applyFont="1" applyFill="1" applyBorder="1"/>
    <xf numFmtId="49" fontId="6" fillId="2" borderId="27" xfId="16" applyNumberFormat="1" applyFont="1" applyFill="1" applyBorder="1" applyAlignment="1">
      <alignment horizontal="center" vertical="top" wrapText="1"/>
    </xf>
    <xf numFmtId="0" fontId="4" fillId="0" borderId="1" xfId="16" applyFont="1" applyBorder="1" applyAlignment="1">
      <alignment horizontal="center" vertical="center"/>
    </xf>
    <xf numFmtId="0" fontId="4" fillId="0" borderId="0" xfId="16" applyFont="1" applyAlignment="1">
      <alignment horizontal="center" vertical="center"/>
    </xf>
    <xf numFmtId="0" fontId="12" fillId="0" borderId="0" xfId="16" applyFont="1" applyAlignment="1">
      <alignment horizontal="center" vertical="center"/>
    </xf>
    <xf numFmtId="0" fontId="1" fillId="0" borderId="0" xfId="16" applyFont="1" applyAlignment="1">
      <alignment horizontal="center" vertical="center" wrapText="1"/>
    </xf>
    <xf numFmtId="49" fontId="14" fillId="5" borderId="5" xfId="0" applyNumberFormat="1" applyFont="1" applyFill="1" applyBorder="1" applyAlignment="1">
      <alignment horizontal="left" vertical="top" wrapText="1"/>
    </xf>
    <xf numFmtId="49" fontId="14" fillId="5" borderId="13" xfId="0" applyNumberFormat="1" applyFont="1" applyFill="1" applyBorder="1" applyAlignment="1">
      <alignment horizontal="left" vertical="top" wrapText="1"/>
    </xf>
    <xf numFmtId="49" fontId="14" fillId="5" borderId="21" xfId="0" applyNumberFormat="1" applyFont="1" applyFill="1" applyBorder="1" applyAlignment="1">
      <alignment horizontal="left" vertical="top" wrapText="1"/>
    </xf>
    <xf numFmtId="0" fontId="17" fillId="0" borderId="0" xfId="1" applyFont="1" applyAlignment="1">
      <alignment horizontal="left" vertical="top" wrapText="1"/>
    </xf>
    <xf numFmtId="0" fontId="12" fillId="11" borderId="5" xfId="0" applyFont="1" applyFill="1" applyBorder="1" applyAlignment="1">
      <alignment horizontal="center" vertical="center" textRotation="90" wrapText="1"/>
    </xf>
    <xf numFmtId="0" fontId="12" fillId="11" borderId="21" xfId="0" applyFont="1" applyFill="1" applyBorder="1" applyAlignment="1">
      <alignment horizontal="center" vertical="center" textRotation="90" wrapText="1"/>
    </xf>
    <xf numFmtId="0" fontId="12" fillId="11" borderId="13" xfId="0" applyFont="1" applyFill="1" applyBorder="1" applyAlignment="1">
      <alignment horizontal="center" vertical="center" textRotation="90" wrapText="1"/>
    </xf>
    <xf numFmtId="49" fontId="2" fillId="5" borderId="5" xfId="0" applyNumberFormat="1" applyFont="1" applyFill="1" applyBorder="1" applyAlignment="1">
      <alignment horizontal="center" vertical="center" textRotation="90"/>
    </xf>
    <xf numFmtId="49" fontId="2" fillId="5" borderId="13" xfId="0" applyNumberFormat="1" applyFont="1" applyFill="1" applyBorder="1" applyAlignment="1">
      <alignment horizontal="center" vertical="center" textRotation="90"/>
    </xf>
    <xf numFmtId="49" fontId="2" fillId="5" borderId="21" xfId="0" applyNumberFormat="1" applyFont="1" applyFill="1" applyBorder="1" applyAlignment="1">
      <alignment horizontal="center" vertical="center" textRotation="90"/>
    </xf>
    <xf numFmtId="0" fontId="1" fillId="0" borderId="0" xfId="0" applyFont="1" applyAlignment="1">
      <alignment horizontal="center" vertical="center" wrapText="1"/>
    </xf>
    <xf numFmtId="0" fontId="3" fillId="0" borderId="0" xfId="0" applyFont="1" applyAlignment="1">
      <alignment horizontal="center" vertical="center"/>
    </xf>
    <xf numFmtId="0" fontId="5" fillId="2" borderId="2" xfId="0" applyFont="1" applyFill="1" applyBorder="1" applyAlignment="1">
      <alignment horizontal="center" vertical="center" textRotation="90" wrapText="1"/>
    </xf>
    <xf numFmtId="0" fontId="5" fillId="2" borderId="10" xfId="0" applyFont="1" applyFill="1" applyBorder="1" applyAlignment="1">
      <alignment horizontal="center" vertical="center" textRotation="90" wrapText="1"/>
    </xf>
    <xf numFmtId="0" fontId="5" fillId="2" borderId="18" xfId="0" applyFont="1" applyFill="1" applyBorder="1" applyAlignment="1">
      <alignment horizontal="center" vertical="center" textRotation="90" wrapText="1"/>
    </xf>
    <xf numFmtId="0" fontId="5" fillId="4" borderId="2" xfId="0" applyFont="1" applyFill="1" applyBorder="1" applyAlignment="1">
      <alignment horizontal="center" vertical="center" textRotation="90" wrapText="1"/>
    </xf>
    <xf numFmtId="0" fontId="5" fillId="4" borderId="10" xfId="0" applyFont="1" applyFill="1" applyBorder="1" applyAlignment="1">
      <alignment horizontal="center" vertical="center" textRotation="90" wrapText="1"/>
    </xf>
    <xf numFmtId="0" fontId="5" fillId="4" borderId="18" xfId="0" applyFont="1" applyFill="1" applyBorder="1" applyAlignment="1">
      <alignment horizontal="center" vertical="center" textRotation="90" wrapText="1"/>
    </xf>
    <xf numFmtId="0" fontId="5" fillId="11" borderId="3" xfId="0" applyFont="1" applyFill="1" applyBorder="1" applyAlignment="1">
      <alignment horizontal="center" vertical="center" textRotation="90" wrapText="1"/>
    </xf>
    <xf numFmtId="0" fontId="5" fillId="11" borderId="11" xfId="0" applyFont="1" applyFill="1" applyBorder="1" applyAlignment="1">
      <alignment horizontal="center" vertical="center" textRotation="90" wrapText="1"/>
    </xf>
    <xf numFmtId="0" fontId="5" fillId="11" borderId="19" xfId="0" applyFont="1" applyFill="1" applyBorder="1" applyAlignment="1">
      <alignment horizontal="center" vertical="center" textRotation="90" wrapText="1"/>
    </xf>
    <xf numFmtId="49" fontId="6" fillId="11" borderId="5" xfId="0" applyNumberFormat="1" applyFont="1" applyFill="1" applyBorder="1" applyAlignment="1">
      <alignment horizontal="center" vertical="top" wrapText="1"/>
    </xf>
    <xf numFmtId="49" fontId="6" fillId="11" borderId="13" xfId="0" applyNumberFormat="1" applyFont="1" applyFill="1" applyBorder="1" applyAlignment="1">
      <alignment horizontal="center" vertical="top" wrapText="1"/>
    </xf>
    <xf numFmtId="49" fontId="6" fillId="11" borderId="21" xfId="0" applyNumberFormat="1" applyFont="1" applyFill="1" applyBorder="1" applyAlignment="1">
      <alignment horizontal="center" vertical="top" wrapText="1"/>
    </xf>
    <xf numFmtId="49" fontId="11" fillId="3" borderId="5" xfId="0" applyNumberFormat="1" applyFont="1" applyFill="1" applyBorder="1" applyAlignment="1">
      <alignment horizontal="center" vertical="top"/>
    </xf>
    <xf numFmtId="49" fontId="11" fillId="3" borderId="13" xfId="0" applyNumberFormat="1" applyFont="1" applyFill="1" applyBorder="1" applyAlignment="1">
      <alignment horizontal="center" vertical="top"/>
    </xf>
    <xf numFmtId="49" fontId="11" fillId="3" borderId="21" xfId="0" applyNumberFormat="1" applyFont="1" applyFill="1" applyBorder="1" applyAlignment="1">
      <alignment horizontal="center" vertical="top"/>
    </xf>
    <xf numFmtId="49" fontId="6" fillId="6" borderId="13" xfId="0" applyNumberFormat="1" applyFont="1" applyFill="1" applyBorder="1" applyAlignment="1">
      <alignment horizontal="center" vertical="top"/>
    </xf>
    <xf numFmtId="49" fontId="6" fillId="6" borderId="21" xfId="0" applyNumberFormat="1" applyFont="1" applyFill="1" applyBorder="1" applyAlignment="1">
      <alignment horizontal="center" vertical="top"/>
    </xf>
    <xf numFmtId="49" fontId="6" fillId="10" borderId="5" xfId="0" applyNumberFormat="1" applyFont="1" applyFill="1" applyBorder="1" applyAlignment="1">
      <alignment horizontal="center" vertical="top" wrapText="1"/>
    </xf>
    <xf numFmtId="49" fontId="6" fillId="10" borderId="13" xfId="0" applyNumberFormat="1" applyFont="1" applyFill="1" applyBorder="1" applyAlignment="1">
      <alignment horizontal="center" vertical="top" wrapText="1"/>
    </xf>
    <xf numFmtId="49" fontId="6" fillId="10" borderId="21" xfId="0" applyNumberFormat="1" applyFont="1" applyFill="1" applyBorder="1" applyAlignment="1">
      <alignment horizontal="center" vertical="top" wrapText="1"/>
    </xf>
    <xf numFmtId="0" fontId="13" fillId="10" borderId="55" xfId="0" applyFont="1" applyFill="1" applyBorder="1" applyAlignment="1">
      <alignment horizontal="center" vertical="top" wrapText="1"/>
    </xf>
    <xf numFmtId="0" fontId="13" fillId="10" borderId="37" xfId="0" applyFont="1" applyFill="1" applyBorder="1" applyAlignment="1">
      <alignment horizontal="center" vertical="top" wrapText="1"/>
    </xf>
    <xf numFmtId="49" fontId="6" fillId="6" borderId="6" xfId="0" applyNumberFormat="1" applyFont="1" applyFill="1" applyBorder="1" applyAlignment="1">
      <alignment horizontal="center" vertical="top"/>
    </xf>
    <xf numFmtId="49" fontId="6" fillId="6" borderId="14" xfId="0" applyNumberFormat="1" applyFont="1" applyFill="1" applyBorder="1" applyAlignment="1">
      <alignment horizontal="center" vertical="top"/>
    </xf>
    <xf numFmtId="49" fontId="6" fillId="6" borderId="22" xfId="0" applyNumberFormat="1" applyFont="1" applyFill="1" applyBorder="1" applyAlignment="1">
      <alignment horizontal="center" vertical="top"/>
    </xf>
    <xf numFmtId="49" fontId="6" fillId="6" borderId="5" xfId="0" applyNumberFormat="1" applyFont="1" applyFill="1" applyBorder="1" applyAlignment="1">
      <alignment horizontal="center" vertical="top"/>
    </xf>
    <xf numFmtId="49" fontId="14" fillId="5" borderId="5" xfId="0" applyNumberFormat="1" applyFont="1" applyFill="1" applyBorder="1" applyAlignment="1">
      <alignment horizontal="center" vertical="top"/>
    </xf>
    <xf numFmtId="49" fontId="14" fillId="5" borderId="21" xfId="0" applyNumberFormat="1" applyFont="1" applyFill="1" applyBorder="1" applyAlignment="1">
      <alignment horizontal="center" vertical="top"/>
    </xf>
    <xf numFmtId="0" fontId="14" fillId="0" borderId="46" xfId="5" applyFont="1" applyBorder="1" applyAlignment="1">
      <alignment horizontal="left" vertical="center" wrapText="1"/>
    </xf>
    <xf numFmtId="0" fontId="14" fillId="0" borderId="23" xfId="5" applyFont="1" applyBorder="1" applyAlignment="1">
      <alignment horizontal="left" vertical="center" wrapText="1"/>
    </xf>
    <xf numFmtId="0" fontId="14" fillId="5" borderId="32" xfId="0" applyFont="1" applyFill="1" applyBorder="1" applyAlignment="1">
      <alignment horizontal="center" vertical="center" wrapText="1"/>
    </xf>
    <xf numFmtId="0" fontId="14" fillId="5" borderId="43" xfId="0" applyFont="1" applyFill="1" applyBorder="1" applyAlignment="1">
      <alignment horizontal="center" vertical="center" wrapText="1"/>
    </xf>
    <xf numFmtId="0" fontId="14" fillId="5" borderId="29" xfId="0" applyFont="1" applyFill="1" applyBorder="1" applyAlignment="1">
      <alignment horizontal="center" vertical="center"/>
    </xf>
    <xf numFmtId="0" fontId="14" fillId="5" borderId="30" xfId="0" applyFont="1" applyFill="1" applyBorder="1" applyAlignment="1">
      <alignment horizontal="center" vertical="center"/>
    </xf>
    <xf numFmtId="0" fontId="14" fillId="5" borderId="16"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14" fillId="0" borderId="46" xfId="5" applyFont="1" applyBorder="1" applyAlignment="1">
      <alignment horizontal="left" vertical="top" wrapText="1"/>
    </xf>
    <xf numFmtId="0" fontId="14" fillId="0" borderId="23" xfId="5" applyFont="1" applyBorder="1" applyAlignment="1">
      <alignment horizontal="left" vertical="top" wrapText="1"/>
    </xf>
    <xf numFmtId="0" fontId="14" fillId="5" borderId="16" xfId="0" applyFont="1" applyFill="1" applyBorder="1" applyAlignment="1">
      <alignment horizontal="center" vertical="center"/>
    </xf>
    <xf numFmtId="0" fontId="14" fillId="5" borderId="24" xfId="0" applyFont="1" applyFill="1" applyBorder="1" applyAlignment="1">
      <alignment horizontal="center" vertical="center"/>
    </xf>
    <xf numFmtId="0" fontId="14" fillId="0" borderId="6" xfId="5" applyFont="1" applyBorder="1" applyAlignment="1">
      <alignment horizontal="left" vertical="top" wrapText="1"/>
    </xf>
    <xf numFmtId="0" fontId="14" fillId="0" borderId="22" xfId="5" applyFont="1" applyBorder="1" applyAlignment="1">
      <alignment horizontal="left" vertical="top" wrapText="1"/>
    </xf>
    <xf numFmtId="0" fontId="14" fillId="0" borderId="15" xfId="5" applyFont="1" applyBorder="1" applyAlignment="1">
      <alignment horizontal="left" vertical="top" wrapText="1"/>
    </xf>
    <xf numFmtId="0" fontId="14" fillId="5" borderId="35" xfId="0" applyFont="1" applyFill="1" applyBorder="1" applyAlignment="1">
      <alignment horizontal="center" vertical="center" wrapText="1"/>
    </xf>
    <xf numFmtId="0" fontId="14" fillId="5" borderId="41" xfId="0" applyFont="1" applyFill="1" applyBorder="1" applyAlignment="1">
      <alignment horizontal="center" vertical="center"/>
    </xf>
    <xf numFmtId="0" fontId="14" fillId="5" borderId="46" xfId="0" applyFont="1" applyFill="1" applyBorder="1" applyAlignment="1">
      <alignment horizontal="left" vertical="top" wrapText="1"/>
    </xf>
    <xf numFmtId="0" fontId="14" fillId="5" borderId="23" xfId="0" applyFont="1" applyFill="1" applyBorder="1" applyAlignment="1">
      <alignment horizontal="left" vertical="top" wrapText="1"/>
    </xf>
    <xf numFmtId="0" fontId="14" fillId="5" borderId="46" xfId="2" applyFont="1" applyFill="1" applyBorder="1" applyAlignment="1">
      <alignment horizontal="left" vertical="top" wrapText="1"/>
    </xf>
    <xf numFmtId="0" fontId="14" fillId="5" borderId="23" xfId="2" applyFont="1" applyFill="1" applyBorder="1" applyAlignment="1">
      <alignment horizontal="left" vertical="top" wrapText="1"/>
    </xf>
    <xf numFmtId="0" fontId="25" fillId="0" borderId="46" xfId="0" applyFont="1" applyBorder="1" applyAlignment="1">
      <alignment horizontal="left" vertical="top" wrapText="1"/>
    </xf>
    <xf numFmtId="0" fontId="25" fillId="0" borderId="23" xfId="0" applyFont="1" applyBorder="1" applyAlignment="1">
      <alignment horizontal="left" vertical="top" wrapText="1"/>
    </xf>
    <xf numFmtId="49" fontId="2" fillId="5" borderId="2" xfId="0" applyNumberFormat="1" applyFont="1" applyFill="1" applyBorder="1" applyAlignment="1">
      <alignment horizontal="center" vertical="top" textRotation="90"/>
    </xf>
    <xf numFmtId="49" fontId="2" fillId="5" borderId="18" xfId="0" applyNumberFormat="1" applyFont="1" applyFill="1" applyBorder="1" applyAlignment="1">
      <alignment horizontal="center" vertical="top" textRotation="90"/>
    </xf>
    <xf numFmtId="49" fontId="14" fillId="5" borderId="13" xfId="0" applyNumberFormat="1" applyFont="1" applyFill="1" applyBorder="1" applyAlignment="1">
      <alignment horizontal="center" vertical="top"/>
    </xf>
    <xf numFmtId="0" fontId="13" fillId="11" borderId="5" xfId="0" applyFont="1" applyFill="1" applyBorder="1" applyAlignment="1">
      <alignment horizontal="left" vertical="top" wrapText="1"/>
    </xf>
    <xf numFmtId="0" fontId="13" fillId="11" borderId="21" xfId="0" applyFont="1" applyFill="1" applyBorder="1" applyAlignment="1">
      <alignment horizontal="left" vertical="top" wrapText="1"/>
    </xf>
    <xf numFmtId="49" fontId="6" fillId="11" borderId="28" xfId="0" applyNumberFormat="1" applyFont="1" applyFill="1" applyBorder="1" applyAlignment="1">
      <alignment horizontal="center" vertical="top" wrapText="1"/>
    </xf>
    <xf numFmtId="0" fontId="15" fillId="11" borderId="1" xfId="0" applyFont="1" applyFill="1" applyBorder="1" applyAlignment="1">
      <alignment horizontal="center" vertical="top" wrapText="1"/>
    </xf>
    <xf numFmtId="49" fontId="6" fillId="6" borderId="2" xfId="0" applyNumberFormat="1" applyFont="1" applyFill="1" applyBorder="1" applyAlignment="1">
      <alignment horizontal="center" vertical="top"/>
    </xf>
    <xf numFmtId="49" fontId="6" fillId="6" borderId="18" xfId="0" applyNumberFormat="1" applyFont="1" applyFill="1" applyBorder="1" applyAlignment="1">
      <alignment horizontal="center" vertical="top"/>
    </xf>
    <xf numFmtId="0" fontId="13" fillId="11" borderId="4" xfId="0" applyFont="1" applyFill="1" applyBorder="1" applyAlignment="1">
      <alignment horizontal="left" vertical="top" wrapText="1"/>
    </xf>
    <xf numFmtId="0" fontId="13" fillId="11" borderId="20" xfId="0" applyFont="1" applyFill="1" applyBorder="1" applyAlignment="1">
      <alignment horizontal="left" vertical="top" wrapText="1"/>
    </xf>
    <xf numFmtId="0" fontId="14" fillId="11" borderId="4" xfId="0" applyFont="1" applyFill="1" applyBorder="1" applyAlignment="1">
      <alignment vertical="top" wrapText="1"/>
    </xf>
    <xf numFmtId="0" fontId="14" fillId="11" borderId="20" xfId="0" applyFont="1" applyFill="1" applyBorder="1" applyAlignment="1">
      <alignment vertical="top" wrapText="1"/>
    </xf>
    <xf numFmtId="49" fontId="11" fillId="3" borderId="31" xfId="0" applyNumberFormat="1" applyFont="1" applyFill="1" applyBorder="1" applyAlignment="1">
      <alignment horizontal="center" vertical="top"/>
    </xf>
    <xf numFmtId="49" fontId="11" fillId="3" borderId="42" xfId="0" applyNumberFormat="1" applyFont="1" applyFill="1" applyBorder="1" applyAlignment="1">
      <alignment horizontal="center" vertical="top"/>
    </xf>
    <xf numFmtId="49" fontId="11" fillId="3" borderId="6" xfId="0" applyNumberFormat="1" applyFont="1" applyFill="1" applyBorder="1" applyAlignment="1">
      <alignment horizontal="center" vertical="top"/>
    </xf>
    <xf numFmtId="49" fontId="11" fillId="3" borderId="22" xfId="0" applyNumberFormat="1" applyFont="1" applyFill="1" applyBorder="1" applyAlignment="1">
      <alignment horizontal="center" vertical="top"/>
    </xf>
    <xf numFmtId="49" fontId="12" fillId="10" borderId="5" xfId="0" applyNumberFormat="1" applyFont="1" applyFill="1" applyBorder="1" applyAlignment="1">
      <alignment horizontal="center" vertical="top" wrapText="1"/>
    </xf>
    <xf numFmtId="49" fontId="12" fillId="10" borderId="13" xfId="0" applyNumberFormat="1" applyFont="1" applyFill="1" applyBorder="1" applyAlignment="1">
      <alignment horizontal="center" vertical="top" wrapText="1"/>
    </xf>
    <xf numFmtId="49" fontId="12" fillId="10" borderId="21" xfId="0" applyNumberFormat="1" applyFont="1" applyFill="1" applyBorder="1" applyAlignment="1">
      <alignment horizontal="center" vertical="top" wrapText="1"/>
    </xf>
    <xf numFmtId="0" fontId="13" fillId="10" borderId="53" xfId="0" applyFont="1" applyFill="1" applyBorder="1" applyAlignment="1">
      <alignment horizontal="left" vertical="top" wrapText="1"/>
    </xf>
    <xf numFmtId="0" fontId="13" fillId="10" borderId="21" xfId="0" applyFont="1" applyFill="1" applyBorder="1" applyAlignment="1">
      <alignment horizontal="left" vertical="top" wrapText="1"/>
    </xf>
    <xf numFmtId="0" fontId="1" fillId="2" borderId="7" xfId="0" applyFont="1" applyFill="1" applyBorder="1" applyAlignment="1">
      <alignment horizontal="left" vertical="top"/>
    </xf>
    <xf numFmtId="0" fontId="1" fillId="2" borderId="8" xfId="0" applyFont="1" applyFill="1" applyBorder="1" applyAlignment="1">
      <alignment horizontal="left" vertical="top"/>
    </xf>
    <xf numFmtId="0" fontId="12" fillId="11" borderId="6" xfId="0" applyFont="1" applyFill="1" applyBorder="1" applyAlignment="1">
      <alignment horizontal="center" vertical="top" wrapText="1"/>
    </xf>
    <xf numFmtId="0" fontId="12" fillId="11" borderId="28" xfId="0" applyFont="1" applyFill="1" applyBorder="1" applyAlignment="1">
      <alignment horizontal="center" vertical="top" wrapText="1"/>
    </xf>
    <xf numFmtId="0" fontId="12" fillId="11" borderId="4" xfId="0" applyFont="1" applyFill="1" applyBorder="1" applyAlignment="1">
      <alignment horizontal="center" vertical="top" wrapText="1"/>
    </xf>
    <xf numFmtId="0" fontId="12" fillId="11" borderId="14" xfId="0" applyFont="1" applyFill="1" applyBorder="1" applyAlignment="1">
      <alignment horizontal="center" vertical="top" wrapText="1"/>
    </xf>
    <xf numFmtId="0" fontId="12" fillId="11" borderId="0" xfId="0" applyFont="1" applyFill="1" applyAlignment="1">
      <alignment horizontal="center" vertical="top" wrapText="1"/>
    </xf>
    <xf numFmtId="0" fontId="12" fillId="11" borderId="12" xfId="0" applyFont="1" applyFill="1" applyBorder="1" applyAlignment="1">
      <alignment horizontal="center" vertical="top" wrapText="1"/>
    </xf>
    <xf numFmtId="0" fontId="5" fillId="0" borderId="2" xfId="0" applyFont="1" applyBorder="1" applyAlignment="1">
      <alignment horizontal="center" vertical="center" textRotation="90" wrapText="1"/>
    </xf>
    <xf numFmtId="0" fontId="5" fillId="0" borderId="10" xfId="0" applyFont="1" applyBorder="1" applyAlignment="1">
      <alignment horizontal="center" vertical="center" textRotation="90" wrapText="1"/>
    </xf>
    <xf numFmtId="0" fontId="5" fillId="0" borderId="18" xfId="0" applyFont="1" applyBorder="1" applyAlignment="1">
      <alignment horizontal="center" vertical="center" textRotation="90" wrapText="1"/>
    </xf>
    <xf numFmtId="0" fontId="5" fillId="0" borderId="4"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5" xfId="0" applyFont="1" applyBorder="1" applyAlignment="1">
      <alignment horizontal="center" vertical="center" textRotation="90" wrapText="1"/>
    </xf>
    <xf numFmtId="0" fontId="5" fillId="0" borderId="13" xfId="0" applyFont="1" applyBorder="1" applyAlignment="1">
      <alignment horizontal="center" vertical="center" textRotation="90" wrapText="1"/>
    </xf>
    <xf numFmtId="0" fontId="5" fillId="0" borderId="21" xfId="0" applyFont="1" applyBorder="1" applyAlignment="1">
      <alignment horizontal="center" vertical="center" textRotation="90" wrapText="1"/>
    </xf>
    <xf numFmtId="0" fontId="5" fillId="0" borderId="3" xfId="0" applyFont="1" applyBorder="1" applyAlignment="1">
      <alignment horizontal="center" vertical="center" textRotation="90" wrapText="1"/>
    </xf>
    <xf numFmtId="0" fontId="5" fillId="0" borderId="11" xfId="0" applyFont="1" applyBorder="1" applyAlignment="1">
      <alignment horizontal="center" vertical="center" textRotation="90" wrapText="1"/>
    </xf>
    <xf numFmtId="0" fontId="5" fillId="0" borderId="19" xfId="0" applyFont="1" applyBorder="1" applyAlignment="1">
      <alignment horizontal="center" vertical="center" textRotation="90" wrapText="1"/>
    </xf>
    <xf numFmtId="0" fontId="13" fillId="10" borderId="4" xfId="0" applyFont="1" applyFill="1" applyBorder="1" applyAlignment="1">
      <alignment horizontal="left" vertical="top" wrapText="1"/>
    </xf>
    <xf numFmtId="0" fontId="13" fillId="10" borderId="12" xfId="0" applyFont="1" applyFill="1" applyBorder="1" applyAlignment="1">
      <alignment horizontal="left" vertical="top" wrapText="1"/>
    </xf>
    <xf numFmtId="0" fontId="13" fillId="10" borderId="20" xfId="0" applyFont="1" applyFill="1" applyBorder="1" applyAlignment="1">
      <alignment horizontal="left" vertical="top" wrapText="1"/>
    </xf>
    <xf numFmtId="0" fontId="13" fillId="11" borderId="6" xfId="0" applyFont="1" applyFill="1" applyBorder="1" applyAlignment="1">
      <alignment horizontal="center" vertical="top" wrapText="1"/>
    </xf>
    <xf numFmtId="0" fontId="13" fillId="11" borderId="28" xfId="0" applyFont="1" applyFill="1" applyBorder="1" applyAlignment="1">
      <alignment horizontal="center" vertical="top" wrapText="1"/>
    </xf>
    <xf numFmtId="0" fontId="13" fillId="11" borderId="4" xfId="0" applyFont="1" applyFill="1" applyBorder="1" applyAlignment="1">
      <alignment horizontal="center" vertical="top" wrapText="1"/>
    </xf>
    <xf numFmtId="0" fontId="13" fillId="11" borderId="14" xfId="0" applyFont="1" applyFill="1" applyBorder="1" applyAlignment="1">
      <alignment horizontal="center" vertical="top" wrapText="1"/>
    </xf>
    <xf numFmtId="0" fontId="13" fillId="11" borderId="0" xfId="0" applyFont="1" applyFill="1" applyAlignment="1">
      <alignment horizontal="center" vertical="top" wrapText="1"/>
    </xf>
    <xf numFmtId="0" fontId="13" fillId="11" borderId="12" xfId="0" applyFont="1" applyFill="1" applyBorder="1" applyAlignment="1">
      <alignment horizontal="center" vertical="top" wrapText="1"/>
    </xf>
    <xf numFmtId="0" fontId="13" fillId="11" borderId="22" xfId="0" applyFont="1" applyFill="1" applyBorder="1" applyAlignment="1">
      <alignment horizontal="center" vertical="top" wrapText="1"/>
    </xf>
    <xf numFmtId="0" fontId="13" fillId="11" borderId="1" xfId="0" applyFont="1" applyFill="1" applyBorder="1" applyAlignment="1">
      <alignment horizontal="center" vertical="top" wrapText="1"/>
    </xf>
    <xf numFmtId="0" fontId="13" fillId="11" borderId="20" xfId="0" applyFont="1" applyFill="1" applyBorder="1" applyAlignment="1">
      <alignment horizontal="center" vertical="top" wrapText="1"/>
    </xf>
    <xf numFmtId="0" fontId="13" fillId="10" borderId="6" xfId="0" applyFont="1" applyFill="1" applyBorder="1" applyAlignment="1">
      <alignment horizontal="left" vertical="top" wrapText="1"/>
    </xf>
    <xf numFmtId="0" fontId="13" fillId="10" borderId="22" xfId="0" applyFont="1" applyFill="1" applyBorder="1" applyAlignment="1">
      <alignment horizontal="left" vertical="top" wrapText="1"/>
    </xf>
    <xf numFmtId="49" fontId="2" fillId="5" borderId="6" xfId="0" applyNumberFormat="1" applyFont="1" applyFill="1" applyBorder="1" applyAlignment="1">
      <alignment horizontal="center" vertical="center" textRotation="90"/>
    </xf>
    <xf numFmtId="49" fontId="2" fillId="5" borderId="14" xfId="0" applyNumberFormat="1" applyFont="1" applyFill="1" applyBorder="1" applyAlignment="1">
      <alignment horizontal="center" vertical="center" textRotation="90"/>
    </xf>
    <xf numFmtId="49" fontId="2" fillId="5" borderId="22" xfId="0" applyNumberFormat="1" applyFont="1" applyFill="1" applyBorder="1" applyAlignment="1">
      <alignment horizontal="center" vertical="center" textRotation="90"/>
    </xf>
    <xf numFmtId="0" fontId="13" fillId="0" borderId="1" xfId="0" applyFont="1" applyBorder="1" applyAlignment="1">
      <alignment horizontal="center"/>
    </xf>
    <xf numFmtId="0" fontId="12" fillId="4" borderId="7" xfId="0" applyFont="1" applyFill="1" applyBorder="1" applyAlignment="1">
      <alignment horizontal="left" vertical="top"/>
    </xf>
    <xf numFmtId="0" fontId="12" fillId="4" borderId="8" xfId="0" applyFont="1" applyFill="1" applyBorder="1" applyAlignment="1">
      <alignment horizontal="left" vertical="top"/>
    </xf>
    <xf numFmtId="0" fontId="12" fillId="4" borderId="9" xfId="0" applyFont="1" applyFill="1" applyBorder="1" applyAlignment="1">
      <alignment horizontal="left" vertical="top"/>
    </xf>
    <xf numFmtId="49" fontId="11" fillId="3" borderId="14" xfId="0" applyNumberFormat="1" applyFont="1" applyFill="1" applyBorder="1" applyAlignment="1">
      <alignment horizontal="center" vertical="top"/>
    </xf>
    <xf numFmtId="49" fontId="6" fillId="11" borderId="0" xfId="0" applyNumberFormat="1" applyFont="1" applyFill="1" applyAlignment="1">
      <alignment horizontal="center" vertical="top" wrapText="1"/>
    </xf>
    <xf numFmtId="49" fontId="11" fillId="4" borderId="5" xfId="0" applyNumberFormat="1" applyFont="1" applyFill="1" applyBorder="1" applyAlignment="1">
      <alignment horizontal="center" vertical="top"/>
    </xf>
    <xf numFmtId="49" fontId="11" fillId="4" borderId="13" xfId="0" applyNumberFormat="1" applyFont="1" applyFill="1" applyBorder="1" applyAlignment="1">
      <alignment horizontal="center" vertical="top"/>
    </xf>
    <xf numFmtId="0" fontId="12" fillId="0" borderId="5" xfId="1" applyFont="1" applyBorder="1" applyAlignment="1">
      <alignment horizontal="center" vertical="center" wrapText="1"/>
    </xf>
    <xf numFmtId="0" fontId="12" fillId="0" borderId="13" xfId="1" applyFont="1" applyBorder="1" applyAlignment="1">
      <alignment horizontal="center" vertical="center" wrapText="1"/>
    </xf>
    <xf numFmtId="0" fontId="12" fillId="0" borderId="21" xfId="1" applyFont="1" applyBorder="1" applyAlignment="1">
      <alignment horizontal="center" vertical="center" wrapText="1"/>
    </xf>
    <xf numFmtId="0" fontId="5" fillId="0" borderId="15"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40"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41" xfId="0" applyFont="1" applyBorder="1" applyAlignment="1">
      <alignment horizontal="center" vertical="center" textRotation="90"/>
    </xf>
    <xf numFmtId="0" fontId="5" fillId="0" borderId="30" xfId="0" applyFont="1" applyBorder="1" applyAlignment="1">
      <alignment horizontal="center" vertical="center" textRotation="90"/>
    </xf>
    <xf numFmtId="0" fontId="12" fillId="5" borderId="6" xfId="0" applyFont="1" applyFill="1" applyBorder="1" applyAlignment="1">
      <alignment horizontal="center" vertical="top"/>
    </xf>
    <xf numFmtId="0" fontId="12" fillId="5" borderId="28" xfId="0" applyFont="1" applyFill="1" applyBorder="1" applyAlignment="1">
      <alignment horizontal="center" vertical="top"/>
    </xf>
    <xf numFmtId="0" fontId="12" fillId="5" borderId="32" xfId="0" applyFont="1" applyFill="1" applyBorder="1" applyAlignment="1">
      <alignment horizontal="center" vertical="top"/>
    </xf>
    <xf numFmtId="0" fontId="12" fillId="5" borderId="14" xfId="0" applyFont="1" applyFill="1" applyBorder="1" applyAlignment="1">
      <alignment horizontal="center" vertical="top"/>
    </xf>
    <xf numFmtId="0" fontId="12" fillId="5" borderId="0" xfId="0" applyFont="1" applyFill="1" applyAlignment="1">
      <alignment horizontal="center" vertical="top"/>
    </xf>
    <xf numFmtId="0" fontId="12" fillId="5" borderId="35" xfId="0" applyFont="1" applyFill="1" applyBorder="1" applyAlignment="1">
      <alignment horizontal="center" vertical="top"/>
    </xf>
    <xf numFmtId="0" fontId="13" fillId="5" borderId="46" xfId="0" applyFont="1" applyFill="1" applyBorder="1" applyAlignment="1">
      <alignment horizontal="left" vertical="top" wrapText="1"/>
    </xf>
    <xf numFmtId="0" fontId="13" fillId="5" borderId="23" xfId="0" applyFont="1" applyFill="1" applyBorder="1" applyAlignment="1">
      <alignment horizontal="left" vertical="top" wrapText="1"/>
    </xf>
    <xf numFmtId="0" fontId="15" fillId="11" borderId="21" xfId="0" applyFont="1" applyFill="1" applyBorder="1" applyAlignment="1">
      <alignment horizontal="center" vertical="top" wrapText="1"/>
    </xf>
    <xf numFmtId="0" fontId="26" fillId="9" borderId="7" xfId="0" applyFont="1" applyFill="1" applyBorder="1" applyAlignment="1">
      <alignment horizontal="left" vertical="center" wrapText="1"/>
    </xf>
    <xf numFmtId="0" fontId="26" fillId="9" borderId="8" xfId="0" applyFont="1" applyFill="1" applyBorder="1" applyAlignment="1">
      <alignment horizontal="left" vertical="center" wrapText="1"/>
    </xf>
    <xf numFmtId="0" fontId="26" fillId="9" borderId="9" xfId="0" applyFont="1" applyFill="1" applyBorder="1" applyAlignment="1">
      <alignment horizontal="left" vertical="center" wrapText="1"/>
    </xf>
    <xf numFmtId="0" fontId="20" fillId="0" borderId="44" xfId="1" applyFont="1" applyBorder="1" applyAlignment="1">
      <alignment horizontal="left" vertical="top" wrapText="1"/>
    </xf>
    <xf numFmtId="0" fontId="20" fillId="0" borderId="50" xfId="1" applyFont="1" applyBorder="1" applyAlignment="1">
      <alignment horizontal="left" vertical="top" wrapText="1"/>
    </xf>
    <xf numFmtId="0" fontId="8" fillId="0" borderId="50" xfId="1" applyBorder="1" applyAlignment="1">
      <alignment horizontal="left" vertical="top" wrapText="1"/>
    </xf>
    <xf numFmtId="0" fontId="8" fillId="0" borderId="52" xfId="1" applyBorder="1" applyAlignment="1">
      <alignment horizontal="left" vertical="top" wrapText="1"/>
    </xf>
    <xf numFmtId="0" fontId="10" fillId="5" borderId="14" xfId="0" applyFont="1" applyFill="1" applyBorder="1" applyAlignment="1">
      <alignment horizontal="left" vertical="center" wrapText="1"/>
    </xf>
    <xf numFmtId="0" fontId="10" fillId="5" borderId="0" xfId="0" applyFont="1" applyFill="1" applyAlignment="1">
      <alignment horizontal="left" vertical="center" wrapText="1"/>
    </xf>
    <xf numFmtId="0" fontId="10" fillId="5" borderId="12" xfId="0" applyFont="1" applyFill="1" applyBorder="1" applyAlignment="1">
      <alignment horizontal="left" vertical="center" wrapText="1"/>
    </xf>
    <xf numFmtId="0" fontId="26" fillId="14" borderId="7" xfId="0" applyFont="1" applyFill="1" applyBorder="1" applyAlignment="1">
      <alignment horizontal="left" vertical="center" wrapText="1"/>
    </xf>
    <xf numFmtId="0" fontId="26" fillId="14" borderId="8" xfId="0" applyFont="1" applyFill="1" applyBorder="1" applyAlignment="1">
      <alignment horizontal="left" vertical="center" wrapText="1"/>
    </xf>
    <xf numFmtId="0" fontId="26" fillId="14" borderId="9" xfId="0" applyFont="1" applyFill="1" applyBorder="1" applyAlignment="1">
      <alignment horizontal="left" vertical="center" wrapText="1"/>
    </xf>
    <xf numFmtId="0" fontId="27" fillId="0" borderId="31" xfId="0" applyFont="1" applyBorder="1" applyAlignment="1">
      <alignment horizontal="left" vertical="center" wrapText="1"/>
    </xf>
    <xf numFmtId="0" fontId="27" fillId="0" borderId="3" xfId="0" applyFont="1" applyBorder="1" applyAlignment="1">
      <alignment horizontal="left" vertical="center" wrapText="1"/>
    </xf>
    <xf numFmtId="0" fontId="27" fillId="0" borderId="55" xfId="0" applyFont="1" applyBorder="1" applyAlignment="1">
      <alignment horizontal="left" vertical="center" wrapText="1"/>
    </xf>
    <xf numFmtId="0" fontId="27" fillId="0" borderId="22" xfId="0" applyFont="1" applyBorder="1" applyAlignment="1">
      <alignment horizontal="left" vertical="center" wrapText="1"/>
    </xf>
    <xf numFmtId="0" fontId="27" fillId="0" borderId="1" xfId="0" applyFont="1" applyBorder="1" applyAlignment="1">
      <alignment horizontal="left" vertical="center" wrapText="1"/>
    </xf>
    <xf numFmtId="0" fontId="27" fillId="0" borderId="20" xfId="0" applyFont="1" applyBorder="1" applyAlignment="1">
      <alignment horizontal="left" vertical="center" wrapText="1"/>
    </xf>
    <xf numFmtId="0" fontId="14" fillId="9" borderId="7" xfId="0" applyFont="1" applyFill="1" applyBorder="1" applyAlignment="1">
      <alignment horizontal="center" vertical="top"/>
    </xf>
    <xf numFmtId="0" fontId="14" fillId="9" borderId="8" xfId="0" applyFont="1" applyFill="1" applyBorder="1" applyAlignment="1">
      <alignment horizontal="center" vertical="top"/>
    </xf>
    <xf numFmtId="0" fontId="14" fillId="9" borderId="9" xfId="0" applyFont="1" applyFill="1" applyBorder="1" applyAlignment="1">
      <alignment horizontal="center" vertical="top"/>
    </xf>
    <xf numFmtId="49" fontId="12" fillId="0" borderId="0" xfId="1" applyNumberFormat="1" applyFont="1" applyAlignment="1">
      <alignment horizontal="center" vertical="top" wrapText="1"/>
    </xf>
    <xf numFmtId="0" fontId="10" fillId="0" borderId="36" xfId="1" applyFont="1" applyBorder="1" applyAlignment="1">
      <alignment horizontal="left" vertical="top" wrapText="1"/>
    </xf>
    <xf numFmtId="0" fontId="10" fillId="0" borderId="11" xfId="1" applyFont="1" applyBorder="1" applyAlignment="1">
      <alignment horizontal="left" vertical="top" wrapText="1"/>
    </xf>
    <xf numFmtId="0" fontId="8" fillId="0" borderId="11" xfId="1" applyBorder="1" applyAlignment="1">
      <alignment horizontal="left" vertical="top" wrapText="1"/>
    </xf>
    <xf numFmtId="0" fontId="8" fillId="0" borderId="37" xfId="1" applyBorder="1" applyAlignment="1">
      <alignment horizontal="left" vertical="top" wrapText="1"/>
    </xf>
    <xf numFmtId="0" fontId="10" fillId="0" borderId="36" xfId="2" applyFont="1" applyBorder="1" applyAlignment="1">
      <alignment horizontal="left" vertical="top" wrapText="1"/>
    </xf>
    <xf numFmtId="0" fontId="10" fillId="0" borderId="11" xfId="2" applyFont="1" applyBorder="1" applyAlignment="1">
      <alignment horizontal="left" vertical="top" wrapText="1"/>
    </xf>
    <xf numFmtId="0" fontId="27" fillId="0" borderId="36" xfId="0" applyFont="1" applyBorder="1" applyAlignment="1">
      <alignment horizontal="left" vertical="center" wrapText="1"/>
    </xf>
    <xf numFmtId="0" fontId="27" fillId="0" borderId="11" xfId="0" applyFont="1" applyBorder="1" applyAlignment="1">
      <alignment horizontal="left" vertical="center" wrapText="1"/>
    </xf>
    <xf numFmtId="0" fontId="27" fillId="0" borderId="37" xfId="0" applyFont="1" applyBorder="1" applyAlignment="1">
      <alignment horizontal="left" vertical="center" wrapText="1"/>
    </xf>
    <xf numFmtId="0" fontId="27" fillId="0" borderId="14" xfId="0" applyFont="1" applyBorder="1" applyAlignment="1">
      <alignment horizontal="left" vertical="center" wrapText="1"/>
    </xf>
    <xf numFmtId="0" fontId="27" fillId="0" borderId="0" xfId="0" applyFont="1" applyAlignment="1">
      <alignment horizontal="left" vertical="center" wrapText="1"/>
    </xf>
    <xf numFmtId="0" fontId="27" fillId="0" borderId="12" xfId="0" applyFont="1" applyBorder="1" applyAlignment="1">
      <alignment horizontal="left" vertical="center" wrapText="1"/>
    </xf>
    <xf numFmtId="0" fontId="10" fillId="0" borderId="37" xfId="1" applyFont="1" applyBorder="1" applyAlignment="1">
      <alignment horizontal="left" vertical="top" wrapText="1"/>
    </xf>
    <xf numFmtId="0" fontId="5" fillId="10" borderId="5" xfId="0" applyFont="1" applyFill="1" applyBorder="1" applyAlignment="1">
      <alignment horizontal="center" vertical="center" textRotation="90" wrapText="1"/>
    </xf>
    <xf numFmtId="0" fontId="5" fillId="10" borderId="13" xfId="0" applyFont="1" applyFill="1" applyBorder="1" applyAlignment="1">
      <alignment horizontal="center" vertical="center" textRotation="90" wrapText="1"/>
    </xf>
    <xf numFmtId="0" fontId="5" fillId="10" borderId="21" xfId="0" applyFont="1" applyFill="1" applyBorder="1" applyAlignment="1">
      <alignment horizontal="center" vertical="center" textRotation="90" wrapText="1"/>
    </xf>
    <xf numFmtId="0" fontId="5" fillId="11" borderId="5" xfId="0" applyFont="1" applyFill="1" applyBorder="1" applyAlignment="1">
      <alignment horizontal="center" vertical="center" textRotation="90" wrapText="1"/>
    </xf>
    <xf numFmtId="0" fontId="5" fillId="11" borderId="13" xfId="0" applyFont="1" applyFill="1" applyBorder="1" applyAlignment="1">
      <alignment horizontal="center" vertical="center" textRotation="90" wrapText="1"/>
    </xf>
    <xf numFmtId="0" fontId="5" fillId="11" borderId="21" xfId="0" applyFont="1" applyFill="1" applyBorder="1" applyAlignment="1">
      <alignment horizontal="center" vertical="center" textRotation="90" wrapText="1"/>
    </xf>
    <xf numFmtId="0" fontId="13" fillId="0" borderId="5" xfId="1" applyFont="1" applyBorder="1" applyAlignment="1">
      <alignment horizontal="center" vertical="center" wrapText="1"/>
    </xf>
    <xf numFmtId="0" fontId="13" fillId="0" borderId="13" xfId="1" applyFont="1" applyBorder="1" applyAlignment="1">
      <alignment horizontal="center" vertical="center" wrapText="1"/>
    </xf>
    <xf numFmtId="0" fontId="13" fillId="0" borderId="7" xfId="1" applyFont="1" applyBorder="1" applyAlignment="1">
      <alignment horizontal="center" vertical="center"/>
    </xf>
    <xf numFmtId="0" fontId="13" fillId="0" borderId="8" xfId="1" applyFont="1" applyBorder="1" applyAlignment="1">
      <alignment horizontal="center" vertical="center"/>
    </xf>
    <xf numFmtId="0" fontId="13" fillId="0" borderId="9" xfId="1" applyFont="1" applyBorder="1" applyAlignment="1">
      <alignment horizontal="center" vertical="center"/>
    </xf>
    <xf numFmtId="0" fontId="14" fillId="11" borderId="6" xfId="0" applyFont="1" applyFill="1" applyBorder="1" applyAlignment="1">
      <alignment horizontal="center" vertical="top" wrapText="1"/>
    </xf>
    <xf numFmtId="0" fontId="14" fillId="11" borderId="28" xfId="0" applyFont="1" applyFill="1" applyBorder="1" applyAlignment="1">
      <alignment horizontal="center" vertical="top" wrapText="1"/>
    </xf>
    <xf numFmtId="0" fontId="14" fillId="11" borderId="4" xfId="0" applyFont="1" applyFill="1" applyBorder="1" applyAlignment="1">
      <alignment horizontal="center" vertical="top" wrapText="1"/>
    </xf>
    <xf numFmtId="0" fontId="14" fillId="11" borderId="22" xfId="0" applyFont="1" applyFill="1" applyBorder="1" applyAlignment="1">
      <alignment horizontal="center" vertical="top" wrapText="1"/>
    </xf>
    <xf numFmtId="0" fontId="14" fillId="11" borderId="1" xfId="0" applyFont="1" applyFill="1" applyBorder="1" applyAlignment="1">
      <alignment horizontal="center" vertical="top" wrapText="1"/>
    </xf>
    <xf numFmtId="0" fontId="14" fillId="11" borderId="20" xfId="0" applyFont="1" applyFill="1" applyBorder="1" applyAlignment="1">
      <alignment horizontal="center" vertical="top" wrapText="1"/>
    </xf>
    <xf numFmtId="0" fontId="6" fillId="4" borderId="7" xfId="0" applyFont="1" applyFill="1" applyBorder="1" applyAlignment="1">
      <alignment horizontal="right" vertical="top" wrapText="1"/>
    </xf>
    <xf numFmtId="0" fontId="6" fillId="4" borderId="8" xfId="0" applyFont="1" applyFill="1" applyBorder="1" applyAlignment="1">
      <alignment horizontal="right" vertical="top" wrapText="1"/>
    </xf>
    <xf numFmtId="0" fontId="6" fillId="4" borderId="9" xfId="0" applyFont="1" applyFill="1" applyBorder="1" applyAlignment="1">
      <alignment horizontal="right" vertical="top" wrapText="1"/>
    </xf>
    <xf numFmtId="49" fontId="18" fillId="3" borderId="5" xfId="0" applyNumberFormat="1" applyFont="1" applyFill="1" applyBorder="1" applyAlignment="1">
      <alignment horizontal="center" vertical="top"/>
    </xf>
    <xf numFmtId="49" fontId="18" fillId="3" borderId="21" xfId="0" applyNumberFormat="1" applyFont="1" applyFill="1" applyBorder="1" applyAlignment="1">
      <alignment horizontal="center" vertical="top"/>
    </xf>
    <xf numFmtId="0" fontId="13" fillId="10" borderId="5" xfId="0" applyFont="1" applyFill="1" applyBorder="1" applyAlignment="1">
      <alignment horizontal="left" vertical="top" wrapText="1"/>
    </xf>
    <xf numFmtId="0" fontId="0" fillId="13" borderId="7" xfId="0" applyFill="1" applyBorder="1" applyAlignment="1">
      <alignment horizontal="center"/>
    </xf>
    <xf numFmtId="0" fontId="0" fillId="13" borderId="9" xfId="0" applyFill="1" applyBorder="1" applyAlignment="1">
      <alignment horizontal="center"/>
    </xf>
    <xf numFmtId="0" fontId="15" fillId="5" borderId="28" xfId="0" applyFont="1" applyFill="1" applyBorder="1" applyAlignment="1">
      <alignment horizontal="center" vertical="top" wrapText="1"/>
    </xf>
    <xf numFmtId="0" fontId="15" fillId="5" borderId="0" xfId="0" applyFont="1" applyFill="1" applyAlignment="1">
      <alignment horizontal="center" vertical="top" wrapText="1"/>
    </xf>
    <xf numFmtId="0" fontId="15" fillId="5" borderId="1" xfId="0" applyFont="1" applyFill="1" applyBorder="1" applyAlignment="1">
      <alignment horizontal="center" vertical="top" wrapText="1"/>
    </xf>
    <xf numFmtId="49" fontId="12" fillId="6" borderId="5" xfId="0" applyNumberFormat="1" applyFont="1" applyFill="1" applyBorder="1" applyAlignment="1">
      <alignment horizontal="center" vertical="top"/>
    </xf>
    <xf numFmtId="49" fontId="12" fillId="6" borderId="21" xfId="0" applyNumberFormat="1" applyFont="1" applyFill="1" applyBorder="1" applyAlignment="1">
      <alignment horizontal="center" vertical="top"/>
    </xf>
    <xf numFmtId="49" fontId="12" fillId="11" borderId="5" xfId="0" applyNumberFormat="1" applyFont="1" applyFill="1" applyBorder="1" applyAlignment="1">
      <alignment horizontal="center" vertical="top" wrapText="1"/>
    </xf>
    <xf numFmtId="49" fontId="12" fillId="11" borderId="21" xfId="0" applyNumberFormat="1" applyFont="1" applyFill="1" applyBorder="1" applyAlignment="1">
      <alignment horizontal="center" vertical="top" wrapText="1"/>
    </xf>
    <xf numFmtId="49" fontId="12" fillId="13" borderId="8" xfId="0" applyNumberFormat="1" applyFont="1" applyFill="1" applyBorder="1" applyAlignment="1">
      <alignment horizontal="center" vertical="top"/>
    </xf>
    <xf numFmtId="49" fontId="12" fillId="13" borderId="9" xfId="0" applyNumberFormat="1" applyFont="1" applyFill="1" applyBorder="1" applyAlignment="1">
      <alignment horizontal="center" vertical="top"/>
    </xf>
    <xf numFmtId="0" fontId="12" fillId="11" borderId="6" xfId="0" applyFont="1" applyFill="1" applyBorder="1" applyAlignment="1">
      <alignment horizontal="left" vertical="top" wrapText="1"/>
    </xf>
    <xf numFmtId="0" fontId="12" fillId="11" borderId="28" xfId="0" applyFont="1" applyFill="1" applyBorder="1" applyAlignment="1">
      <alignment horizontal="left" vertical="top" wrapText="1"/>
    </xf>
    <xf numFmtId="0" fontId="12" fillId="11" borderId="4" xfId="0" applyFont="1" applyFill="1" applyBorder="1" applyAlignment="1">
      <alignment horizontal="left" vertical="top" wrapText="1"/>
    </xf>
    <xf numFmtId="0" fontId="12" fillId="11" borderId="14" xfId="0" applyFont="1" applyFill="1" applyBorder="1" applyAlignment="1">
      <alignment horizontal="left" vertical="top" wrapText="1"/>
    </xf>
    <xf numFmtId="0" fontId="12" fillId="11" borderId="0" xfId="0" applyFont="1" applyFill="1" applyAlignment="1">
      <alignment horizontal="left" vertical="top" wrapText="1"/>
    </xf>
    <xf numFmtId="0" fontId="12" fillId="11" borderId="12" xfId="0" applyFont="1" applyFill="1" applyBorder="1" applyAlignment="1">
      <alignment horizontal="left" vertical="top" wrapText="1"/>
    </xf>
    <xf numFmtId="0" fontId="13" fillId="0" borderId="5" xfId="4" applyFont="1" applyBorder="1" applyAlignment="1">
      <alignment horizontal="left" vertical="top" wrapText="1"/>
    </xf>
    <xf numFmtId="0" fontId="13" fillId="0" borderId="21" xfId="4" applyFont="1" applyBorder="1" applyAlignment="1">
      <alignment horizontal="left" vertical="top" wrapText="1"/>
    </xf>
    <xf numFmtId="0" fontId="6" fillId="2" borderId="7" xfId="0" applyFont="1" applyFill="1" applyBorder="1" applyAlignment="1">
      <alignment horizontal="right" vertical="top" wrapText="1"/>
    </xf>
    <xf numFmtId="0" fontId="6" fillId="2" borderId="8" xfId="0" applyFont="1" applyFill="1" applyBorder="1" applyAlignment="1">
      <alignment horizontal="right" vertical="top" wrapText="1"/>
    </xf>
    <xf numFmtId="0" fontId="6" fillId="2" borderId="9" xfId="0" applyFont="1" applyFill="1" applyBorder="1" applyAlignment="1">
      <alignment horizontal="right" vertical="top" wrapText="1"/>
    </xf>
    <xf numFmtId="49" fontId="6" fillId="9" borderId="7" xfId="0" applyNumberFormat="1" applyFont="1" applyFill="1" applyBorder="1" applyAlignment="1">
      <alignment horizontal="right" vertical="top"/>
    </xf>
    <xf numFmtId="49" fontId="6" fillId="9" borderId="8" xfId="0" applyNumberFormat="1" applyFont="1" applyFill="1" applyBorder="1" applyAlignment="1">
      <alignment horizontal="right" vertical="top"/>
    </xf>
    <xf numFmtId="49" fontId="6" fillId="9" borderId="9" xfId="0" applyNumberFormat="1" applyFont="1" applyFill="1" applyBorder="1" applyAlignment="1">
      <alignment horizontal="right" vertical="top"/>
    </xf>
    <xf numFmtId="0" fontId="6" fillId="8" borderId="1" xfId="0" applyFont="1" applyFill="1" applyBorder="1" applyAlignment="1">
      <alignment horizontal="right" vertical="top" wrapText="1"/>
    </xf>
    <xf numFmtId="0" fontId="6" fillId="8" borderId="20" xfId="0" applyFont="1" applyFill="1" applyBorder="1" applyAlignment="1">
      <alignment horizontal="right" vertical="top" wrapText="1"/>
    </xf>
    <xf numFmtId="0" fontId="14" fillId="10" borderId="5" xfId="0" applyFont="1" applyFill="1" applyBorder="1" applyAlignment="1">
      <alignment horizontal="left" vertical="top" wrapText="1"/>
    </xf>
    <xf numFmtId="0" fontId="14" fillId="10" borderId="21" xfId="0" applyFont="1" applyFill="1" applyBorder="1" applyAlignment="1">
      <alignment horizontal="left" vertical="top" wrapText="1"/>
    </xf>
    <xf numFmtId="49" fontId="6" fillId="11" borderId="6" xfId="0" applyNumberFormat="1" applyFont="1" applyFill="1" applyBorder="1" applyAlignment="1">
      <alignment horizontal="center" vertical="top" wrapText="1"/>
    </xf>
    <xf numFmtId="49" fontId="6" fillId="11" borderId="14" xfId="0" applyNumberFormat="1" applyFont="1" applyFill="1" applyBorder="1" applyAlignment="1">
      <alignment horizontal="center" vertical="top" wrapText="1"/>
    </xf>
    <xf numFmtId="49" fontId="6" fillId="11" borderId="22" xfId="0" applyNumberFormat="1" applyFont="1" applyFill="1" applyBorder="1" applyAlignment="1">
      <alignment horizontal="center" vertical="top" wrapText="1"/>
    </xf>
    <xf numFmtId="0" fontId="15" fillId="10" borderId="5" xfId="0" applyFont="1" applyFill="1" applyBorder="1" applyAlignment="1">
      <alignment horizontal="center" vertical="top" wrapText="1"/>
    </xf>
    <xf numFmtId="0" fontId="15" fillId="10" borderId="21" xfId="0" applyFont="1" applyFill="1" applyBorder="1" applyAlignment="1">
      <alignment horizontal="center" vertical="top" wrapText="1"/>
    </xf>
    <xf numFmtId="0" fontId="13" fillId="0" borderId="0" xfId="1" applyFont="1" applyAlignment="1">
      <alignment horizontal="right" vertical="top"/>
    </xf>
    <xf numFmtId="0" fontId="12" fillId="9" borderId="7" xfId="1" applyFont="1" applyFill="1" applyBorder="1" applyAlignment="1">
      <alignment horizontal="right" vertical="top"/>
    </xf>
    <xf numFmtId="0" fontId="12" fillId="9" borderId="8" xfId="1" applyFont="1" applyFill="1" applyBorder="1" applyAlignment="1">
      <alignment horizontal="right" vertical="top"/>
    </xf>
    <xf numFmtId="0" fontId="12" fillId="9" borderId="9" xfId="1" applyFont="1" applyFill="1" applyBorder="1" applyAlignment="1">
      <alignment horizontal="right" vertical="top"/>
    </xf>
    <xf numFmtId="0" fontId="15" fillId="5" borderId="4" xfId="0" applyFont="1" applyFill="1" applyBorder="1" applyAlignment="1">
      <alignment horizontal="center" vertical="top" wrapText="1"/>
    </xf>
    <xf numFmtId="0" fontId="15" fillId="5" borderId="20" xfId="0" applyFont="1" applyFill="1" applyBorder="1" applyAlignment="1">
      <alignment horizontal="center" vertical="top" wrapText="1"/>
    </xf>
    <xf numFmtId="0" fontId="12" fillId="0" borderId="8" xfId="1" applyFont="1" applyBorder="1" applyAlignment="1">
      <alignment horizontal="center" vertical="center" wrapText="1"/>
    </xf>
    <xf numFmtId="0" fontId="5" fillId="0" borderId="5" xfId="0" applyFont="1" applyBorder="1" applyAlignment="1">
      <alignment horizontal="left" vertical="top" wrapText="1"/>
    </xf>
    <xf numFmtId="0" fontId="5" fillId="0" borderId="13" xfId="0" applyFont="1" applyBorder="1" applyAlignment="1">
      <alignment horizontal="left" vertical="top" wrapText="1"/>
    </xf>
    <xf numFmtId="49" fontId="5" fillId="5" borderId="13" xfId="3" applyNumberFormat="1" applyFont="1" applyFill="1" applyBorder="1" applyAlignment="1">
      <alignment horizontal="center" vertical="top"/>
    </xf>
    <xf numFmtId="49" fontId="5" fillId="5" borderId="21" xfId="3" applyNumberFormat="1" applyFont="1" applyFill="1" applyBorder="1" applyAlignment="1">
      <alignment horizontal="center" vertical="top"/>
    </xf>
    <xf numFmtId="0" fontId="29" fillId="10" borderId="5" xfId="0" applyFont="1" applyFill="1" applyBorder="1" applyAlignment="1">
      <alignment horizontal="left" vertical="top" wrapText="1"/>
    </xf>
    <xf numFmtId="0" fontId="29" fillId="10" borderId="13" xfId="0" applyFont="1" applyFill="1" applyBorder="1" applyAlignment="1">
      <alignment horizontal="left" vertical="top" wrapText="1"/>
    </xf>
    <xf numFmtId="0" fontId="29" fillId="10" borderId="21" xfId="0" applyFont="1" applyFill="1" applyBorder="1" applyAlignment="1">
      <alignment horizontal="left" vertical="top" wrapText="1"/>
    </xf>
    <xf numFmtId="49" fontId="13" fillId="5" borderId="2" xfId="3" applyNumberFormat="1" applyFont="1" applyFill="1" applyBorder="1" applyAlignment="1">
      <alignment horizontal="center" vertical="center" textRotation="90"/>
    </xf>
    <xf numFmtId="49" fontId="13" fillId="5" borderId="13" xfId="3" applyNumberFormat="1" applyFont="1" applyFill="1" applyBorder="1" applyAlignment="1">
      <alignment horizontal="center" vertical="center" textRotation="90"/>
    </xf>
    <xf numFmtId="49" fontId="13" fillId="5" borderId="18" xfId="3" applyNumberFormat="1" applyFont="1" applyFill="1" applyBorder="1" applyAlignment="1">
      <alignment horizontal="center" vertical="center" textRotation="90"/>
    </xf>
    <xf numFmtId="0" fontId="33" fillId="11" borderId="5" xfId="3" applyFont="1" applyFill="1" applyBorder="1" applyAlignment="1">
      <alignment horizontal="center" vertical="center" textRotation="90" wrapText="1"/>
    </xf>
    <xf numFmtId="0" fontId="33" fillId="11" borderId="13" xfId="3" applyFont="1" applyFill="1" applyBorder="1" applyAlignment="1">
      <alignment horizontal="center" vertical="center" textRotation="90" wrapText="1"/>
    </xf>
    <xf numFmtId="0" fontId="33" fillId="11" borderId="21" xfId="3" applyFont="1" applyFill="1" applyBorder="1" applyAlignment="1">
      <alignment horizontal="center" vertical="center" textRotation="90" wrapText="1"/>
    </xf>
    <xf numFmtId="0" fontId="3" fillId="11" borderId="5" xfId="3" applyFont="1" applyFill="1" applyBorder="1" applyAlignment="1">
      <alignment horizontal="center" vertical="center" textRotation="90" wrapText="1"/>
    </xf>
    <xf numFmtId="0" fontId="3" fillId="11" borderId="13" xfId="3" applyFont="1" applyFill="1" applyBorder="1" applyAlignment="1">
      <alignment horizontal="center" vertical="center" textRotation="90" wrapText="1"/>
    </xf>
    <xf numFmtId="0" fontId="3" fillId="11" borderId="21" xfId="3" applyFont="1" applyFill="1" applyBorder="1" applyAlignment="1">
      <alignment horizontal="center" vertical="center" textRotation="90" wrapText="1"/>
    </xf>
    <xf numFmtId="0" fontId="29" fillId="0" borderId="5" xfId="0" applyFont="1" applyBorder="1" applyAlignment="1">
      <alignment horizontal="left" vertical="top" wrapText="1"/>
    </xf>
    <xf numFmtId="0" fontId="29" fillId="0" borderId="13" xfId="0" applyFont="1" applyBorder="1" applyAlignment="1">
      <alignment horizontal="left" vertical="top" wrapText="1"/>
    </xf>
    <xf numFmtId="0" fontId="29" fillId="0" borderId="21" xfId="0" applyFont="1" applyBorder="1" applyAlignment="1">
      <alignment horizontal="left" vertical="top" wrapText="1"/>
    </xf>
    <xf numFmtId="0" fontId="29" fillId="0" borderId="5" xfId="0" applyFont="1" applyBorder="1" applyAlignment="1">
      <alignment horizontal="center" vertical="top" wrapText="1"/>
    </xf>
    <xf numFmtId="0" fontId="29" fillId="0" borderId="13" xfId="0" applyFont="1" applyBorder="1" applyAlignment="1">
      <alignment horizontal="center" vertical="top" wrapText="1"/>
    </xf>
    <xf numFmtId="0" fontId="29" fillId="0" borderId="21" xfId="0" applyFont="1" applyBorder="1" applyAlignment="1">
      <alignment horizontal="center" vertical="top" wrapText="1"/>
    </xf>
    <xf numFmtId="49" fontId="13" fillId="5" borderId="5" xfId="3" applyNumberFormat="1" applyFont="1" applyFill="1" applyBorder="1" applyAlignment="1">
      <alignment horizontal="center" vertical="center" textRotation="90"/>
    </xf>
    <xf numFmtId="49" fontId="13" fillId="5" borderId="21" xfId="3" applyNumberFormat="1" applyFont="1" applyFill="1" applyBorder="1" applyAlignment="1">
      <alignment horizontal="center" vertical="center" textRotation="90"/>
    </xf>
    <xf numFmtId="49" fontId="3" fillId="11" borderId="5" xfId="3" applyNumberFormat="1" applyFont="1" applyFill="1" applyBorder="1" applyAlignment="1">
      <alignment horizontal="center" vertical="top" wrapText="1"/>
    </xf>
    <xf numFmtId="49" fontId="3" fillId="11" borderId="13" xfId="3" applyNumberFormat="1" applyFont="1" applyFill="1" applyBorder="1" applyAlignment="1">
      <alignment horizontal="center" vertical="top" wrapText="1"/>
    </xf>
    <xf numFmtId="0" fontId="36" fillId="11" borderId="21" xfId="3" applyFont="1" applyFill="1" applyBorder="1" applyAlignment="1">
      <alignment horizontal="center" vertical="top" wrapText="1"/>
    </xf>
    <xf numFmtId="0" fontId="5" fillId="10" borderId="5" xfId="3" applyFont="1" applyFill="1" applyBorder="1" applyAlignment="1">
      <alignment horizontal="left" vertical="top" wrapText="1"/>
    </xf>
    <xf numFmtId="0" fontId="5" fillId="10" borderId="13" xfId="3" applyFont="1" applyFill="1" applyBorder="1" applyAlignment="1">
      <alignment horizontal="left" vertical="top" wrapText="1"/>
    </xf>
    <xf numFmtId="0" fontId="5" fillId="10" borderId="21" xfId="3" applyFont="1" applyFill="1" applyBorder="1" applyAlignment="1">
      <alignment horizontal="left" vertical="top" wrapText="1"/>
    </xf>
    <xf numFmtId="49" fontId="13" fillId="5" borderId="2" xfId="3" applyNumberFormat="1" applyFont="1" applyFill="1" applyBorder="1" applyAlignment="1">
      <alignment horizontal="center" vertical="center" textRotation="87"/>
    </xf>
    <xf numFmtId="49" fontId="13" fillId="5" borderId="13" xfId="3" applyNumberFormat="1" applyFont="1" applyFill="1" applyBorder="1" applyAlignment="1">
      <alignment horizontal="center" vertical="center" textRotation="87"/>
    </xf>
    <xf numFmtId="49" fontId="13" fillId="5" borderId="18" xfId="3" applyNumberFormat="1" applyFont="1" applyFill="1" applyBorder="1" applyAlignment="1">
      <alignment horizontal="center" vertical="center" textRotation="87"/>
    </xf>
    <xf numFmtId="49" fontId="5" fillId="5" borderId="5" xfId="3" applyNumberFormat="1" applyFont="1" applyFill="1" applyBorder="1" applyAlignment="1">
      <alignment horizontal="center" vertical="top"/>
    </xf>
    <xf numFmtId="49" fontId="3" fillId="6" borderId="5" xfId="3" applyNumberFormat="1" applyFont="1" applyFill="1" applyBorder="1" applyAlignment="1">
      <alignment horizontal="center" vertical="top"/>
    </xf>
    <xf numFmtId="49" fontId="3" fillId="6" borderId="13" xfId="3" applyNumberFormat="1" applyFont="1" applyFill="1" applyBorder="1" applyAlignment="1">
      <alignment horizontal="center" vertical="top"/>
    </xf>
    <xf numFmtId="49" fontId="3" fillId="6" borderId="21" xfId="3" applyNumberFormat="1" applyFont="1" applyFill="1" applyBorder="1" applyAlignment="1">
      <alignment horizontal="center" vertical="top"/>
    </xf>
    <xf numFmtId="49" fontId="3" fillId="4" borderId="5" xfId="3" applyNumberFormat="1" applyFont="1" applyFill="1" applyBorder="1" applyAlignment="1">
      <alignment horizontal="center" vertical="top"/>
    </xf>
    <xf numFmtId="49" fontId="3" fillId="4" borderId="13" xfId="3" applyNumberFormat="1" applyFont="1" applyFill="1" applyBorder="1" applyAlignment="1">
      <alignment horizontal="center" vertical="top"/>
    </xf>
    <xf numFmtId="49" fontId="3" fillId="4" borderId="21" xfId="3" applyNumberFormat="1" applyFont="1" applyFill="1" applyBorder="1" applyAlignment="1">
      <alignment horizontal="center" vertical="top"/>
    </xf>
    <xf numFmtId="49" fontId="3" fillId="0" borderId="5" xfId="3" applyNumberFormat="1" applyFont="1" applyBorder="1" applyAlignment="1">
      <alignment horizontal="center" vertical="top" wrapText="1"/>
    </xf>
    <xf numFmtId="49" fontId="3" fillId="0" borderId="13" xfId="3" applyNumberFormat="1" applyFont="1" applyBorder="1" applyAlignment="1">
      <alignment horizontal="center" vertical="top" wrapText="1"/>
    </xf>
    <xf numFmtId="49" fontId="3" fillId="0" borderId="21" xfId="3" applyNumberFormat="1" applyFont="1" applyBorder="1" applyAlignment="1">
      <alignment horizontal="center" vertical="top" wrapText="1"/>
    </xf>
    <xf numFmtId="49" fontId="40" fillId="10" borderId="5" xfId="3" applyNumberFormat="1" applyFont="1" applyFill="1" applyBorder="1" applyAlignment="1">
      <alignment horizontal="center" vertical="top" wrapText="1"/>
    </xf>
    <xf numFmtId="49" fontId="40" fillId="10" borderId="13" xfId="3" applyNumberFormat="1" applyFont="1" applyFill="1" applyBorder="1" applyAlignment="1">
      <alignment horizontal="center" vertical="top" wrapText="1"/>
    </xf>
    <xf numFmtId="49" fontId="40" fillId="10" borderId="21" xfId="3" applyNumberFormat="1" applyFont="1" applyFill="1" applyBorder="1" applyAlignment="1">
      <alignment horizontal="center" vertical="top" wrapText="1"/>
    </xf>
    <xf numFmtId="49" fontId="13" fillId="5" borderId="5" xfId="3" applyNumberFormat="1" applyFont="1" applyFill="1" applyBorder="1" applyAlignment="1">
      <alignment horizontal="center" vertical="center" textRotation="89"/>
    </xf>
    <xf numFmtId="49" fontId="13" fillId="5" borderId="13" xfId="3" applyNumberFormat="1" applyFont="1" applyFill="1" applyBorder="1" applyAlignment="1">
      <alignment horizontal="center" vertical="center" textRotation="89"/>
    </xf>
    <xf numFmtId="49" fontId="13" fillId="5" borderId="21" xfId="3" applyNumberFormat="1" applyFont="1" applyFill="1" applyBorder="1" applyAlignment="1">
      <alignment horizontal="center" vertical="center" textRotation="89"/>
    </xf>
    <xf numFmtId="49" fontId="3" fillId="3" borderId="5" xfId="3" applyNumberFormat="1" applyFont="1" applyFill="1" applyBorder="1" applyAlignment="1">
      <alignment horizontal="center" vertical="top"/>
    </xf>
    <xf numFmtId="49" fontId="3" fillId="3" borderId="13" xfId="3" applyNumberFormat="1" applyFont="1" applyFill="1" applyBorder="1" applyAlignment="1">
      <alignment horizontal="center" vertical="top"/>
    </xf>
    <xf numFmtId="49" fontId="3" fillId="3" borderId="21" xfId="3" applyNumberFormat="1" applyFont="1" applyFill="1" applyBorder="1" applyAlignment="1">
      <alignment horizontal="center" vertical="top"/>
    </xf>
    <xf numFmtId="0" fontId="5" fillId="10" borderId="6" xfId="12" applyFont="1" applyFill="1" applyBorder="1" applyAlignment="1">
      <alignment horizontal="left" vertical="top" wrapText="1"/>
    </xf>
    <xf numFmtId="0" fontId="5" fillId="10" borderId="14" xfId="12" applyFont="1" applyFill="1" applyBorder="1" applyAlignment="1">
      <alignment horizontal="left" vertical="top" wrapText="1"/>
    </xf>
    <xf numFmtId="0" fontId="5" fillId="10" borderId="22" xfId="12" applyFont="1" applyFill="1" applyBorder="1" applyAlignment="1">
      <alignment horizontal="left" vertical="top" wrapText="1"/>
    </xf>
    <xf numFmtId="49" fontId="5" fillId="5" borderId="6" xfId="3" applyNumberFormat="1" applyFont="1" applyFill="1" applyBorder="1" applyAlignment="1">
      <alignment horizontal="center" vertical="top"/>
    </xf>
    <xf numFmtId="49" fontId="5" fillId="5" borderId="14" xfId="3" applyNumberFormat="1" applyFont="1" applyFill="1" applyBorder="1" applyAlignment="1">
      <alignment horizontal="center" vertical="top"/>
    </xf>
    <xf numFmtId="49" fontId="13" fillId="5" borderId="5" xfId="3" applyNumberFormat="1" applyFont="1" applyFill="1" applyBorder="1" applyAlignment="1">
      <alignment horizontal="center" vertical="center" textRotation="88"/>
    </xf>
    <xf numFmtId="49" fontId="13" fillId="5" borderId="13" xfId="3" applyNumberFormat="1" applyFont="1" applyFill="1" applyBorder="1" applyAlignment="1">
      <alignment horizontal="center" vertical="center" textRotation="88"/>
    </xf>
    <xf numFmtId="49" fontId="13" fillId="5" borderId="21" xfId="3" applyNumberFormat="1" applyFont="1" applyFill="1" applyBorder="1" applyAlignment="1">
      <alignment horizontal="center" vertical="center" textRotation="88"/>
    </xf>
    <xf numFmtId="0" fontId="33" fillId="11" borderId="6" xfId="3" applyFont="1" applyFill="1" applyBorder="1" applyAlignment="1">
      <alignment horizontal="center" vertical="top" wrapText="1"/>
    </xf>
    <xf numFmtId="0" fontId="32" fillId="11" borderId="28" xfId="3" applyFont="1" applyFill="1" applyBorder="1" applyAlignment="1">
      <alignment horizontal="center" vertical="top" wrapText="1"/>
    </xf>
    <xf numFmtId="0" fontId="32" fillId="11" borderId="4" xfId="3" applyFont="1" applyFill="1" applyBorder="1" applyAlignment="1">
      <alignment horizontal="center" vertical="top" wrapText="1"/>
    </xf>
    <xf numFmtId="0" fontId="32" fillId="11" borderId="14" xfId="3" applyFont="1" applyFill="1" applyBorder="1" applyAlignment="1">
      <alignment horizontal="center" vertical="top" wrapText="1"/>
    </xf>
    <xf numFmtId="0" fontId="32" fillId="11" borderId="0" xfId="3" applyFont="1" applyFill="1" applyAlignment="1">
      <alignment horizontal="center" vertical="top" wrapText="1"/>
    </xf>
    <xf numFmtId="0" fontId="32" fillId="11" borderId="12" xfId="3" applyFont="1" applyFill="1" applyBorder="1" applyAlignment="1">
      <alignment horizontal="center" vertical="top" wrapText="1"/>
    </xf>
    <xf numFmtId="0" fontId="32" fillId="11" borderId="22" xfId="3" applyFont="1" applyFill="1" applyBorder="1" applyAlignment="1">
      <alignment horizontal="center" vertical="top" wrapText="1"/>
    </xf>
    <xf numFmtId="0" fontId="32" fillId="11" borderId="1" xfId="3" applyFont="1" applyFill="1" applyBorder="1" applyAlignment="1">
      <alignment horizontal="center" vertical="top" wrapText="1"/>
    </xf>
    <xf numFmtId="0" fontId="32" fillId="11" borderId="20" xfId="3" applyFont="1" applyFill="1" applyBorder="1" applyAlignment="1">
      <alignment horizontal="center" vertical="top" wrapText="1"/>
    </xf>
    <xf numFmtId="0" fontId="3" fillId="4" borderId="8" xfId="3" applyFont="1" applyFill="1" applyBorder="1" applyAlignment="1">
      <alignment horizontal="right" vertical="top" wrapText="1"/>
    </xf>
    <xf numFmtId="0" fontId="3" fillId="4" borderId="9" xfId="3" applyFont="1" applyFill="1" applyBorder="1" applyAlignment="1">
      <alignment horizontal="right" vertical="top" wrapText="1"/>
    </xf>
    <xf numFmtId="0" fontId="29" fillId="10" borderId="5" xfId="3" applyFont="1" applyFill="1" applyBorder="1" applyAlignment="1">
      <alignment horizontal="left" vertical="top" wrapText="1"/>
    </xf>
    <xf numFmtId="0" fontId="29" fillId="10" borderId="13" xfId="3" applyFont="1" applyFill="1" applyBorder="1" applyAlignment="1">
      <alignment horizontal="left" vertical="top" wrapText="1"/>
    </xf>
    <xf numFmtId="0" fontId="29" fillId="10" borderId="21" xfId="3" applyFont="1" applyFill="1" applyBorder="1" applyAlignment="1">
      <alignment horizontal="left" vertical="top" wrapText="1"/>
    </xf>
    <xf numFmtId="49" fontId="3" fillId="11" borderId="21" xfId="3" applyNumberFormat="1" applyFont="1" applyFill="1" applyBorder="1" applyAlignment="1">
      <alignment horizontal="center" vertical="top" wrapText="1"/>
    </xf>
    <xf numFmtId="0" fontId="3" fillId="2" borderId="1" xfId="3" applyFont="1" applyFill="1" applyBorder="1" applyAlignment="1">
      <alignment horizontal="right" vertical="top" wrapText="1"/>
    </xf>
    <xf numFmtId="0" fontId="3" fillId="2" borderId="20" xfId="3" applyFont="1" applyFill="1" applyBorder="1" applyAlignment="1">
      <alignment horizontal="right" vertical="top" wrapText="1"/>
    </xf>
    <xf numFmtId="0" fontId="36" fillId="5" borderId="5" xfId="3" applyFont="1" applyFill="1" applyBorder="1" applyAlignment="1">
      <alignment horizontal="center" vertical="top" wrapText="1"/>
    </xf>
    <xf numFmtId="0" fontId="36" fillId="5" borderId="13" xfId="3" applyFont="1" applyFill="1" applyBorder="1" applyAlignment="1">
      <alignment horizontal="center" vertical="top" wrapText="1"/>
    </xf>
    <xf numFmtId="0" fontId="36" fillId="5" borderId="21" xfId="3" applyFont="1" applyFill="1" applyBorder="1" applyAlignment="1">
      <alignment horizontal="center" vertical="top" wrapText="1"/>
    </xf>
    <xf numFmtId="0" fontId="3" fillId="10" borderId="5" xfId="3" applyFont="1" applyFill="1" applyBorder="1" applyAlignment="1">
      <alignment horizontal="center" vertical="top" wrapText="1"/>
    </xf>
    <xf numFmtId="0" fontId="3" fillId="10" borderId="13" xfId="3" applyFont="1" applyFill="1" applyBorder="1" applyAlignment="1">
      <alignment horizontal="center" vertical="top" wrapText="1"/>
    </xf>
    <xf numFmtId="0" fontId="3" fillId="10" borderId="21" xfId="3" applyFont="1" applyFill="1" applyBorder="1" applyAlignment="1">
      <alignment horizontal="center" vertical="top" wrapText="1"/>
    </xf>
    <xf numFmtId="0" fontId="5" fillId="9" borderId="5" xfId="3" applyFont="1" applyFill="1" applyBorder="1" applyAlignment="1">
      <alignment horizontal="left" vertical="top" wrapText="1"/>
    </xf>
    <xf numFmtId="0" fontId="5" fillId="9" borderId="13" xfId="3" applyFont="1" applyFill="1" applyBorder="1" applyAlignment="1">
      <alignment horizontal="left" vertical="top" wrapText="1"/>
    </xf>
    <xf numFmtId="0" fontId="5" fillId="9" borderId="21" xfId="3" applyFont="1" applyFill="1" applyBorder="1" applyAlignment="1">
      <alignment horizontal="left" vertical="top" wrapText="1"/>
    </xf>
    <xf numFmtId="49" fontId="5" fillId="0" borderId="5" xfId="3" applyNumberFormat="1" applyFont="1" applyBorder="1" applyAlignment="1">
      <alignment horizontal="left" vertical="top" wrapText="1"/>
    </xf>
    <xf numFmtId="49" fontId="5" fillId="0" borderId="13" xfId="3" applyNumberFormat="1" applyFont="1" applyBorder="1" applyAlignment="1">
      <alignment horizontal="left" vertical="top" wrapText="1"/>
    </xf>
    <xf numFmtId="49" fontId="5" fillId="0" borderId="21" xfId="3" applyNumberFormat="1" applyFont="1" applyBorder="1" applyAlignment="1">
      <alignment horizontal="left" vertical="top" wrapText="1"/>
    </xf>
    <xf numFmtId="0" fontId="5" fillId="0" borderId="21" xfId="0" applyFont="1" applyBorder="1" applyAlignment="1">
      <alignment horizontal="left" vertical="top" wrapText="1"/>
    </xf>
    <xf numFmtId="49" fontId="3" fillId="6" borderId="6" xfId="3" applyNumberFormat="1" applyFont="1" applyFill="1" applyBorder="1" applyAlignment="1">
      <alignment horizontal="center" vertical="top"/>
    </xf>
    <xf numFmtId="49" fontId="3" fillId="6" borderId="14" xfId="3" applyNumberFormat="1" applyFont="1" applyFill="1" applyBorder="1" applyAlignment="1">
      <alignment horizontal="center" vertical="top"/>
    </xf>
    <xf numFmtId="49" fontId="3" fillId="6" borderId="22" xfId="3" applyNumberFormat="1" applyFont="1" applyFill="1" applyBorder="1" applyAlignment="1">
      <alignment horizontal="center" vertical="top"/>
    </xf>
    <xf numFmtId="49" fontId="5" fillId="5" borderId="5" xfId="12" applyNumberFormat="1" applyFont="1" applyFill="1" applyBorder="1" applyAlignment="1">
      <alignment horizontal="center" vertical="top"/>
    </xf>
    <xf numFmtId="49" fontId="5" fillId="5" borderId="13" xfId="12" applyNumberFormat="1" applyFont="1" applyFill="1" applyBorder="1" applyAlignment="1">
      <alignment horizontal="center" vertical="top"/>
    </xf>
    <xf numFmtId="49" fontId="5" fillId="5" borderId="21" xfId="12" applyNumberFormat="1" applyFont="1" applyFill="1" applyBorder="1" applyAlignment="1">
      <alignment horizontal="center" vertical="top"/>
    </xf>
    <xf numFmtId="49" fontId="3" fillId="10" borderId="5" xfId="3" applyNumberFormat="1" applyFont="1" applyFill="1" applyBorder="1" applyAlignment="1">
      <alignment horizontal="center" vertical="top" wrapText="1"/>
    </xf>
    <xf numFmtId="49" fontId="3" fillId="10" borderId="13" xfId="3" applyNumberFormat="1" applyFont="1" applyFill="1" applyBorder="1" applyAlignment="1">
      <alignment horizontal="center" vertical="top" wrapText="1"/>
    </xf>
    <xf numFmtId="49" fontId="3" fillId="10" borderId="21" xfId="3" applyNumberFormat="1" applyFont="1" applyFill="1" applyBorder="1" applyAlignment="1">
      <alignment horizontal="center" vertical="top" wrapText="1"/>
    </xf>
    <xf numFmtId="0" fontId="3" fillId="11" borderId="4" xfId="3" applyFont="1" applyFill="1" applyBorder="1" applyAlignment="1">
      <alignment horizontal="left" vertical="top" wrapText="1"/>
    </xf>
    <xf numFmtId="0" fontId="5" fillId="11" borderId="12" xfId="3" applyFont="1" applyFill="1" applyBorder="1" applyAlignment="1">
      <alignment horizontal="left" vertical="top" wrapText="1"/>
    </xf>
    <xf numFmtId="0" fontId="5" fillId="11" borderId="20" xfId="3" applyFont="1" applyFill="1" applyBorder="1" applyAlignment="1">
      <alignment horizontal="left" vertical="top" wrapText="1"/>
    </xf>
    <xf numFmtId="0" fontId="39" fillId="10" borderId="5" xfId="0" applyFont="1" applyFill="1" applyBorder="1" applyAlignment="1">
      <alignment horizontal="left" vertical="top" wrapText="1"/>
    </xf>
    <xf numFmtId="0" fontId="39" fillId="10" borderId="13" xfId="0" applyFont="1" applyFill="1" applyBorder="1" applyAlignment="1">
      <alignment horizontal="left" vertical="top" wrapText="1"/>
    </xf>
    <xf numFmtId="0" fontId="39" fillId="10" borderId="21" xfId="0" applyFont="1" applyFill="1" applyBorder="1" applyAlignment="1">
      <alignment horizontal="left" vertical="top" wrapText="1"/>
    </xf>
    <xf numFmtId="0" fontId="5" fillId="9" borderId="5" xfId="12" applyFont="1" applyFill="1" applyBorder="1" applyAlignment="1">
      <alignment horizontal="left" vertical="top" wrapText="1"/>
    </xf>
    <xf numFmtId="0" fontId="5" fillId="9" borderId="13" xfId="12" applyFont="1" applyFill="1" applyBorder="1" applyAlignment="1">
      <alignment horizontal="left" vertical="top" wrapText="1"/>
    </xf>
    <xf numFmtId="0" fontId="5" fillId="9" borderId="21" xfId="12" applyFont="1" applyFill="1" applyBorder="1" applyAlignment="1">
      <alignment horizontal="left" vertical="top" wrapText="1"/>
    </xf>
    <xf numFmtId="0" fontId="5" fillId="10" borderId="5" xfId="12" applyFont="1" applyFill="1" applyBorder="1" applyAlignment="1">
      <alignment horizontal="left" vertical="top" wrapText="1"/>
    </xf>
    <xf numFmtId="0" fontId="5" fillId="10" borderId="13" xfId="12" applyFont="1" applyFill="1" applyBorder="1" applyAlignment="1">
      <alignment horizontal="left" vertical="top" wrapText="1"/>
    </xf>
    <xf numFmtId="0" fontId="5" fillId="10" borderId="21" xfId="12" applyFont="1" applyFill="1" applyBorder="1" applyAlignment="1">
      <alignment horizontal="left" vertical="top" wrapText="1"/>
    </xf>
    <xf numFmtId="0" fontId="29" fillId="10" borderId="5" xfId="12" applyFont="1" applyFill="1" applyBorder="1" applyAlignment="1">
      <alignment horizontal="left" vertical="top" wrapText="1"/>
    </xf>
    <xf numFmtId="49" fontId="13" fillId="0" borderId="5" xfId="3" applyNumberFormat="1" applyFont="1" applyBorder="1" applyAlignment="1">
      <alignment horizontal="center" vertical="center" textRotation="90"/>
    </xf>
    <xf numFmtId="49" fontId="13" fillId="0" borderId="13" xfId="3" applyNumberFormat="1" applyFont="1" applyBorder="1" applyAlignment="1">
      <alignment horizontal="center" vertical="center" textRotation="90"/>
    </xf>
    <xf numFmtId="49" fontId="13" fillId="0" borderId="21" xfId="3" applyNumberFormat="1" applyFont="1" applyBorder="1" applyAlignment="1">
      <alignment horizontal="center" vertical="center" textRotation="90"/>
    </xf>
    <xf numFmtId="49" fontId="3" fillId="10" borderId="4" xfId="3" applyNumberFormat="1" applyFont="1" applyFill="1" applyBorder="1" applyAlignment="1">
      <alignment horizontal="center" vertical="top" wrapText="1"/>
    </xf>
    <xf numFmtId="49" fontId="3" fillId="10" borderId="12" xfId="3" applyNumberFormat="1" applyFont="1" applyFill="1" applyBorder="1" applyAlignment="1">
      <alignment horizontal="center" vertical="top" wrapText="1"/>
    </xf>
    <xf numFmtId="49" fontId="3" fillId="10" borderId="20" xfId="3" applyNumberFormat="1" applyFont="1" applyFill="1" applyBorder="1" applyAlignment="1">
      <alignment horizontal="center" vertical="top" wrapText="1"/>
    </xf>
    <xf numFmtId="49" fontId="1" fillId="6" borderId="5" xfId="3" applyNumberFormat="1" applyFont="1" applyFill="1" applyBorder="1" applyAlignment="1">
      <alignment horizontal="center" vertical="top"/>
    </xf>
    <xf numFmtId="49" fontId="1" fillId="6" borderId="13" xfId="3" applyNumberFormat="1" applyFont="1" applyFill="1" applyBorder="1" applyAlignment="1">
      <alignment horizontal="center" vertical="top"/>
    </xf>
    <xf numFmtId="49" fontId="1" fillId="6" borderId="21" xfId="3" applyNumberFormat="1" applyFont="1" applyFill="1" applyBorder="1" applyAlignment="1">
      <alignment horizontal="center" vertical="top"/>
    </xf>
    <xf numFmtId="49" fontId="5" fillId="5" borderId="22" xfId="3" applyNumberFormat="1" applyFont="1" applyFill="1" applyBorder="1" applyAlignment="1">
      <alignment horizontal="center" vertical="top"/>
    </xf>
    <xf numFmtId="0" fontId="6" fillId="2" borderId="7" xfId="3" applyFont="1" applyFill="1" applyBorder="1" applyAlignment="1">
      <alignment horizontal="right" vertical="top" wrapText="1"/>
    </xf>
    <xf numFmtId="0" fontId="6" fillId="2" borderId="8" xfId="3" applyFont="1" applyFill="1" applyBorder="1" applyAlignment="1">
      <alignment horizontal="right" vertical="top" wrapText="1"/>
    </xf>
    <xf numFmtId="0" fontId="6" fillId="2" borderId="9" xfId="3" applyFont="1" applyFill="1" applyBorder="1" applyAlignment="1">
      <alignment horizontal="right" vertical="top" wrapText="1"/>
    </xf>
    <xf numFmtId="49" fontId="5" fillId="5" borderId="6" xfId="3" applyNumberFormat="1" applyFont="1" applyFill="1" applyBorder="1" applyAlignment="1">
      <alignment horizontal="left" vertical="top"/>
    </xf>
    <xf numFmtId="49" fontId="5" fillId="5" borderId="14" xfId="3" applyNumberFormat="1" applyFont="1" applyFill="1" applyBorder="1" applyAlignment="1">
      <alignment horizontal="left" vertical="top"/>
    </xf>
    <xf numFmtId="49" fontId="5" fillId="5" borderId="22" xfId="3" applyNumberFormat="1" applyFont="1" applyFill="1" applyBorder="1" applyAlignment="1">
      <alignment horizontal="left" vertical="top"/>
    </xf>
    <xf numFmtId="49" fontId="5" fillId="5" borderId="5" xfId="3" applyNumberFormat="1" applyFont="1" applyFill="1" applyBorder="1" applyAlignment="1">
      <alignment horizontal="center" vertical="center" textRotation="90"/>
    </xf>
    <xf numFmtId="49" fontId="5" fillId="5" borderId="13" xfId="3" applyNumberFormat="1" applyFont="1" applyFill="1" applyBorder="1" applyAlignment="1">
      <alignment horizontal="center" vertical="center" textRotation="90"/>
    </xf>
    <xf numFmtId="49" fontId="5" fillId="5" borderId="21" xfId="3" applyNumberFormat="1" applyFont="1" applyFill="1" applyBorder="1" applyAlignment="1">
      <alignment horizontal="center" vertical="center" textRotation="90"/>
    </xf>
    <xf numFmtId="0" fontId="3" fillId="11" borderId="6" xfId="3" applyFont="1" applyFill="1" applyBorder="1" applyAlignment="1">
      <alignment horizontal="center" vertical="top" wrapText="1"/>
    </xf>
    <xf numFmtId="0" fontId="5" fillId="11" borderId="28" xfId="3" applyFont="1" applyFill="1" applyBorder="1" applyAlignment="1">
      <alignment horizontal="center" vertical="top" wrapText="1"/>
    </xf>
    <xf numFmtId="0" fontId="5" fillId="11" borderId="4" xfId="3" applyFont="1" applyFill="1" applyBorder="1" applyAlignment="1">
      <alignment horizontal="center" vertical="top" wrapText="1"/>
    </xf>
    <xf numFmtId="0" fontId="5" fillId="11" borderId="14" xfId="3" applyFont="1" applyFill="1" applyBorder="1" applyAlignment="1">
      <alignment horizontal="center" vertical="top" wrapText="1"/>
    </xf>
    <xf numFmtId="0" fontId="5" fillId="11" borderId="0" xfId="3" applyFont="1" applyFill="1" applyAlignment="1">
      <alignment horizontal="center" vertical="top" wrapText="1"/>
    </xf>
    <xf numFmtId="0" fontId="5" fillId="11" borderId="12" xfId="3" applyFont="1" applyFill="1" applyBorder="1" applyAlignment="1">
      <alignment horizontal="center" vertical="top" wrapText="1"/>
    </xf>
    <xf numFmtId="0" fontId="5" fillId="11" borderId="22" xfId="3" applyFont="1" applyFill="1" applyBorder="1" applyAlignment="1">
      <alignment horizontal="center" vertical="top" wrapText="1"/>
    </xf>
    <xf numFmtId="0" fontId="5" fillId="11" borderId="1" xfId="3" applyFont="1" applyFill="1" applyBorder="1" applyAlignment="1">
      <alignment horizontal="center" vertical="top" wrapText="1"/>
    </xf>
    <xf numFmtId="0" fontId="5" fillId="11" borderId="20" xfId="3" applyFont="1" applyFill="1" applyBorder="1" applyAlignment="1">
      <alignment horizontal="center" vertical="top" wrapText="1"/>
    </xf>
    <xf numFmtId="0" fontId="3" fillId="4" borderId="7" xfId="3" applyFont="1" applyFill="1" applyBorder="1" applyAlignment="1">
      <alignment horizontal="right" vertical="top" wrapText="1"/>
    </xf>
    <xf numFmtId="0" fontId="32" fillId="10" borderId="4" xfId="3" applyFont="1" applyFill="1" applyBorder="1" applyAlignment="1">
      <alignment horizontal="left" vertical="top" wrapText="1"/>
    </xf>
    <xf numFmtId="0" fontId="32" fillId="10" borderId="12" xfId="3" applyFont="1" applyFill="1" applyBorder="1" applyAlignment="1">
      <alignment horizontal="left" vertical="top" wrapText="1"/>
    </xf>
    <xf numFmtId="0" fontId="32" fillId="10" borderId="20" xfId="3" applyFont="1" applyFill="1" applyBorder="1" applyAlignment="1">
      <alignment horizontal="left" vertical="top" wrapText="1"/>
    </xf>
    <xf numFmtId="0" fontId="3" fillId="11" borderId="6" xfId="3" applyFont="1" applyFill="1" applyBorder="1" applyAlignment="1">
      <alignment horizontal="center" vertical="center" textRotation="90" wrapText="1"/>
    </xf>
    <xf numFmtId="0" fontId="3" fillId="11" borderId="14" xfId="3" applyFont="1" applyFill="1" applyBorder="1" applyAlignment="1">
      <alignment horizontal="center" vertical="center" textRotation="90" wrapText="1"/>
    </xf>
    <xf numFmtId="0" fontId="3" fillId="11" borderId="22" xfId="3" applyFont="1" applyFill="1" applyBorder="1" applyAlignment="1">
      <alignment horizontal="center" vertical="center" textRotation="90" wrapText="1"/>
    </xf>
    <xf numFmtId="0" fontId="36" fillId="5" borderId="4" xfId="3" applyFont="1" applyFill="1" applyBorder="1" applyAlignment="1">
      <alignment horizontal="center" vertical="top" wrapText="1"/>
    </xf>
    <xf numFmtId="0" fontId="36" fillId="5" borderId="12" xfId="3" applyFont="1" applyFill="1" applyBorder="1" applyAlignment="1">
      <alignment horizontal="center" vertical="top" wrapText="1"/>
    </xf>
    <xf numFmtId="0" fontId="3" fillId="2" borderId="7" xfId="3" applyFont="1" applyFill="1" applyBorder="1" applyAlignment="1">
      <alignment horizontal="right" vertical="top" wrapText="1"/>
    </xf>
    <xf numFmtId="0" fontId="3" fillId="2" borderId="8" xfId="3" applyFont="1" applyFill="1" applyBorder="1" applyAlignment="1">
      <alignment horizontal="right" vertical="top" wrapText="1"/>
    </xf>
    <xf numFmtId="0" fontId="3" fillId="17" borderId="1" xfId="3" applyFont="1" applyFill="1" applyBorder="1" applyAlignment="1">
      <alignment horizontal="right" vertical="top" wrapText="1"/>
    </xf>
    <xf numFmtId="0" fontId="3" fillId="17" borderId="20" xfId="3" applyFont="1" applyFill="1" applyBorder="1" applyAlignment="1">
      <alignment horizontal="right" vertical="top" wrapText="1"/>
    </xf>
    <xf numFmtId="0" fontId="3" fillId="9" borderId="7" xfId="3" applyFont="1" applyFill="1" applyBorder="1" applyAlignment="1">
      <alignment horizontal="right" vertical="top" wrapText="1"/>
    </xf>
    <xf numFmtId="0" fontId="3" fillId="9" borderId="8" xfId="3" applyFont="1" applyFill="1" applyBorder="1" applyAlignment="1">
      <alignment horizontal="right" vertical="top" wrapText="1"/>
    </xf>
    <xf numFmtId="0" fontId="3" fillId="9" borderId="9" xfId="3" applyFont="1" applyFill="1" applyBorder="1" applyAlignment="1">
      <alignment horizontal="right" vertical="top" wrapText="1"/>
    </xf>
    <xf numFmtId="0" fontId="5" fillId="0" borderId="36" xfId="10" applyFont="1" applyBorder="1" applyAlignment="1">
      <alignment horizontal="left" vertical="top" wrapText="1"/>
    </xf>
    <xf numFmtId="0" fontId="36" fillId="0" borderId="11" xfId="10" applyFont="1" applyBorder="1" applyAlignment="1">
      <alignment horizontal="left" vertical="top" wrapText="1"/>
    </xf>
    <xf numFmtId="0" fontId="36" fillId="0" borderId="37" xfId="10" applyFont="1" applyBorder="1" applyAlignment="1">
      <alignment horizontal="left" vertical="top" wrapText="1"/>
    </xf>
    <xf numFmtId="0" fontId="13" fillId="10" borderId="28" xfId="0" applyFont="1" applyFill="1" applyBorder="1" applyAlignment="1">
      <alignment horizontal="left" vertical="top" wrapText="1"/>
    </xf>
    <xf numFmtId="0" fontId="13" fillId="10" borderId="0" xfId="0" applyFont="1" applyFill="1" applyAlignment="1">
      <alignment horizontal="left" vertical="top" wrapText="1"/>
    </xf>
    <xf numFmtId="0" fontId="13" fillId="10" borderId="1" xfId="0" applyFont="1" applyFill="1" applyBorder="1" applyAlignment="1">
      <alignment horizontal="left" vertical="top" wrapText="1"/>
    </xf>
    <xf numFmtId="0" fontId="6" fillId="4" borderId="8" xfId="3" applyFont="1" applyFill="1" applyBorder="1" applyAlignment="1">
      <alignment horizontal="right" vertical="top" wrapText="1"/>
    </xf>
    <xf numFmtId="0" fontId="6" fillId="4" borderId="9" xfId="3" applyFont="1" applyFill="1" applyBorder="1" applyAlignment="1">
      <alignment horizontal="right" vertical="top" wrapText="1"/>
    </xf>
    <xf numFmtId="0" fontId="5" fillId="0" borderId="11" xfId="10" applyFont="1" applyBorder="1" applyAlignment="1">
      <alignment horizontal="left" vertical="top" wrapText="1"/>
    </xf>
    <xf numFmtId="0" fontId="3" fillId="9" borderId="31" xfId="10" applyFont="1" applyFill="1" applyBorder="1" applyAlignment="1">
      <alignment horizontal="left" vertical="top"/>
    </xf>
    <xf numFmtId="0" fontId="3" fillId="9" borderId="3" xfId="10" applyFont="1" applyFill="1" applyBorder="1" applyAlignment="1">
      <alignment horizontal="left" vertical="top"/>
    </xf>
    <xf numFmtId="0" fontId="3" fillId="9" borderId="55" xfId="10" applyFont="1" applyFill="1" applyBorder="1" applyAlignment="1">
      <alignment horizontal="left" vertical="top"/>
    </xf>
    <xf numFmtId="0" fontId="5" fillId="0" borderId="37" xfId="10" applyFont="1" applyBorder="1" applyAlignment="1">
      <alignment horizontal="left" vertical="top" wrapText="1"/>
    </xf>
    <xf numFmtId="0" fontId="32" fillId="0" borderId="14" xfId="0" applyFont="1" applyBorder="1" applyAlignment="1">
      <alignment horizontal="left" vertical="center" wrapText="1"/>
    </xf>
    <xf numFmtId="0" fontId="32" fillId="0" borderId="0" xfId="0" applyFont="1" applyAlignment="1">
      <alignment horizontal="left" vertical="center" wrapText="1"/>
    </xf>
    <xf numFmtId="0" fontId="32" fillId="0" borderId="12" xfId="0" applyFont="1" applyBorder="1" applyAlignment="1">
      <alignment horizontal="left" vertical="center" wrapText="1"/>
    </xf>
    <xf numFmtId="0" fontId="3" fillId="4" borderId="1" xfId="3" applyFont="1" applyFill="1" applyBorder="1" applyAlignment="1">
      <alignment horizontal="right" vertical="top" wrapText="1"/>
    </xf>
    <xf numFmtId="0" fontId="3" fillId="4" borderId="20" xfId="3" applyFont="1" applyFill="1" applyBorder="1" applyAlignment="1">
      <alignment horizontal="right" vertical="top" wrapText="1"/>
    </xf>
    <xf numFmtId="49" fontId="46" fillId="6" borderId="5" xfId="3" applyNumberFormat="1" applyFont="1" applyFill="1" applyBorder="1" applyAlignment="1">
      <alignment horizontal="center" vertical="top"/>
    </xf>
    <xf numFmtId="49" fontId="46" fillId="6" borderId="13" xfId="3" applyNumberFormat="1" applyFont="1" applyFill="1" applyBorder="1" applyAlignment="1">
      <alignment horizontal="center" vertical="top"/>
    </xf>
    <xf numFmtId="49" fontId="46" fillId="6" borderId="21" xfId="3" applyNumberFormat="1" applyFont="1" applyFill="1" applyBorder="1" applyAlignment="1">
      <alignment horizontal="center" vertical="top"/>
    </xf>
    <xf numFmtId="49" fontId="12" fillId="0" borderId="0" xfId="10" applyNumberFormat="1" applyFont="1" applyAlignment="1">
      <alignment horizontal="center" vertical="top" wrapText="1"/>
    </xf>
    <xf numFmtId="0" fontId="12" fillId="0" borderId="8" xfId="10" applyFont="1" applyBorder="1" applyAlignment="1">
      <alignment horizontal="center" vertical="center" wrapText="1"/>
    </xf>
    <xf numFmtId="0" fontId="3" fillId="11" borderId="12" xfId="3" applyFont="1" applyFill="1" applyBorder="1" applyAlignment="1">
      <alignment horizontal="left" vertical="top" wrapText="1"/>
    </xf>
    <xf numFmtId="0" fontId="5" fillId="2" borderId="2" xfId="3" applyFont="1" applyFill="1" applyBorder="1" applyAlignment="1">
      <alignment horizontal="center" vertical="center" textRotation="90" wrapText="1"/>
    </xf>
    <xf numFmtId="0" fontId="5" fillId="2" borderId="10" xfId="3" applyFont="1" applyFill="1" applyBorder="1" applyAlignment="1">
      <alignment horizontal="center" vertical="center" textRotation="90" wrapText="1"/>
    </xf>
    <xf numFmtId="0" fontId="5" fillId="2" borderId="18" xfId="3" applyFont="1" applyFill="1" applyBorder="1" applyAlignment="1">
      <alignment horizontal="center" vertical="center" textRotation="90" wrapText="1"/>
    </xf>
    <xf numFmtId="0" fontId="5" fillId="4" borderId="2" xfId="3" applyFont="1" applyFill="1" applyBorder="1" applyAlignment="1">
      <alignment horizontal="center" vertical="center" textRotation="90" wrapText="1"/>
    </xf>
    <xf numFmtId="0" fontId="5" fillId="4" borderId="10" xfId="3" applyFont="1" applyFill="1" applyBorder="1" applyAlignment="1">
      <alignment horizontal="center" vertical="center" textRotation="90" wrapText="1"/>
    </xf>
    <xf numFmtId="0" fontId="5" fillId="4" borderId="18" xfId="3" applyFont="1" applyFill="1" applyBorder="1" applyAlignment="1">
      <alignment horizontal="center" vertical="center" textRotation="90" wrapText="1"/>
    </xf>
    <xf numFmtId="0" fontId="5" fillId="11" borderId="3" xfId="3" applyFont="1" applyFill="1" applyBorder="1" applyAlignment="1">
      <alignment horizontal="center" vertical="center" textRotation="90" wrapText="1"/>
    </xf>
    <xf numFmtId="0" fontId="5" fillId="11" borderId="11" xfId="3" applyFont="1" applyFill="1" applyBorder="1" applyAlignment="1">
      <alignment horizontal="center" vertical="center" textRotation="90" wrapText="1"/>
    </xf>
    <xf numFmtId="0" fontId="5" fillId="11" borderId="19" xfId="3" applyFont="1" applyFill="1" applyBorder="1" applyAlignment="1">
      <alignment horizontal="center" vertical="center" textRotation="90" wrapText="1"/>
    </xf>
    <xf numFmtId="49" fontId="29" fillId="5" borderId="13" xfId="3" applyNumberFormat="1" applyFont="1" applyFill="1" applyBorder="1" applyAlignment="1">
      <alignment horizontal="left" vertical="top" wrapText="1"/>
    </xf>
    <xf numFmtId="49" fontId="5" fillId="5" borderId="13" xfId="3" applyNumberFormat="1" applyFont="1" applyFill="1" applyBorder="1" applyAlignment="1">
      <alignment horizontal="left" vertical="top" wrapText="1"/>
    </xf>
    <xf numFmtId="49" fontId="5" fillId="5" borderId="21" xfId="3" applyNumberFormat="1" applyFont="1" applyFill="1" applyBorder="1" applyAlignment="1">
      <alignment horizontal="left" vertical="top" wrapText="1"/>
    </xf>
    <xf numFmtId="0" fontId="33" fillId="11" borderId="4" xfId="3" applyFont="1" applyFill="1" applyBorder="1" applyAlignment="1">
      <alignment horizontal="left" vertical="top" wrapText="1"/>
    </xf>
    <xf numFmtId="0" fontId="32" fillId="11" borderId="12" xfId="3" applyFont="1" applyFill="1" applyBorder="1" applyAlignment="1">
      <alignment horizontal="left" vertical="top" wrapText="1"/>
    </xf>
    <xf numFmtId="0" fontId="32" fillId="11" borderId="20" xfId="3" applyFont="1" applyFill="1" applyBorder="1" applyAlignment="1">
      <alignment horizontal="left" vertical="top" wrapText="1"/>
    </xf>
    <xf numFmtId="0" fontId="5" fillId="10" borderId="13" xfId="0" applyFont="1" applyFill="1" applyBorder="1" applyAlignment="1">
      <alignment horizontal="left" vertical="top" wrapText="1"/>
    </xf>
    <xf numFmtId="0" fontId="5" fillId="10" borderId="21" xfId="0" applyFont="1" applyFill="1" applyBorder="1" applyAlignment="1">
      <alignment horizontal="left" vertical="top" wrapText="1"/>
    </xf>
    <xf numFmtId="49" fontId="14" fillId="5" borderId="5" xfId="3" applyNumberFormat="1" applyFont="1" applyFill="1" applyBorder="1" applyAlignment="1">
      <alignment horizontal="center" vertical="top"/>
    </xf>
    <xf numFmtId="49" fontId="14" fillId="5" borderId="13" xfId="3" applyNumberFormat="1" applyFont="1" applyFill="1" applyBorder="1" applyAlignment="1">
      <alignment horizontal="center" vertical="top"/>
    </xf>
    <xf numFmtId="49" fontId="14" fillId="5" borderId="21" xfId="3" applyNumberFormat="1" applyFont="1" applyFill="1" applyBorder="1" applyAlignment="1">
      <alignment horizontal="center" vertical="top"/>
    </xf>
    <xf numFmtId="0" fontId="6" fillId="2" borderId="1" xfId="3" applyFont="1" applyFill="1" applyBorder="1" applyAlignment="1">
      <alignment horizontal="right" vertical="top" wrapText="1"/>
    </xf>
    <xf numFmtId="0" fontId="6" fillId="2" borderId="20" xfId="3" applyFont="1" applyFill="1" applyBorder="1" applyAlignment="1">
      <alignment horizontal="right" vertical="top" wrapText="1"/>
    </xf>
    <xf numFmtId="0" fontId="1" fillId="0" borderId="0" xfId="3" applyFont="1" applyAlignment="1">
      <alignment horizontal="center" vertical="top" wrapText="1"/>
    </xf>
    <xf numFmtId="0" fontId="5" fillId="0" borderId="2" xfId="3" applyFont="1" applyBorder="1" applyAlignment="1">
      <alignment horizontal="center" vertical="center" textRotation="90" wrapText="1"/>
    </xf>
    <xf numFmtId="0" fontId="5" fillId="0" borderId="10" xfId="3" applyFont="1" applyBorder="1" applyAlignment="1">
      <alignment horizontal="center" vertical="center" textRotation="90" wrapText="1"/>
    </xf>
    <xf numFmtId="0" fontId="5" fillId="0" borderId="18" xfId="3" applyFont="1" applyBorder="1" applyAlignment="1">
      <alignment horizontal="center" vertical="center" textRotation="90" wrapText="1"/>
    </xf>
    <xf numFmtId="0" fontId="5" fillId="0" borderId="4" xfId="3" applyFont="1" applyBorder="1" applyAlignment="1">
      <alignment horizontal="center" vertical="center" wrapText="1"/>
    </xf>
    <xf numFmtId="0" fontId="5" fillId="0" borderId="12" xfId="3" applyFont="1" applyBorder="1" applyAlignment="1">
      <alignment horizontal="center" vertical="center" wrapText="1"/>
    </xf>
    <xf numFmtId="0" fontId="5" fillId="0" borderId="20" xfId="3" applyFont="1" applyBorder="1" applyAlignment="1">
      <alignment horizontal="center" vertical="center" wrapText="1"/>
    </xf>
    <xf numFmtId="0" fontId="5" fillId="0" borderId="5" xfId="3" applyFont="1" applyBorder="1" applyAlignment="1">
      <alignment horizontal="center" vertical="center" textRotation="90" wrapText="1"/>
    </xf>
    <xf numFmtId="0" fontId="5" fillId="0" borderId="13" xfId="3" applyFont="1" applyBorder="1" applyAlignment="1">
      <alignment horizontal="center" vertical="center" textRotation="90" wrapText="1"/>
    </xf>
    <xf numFmtId="0" fontId="5" fillId="0" borderId="21" xfId="3" applyFont="1" applyBorder="1" applyAlignment="1">
      <alignment horizontal="center" vertical="center" textRotation="90" wrapText="1"/>
    </xf>
    <xf numFmtId="0" fontId="3" fillId="0" borderId="5" xfId="10" applyFont="1" applyBorder="1" applyAlignment="1">
      <alignment horizontal="center" vertical="center" wrapText="1"/>
    </xf>
    <xf numFmtId="0" fontId="3" fillId="0" borderId="13" xfId="10" applyFont="1" applyBorder="1" applyAlignment="1">
      <alignment horizontal="center" vertical="center" wrapText="1"/>
    </xf>
    <xf numFmtId="0" fontId="3" fillId="0" borderId="21" xfId="10" applyFont="1" applyBorder="1" applyAlignment="1">
      <alignment horizontal="center" vertical="center" wrapText="1"/>
    </xf>
    <xf numFmtId="0" fontId="5" fillId="0" borderId="5" xfId="10" applyFont="1" applyBorder="1" applyAlignment="1">
      <alignment horizontal="center" vertical="center" wrapText="1"/>
    </xf>
    <xf numFmtId="0" fontId="5" fillId="0" borderId="13" xfId="10" applyFont="1" applyBorder="1" applyAlignment="1">
      <alignment horizontal="center" vertical="center" wrapText="1"/>
    </xf>
    <xf numFmtId="0" fontId="5" fillId="0" borderId="1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3" xfId="3" applyFont="1" applyBorder="1" applyAlignment="1">
      <alignment horizontal="center" vertical="center" textRotation="90" wrapText="1"/>
    </xf>
    <xf numFmtId="0" fontId="5" fillId="0" borderId="11" xfId="3" applyFont="1" applyBorder="1" applyAlignment="1">
      <alignment horizontal="center" vertical="center" textRotation="90" wrapText="1"/>
    </xf>
    <xf numFmtId="0" fontId="5" fillId="0" borderId="19" xfId="3" applyFont="1" applyBorder="1" applyAlignment="1">
      <alignment horizontal="center" vertical="center" textRotation="90" wrapText="1"/>
    </xf>
    <xf numFmtId="0" fontId="5" fillId="0" borderId="16" xfId="3" applyFont="1" applyBorder="1" applyAlignment="1">
      <alignment horizontal="center" vertical="center" wrapText="1"/>
    </xf>
    <xf numFmtId="0" fontId="5" fillId="0" borderId="24" xfId="3" applyFont="1" applyBorder="1" applyAlignment="1">
      <alignment horizontal="center" vertical="center" wrapText="1"/>
    </xf>
    <xf numFmtId="0" fontId="5" fillId="0" borderId="7" xfId="10" applyFont="1" applyBorder="1" applyAlignment="1">
      <alignment horizontal="center" vertical="center"/>
    </xf>
    <xf numFmtId="0" fontId="5" fillId="0" borderId="8" xfId="10" applyFont="1" applyBorder="1" applyAlignment="1">
      <alignment horizontal="center" vertical="center"/>
    </xf>
    <xf numFmtId="0" fontId="5" fillId="0" borderId="9" xfId="10" applyFont="1" applyBorder="1" applyAlignment="1">
      <alignment horizontal="center" vertical="center"/>
    </xf>
    <xf numFmtId="0" fontId="6" fillId="4" borderId="1" xfId="3" applyFont="1" applyFill="1" applyBorder="1" applyAlignment="1">
      <alignment horizontal="right" vertical="top" wrapText="1"/>
    </xf>
    <xf numFmtId="0" fontId="6" fillId="4" borderId="20" xfId="3" applyFont="1" applyFill="1" applyBorder="1" applyAlignment="1">
      <alignment horizontal="right" vertical="top" wrapText="1"/>
    </xf>
    <xf numFmtId="0" fontId="50" fillId="10" borderId="5" xfId="3" applyFont="1" applyFill="1" applyBorder="1" applyAlignment="1">
      <alignment horizontal="center" vertical="top" wrapText="1"/>
    </xf>
    <xf numFmtId="0" fontId="50" fillId="10" borderId="13" xfId="3" applyFont="1" applyFill="1" applyBorder="1" applyAlignment="1">
      <alignment horizontal="center" vertical="top" wrapText="1"/>
    </xf>
    <xf numFmtId="0" fontId="50" fillId="10" borderId="21" xfId="3" applyFont="1" applyFill="1" applyBorder="1" applyAlignment="1">
      <alignment horizontal="center" vertical="top" wrapText="1"/>
    </xf>
    <xf numFmtId="0" fontId="13" fillId="5" borderId="15" xfId="3" applyFont="1" applyFill="1" applyBorder="1" applyAlignment="1">
      <alignment horizontal="left" vertical="top" wrapText="1"/>
    </xf>
    <xf numFmtId="0" fontId="13" fillId="5" borderId="57" xfId="3" applyFont="1" applyFill="1" applyBorder="1" applyAlignment="1">
      <alignment horizontal="left" vertical="top" wrapText="1"/>
    </xf>
    <xf numFmtId="49" fontId="13" fillId="0" borderId="5" xfId="3" applyNumberFormat="1" applyFont="1" applyBorder="1" applyAlignment="1">
      <alignment horizontal="center" vertical="center" textRotation="90" wrapText="1"/>
    </xf>
    <xf numFmtId="49" fontId="13" fillId="0" borderId="13" xfId="3" applyNumberFormat="1" applyFont="1" applyBorder="1" applyAlignment="1">
      <alignment horizontal="center" vertical="center" textRotation="90" wrapText="1"/>
    </xf>
    <xf numFmtId="49" fontId="13" fillId="0" borderId="21" xfId="3" applyNumberFormat="1" applyFont="1" applyBorder="1" applyAlignment="1">
      <alignment horizontal="center" vertical="center" textRotation="90" wrapText="1"/>
    </xf>
    <xf numFmtId="49" fontId="5" fillId="5" borderId="5" xfId="3" applyNumberFormat="1" applyFont="1" applyFill="1" applyBorder="1" applyAlignment="1">
      <alignment horizontal="center" vertical="top" wrapText="1"/>
    </xf>
    <xf numFmtId="49" fontId="5" fillId="5" borderId="13" xfId="3" applyNumberFormat="1" applyFont="1" applyFill="1" applyBorder="1" applyAlignment="1">
      <alignment horizontal="center" vertical="top" wrapText="1"/>
    </xf>
    <xf numFmtId="49" fontId="5" fillId="5" borderId="21" xfId="3" applyNumberFormat="1" applyFont="1" applyFill="1" applyBorder="1" applyAlignment="1">
      <alignment horizontal="center" vertical="top" wrapText="1"/>
    </xf>
    <xf numFmtId="0" fontId="29" fillId="0" borderId="5" xfId="0" applyFont="1" applyBorder="1" applyAlignment="1">
      <alignment vertical="top" wrapText="1"/>
    </xf>
    <xf numFmtId="0" fontId="29" fillId="0" borderId="13" xfId="0" applyFont="1" applyBorder="1" applyAlignment="1">
      <alignment vertical="top" wrapText="1"/>
    </xf>
    <xf numFmtId="0" fontId="29" fillId="0" borderId="21" xfId="0" applyFont="1" applyBorder="1" applyAlignment="1">
      <alignment vertical="top" wrapText="1"/>
    </xf>
    <xf numFmtId="49" fontId="5" fillId="0" borderId="5" xfId="3" applyNumberFormat="1" applyFont="1" applyBorder="1" applyAlignment="1">
      <alignment horizontal="center" vertical="top"/>
    </xf>
    <xf numFmtId="49" fontId="5" fillId="0" borderId="13" xfId="3" applyNumberFormat="1" applyFont="1" applyBorder="1" applyAlignment="1">
      <alignment horizontal="center" vertical="top"/>
    </xf>
    <xf numFmtId="49" fontId="5" fillId="0" borderId="21" xfId="3" applyNumberFormat="1" applyFont="1" applyBorder="1" applyAlignment="1">
      <alignment horizontal="center" vertical="top"/>
    </xf>
    <xf numFmtId="49" fontId="6" fillId="6" borderId="5" xfId="3" applyNumberFormat="1" applyFont="1" applyFill="1" applyBorder="1" applyAlignment="1">
      <alignment horizontal="center" vertical="top"/>
    </xf>
    <xf numFmtId="49" fontId="6" fillId="6" borderId="13" xfId="3" applyNumberFormat="1" applyFont="1" applyFill="1" applyBorder="1" applyAlignment="1">
      <alignment horizontal="center" vertical="top"/>
    </xf>
    <xf numFmtId="49" fontId="6" fillId="6" borderId="21" xfId="3" applyNumberFormat="1" applyFont="1" applyFill="1" applyBorder="1" applyAlignment="1">
      <alignment horizontal="center" vertical="top"/>
    </xf>
    <xf numFmtId="0" fontId="44" fillId="11" borderId="12" xfId="3" applyFont="1" applyFill="1" applyBorder="1" applyAlignment="1">
      <alignment horizontal="left" vertical="top" wrapText="1"/>
    </xf>
    <xf numFmtId="0" fontId="53" fillId="11" borderId="12" xfId="3" applyFont="1" applyFill="1" applyBorder="1" applyAlignment="1">
      <alignment horizontal="left" vertical="top" wrapText="1"/>
    </xf>
    <xf numFmtId="0" fontId="53" fillId="11" borderId="20" xfId="3" applyFont="1" applyFill="1" applyBorder="1" applyAlignment="1">
      <alignment horizontal="left" vertical="top" wrapText="1"/>
    </xf>
    <xf numFmtId="49" fontId="14" fillId="5" borderId="13" xfId="3" applyNumberFormat="1" applyFont="1" applyFill="1" applyBorder="1" applyAlignment="1">
      <alignment horizontal="center" vertical="center" textRotation="90"/>
    </xf>
    <xf numFmtId="49" fontId="14" fillId="5" borderId="21" xfId="3" applyNumberFormat="1" applyFont="1" applyFill="1" applyBorder="1" applyAlignment="1">
      <alignment horizontal="center" vertical="center" textRotation="90"/>
    </xf>
    <xf numFmtId="49" fontId="14" fillId="5" borderId="5" xfId="3" applyNumberFormat="1" applyFont="1" applyFill="1" applyBorder="1" applyAlignment="1">
      <alignment horizontal="center" vertical="center" textRotation="90"/>
    </xf>
    <xf numFmtId="0" fontId="1" fillId="11" borderId="4" xfId="3" applyFont="1" applyFill="1" applyBorder="1" applyAlignment="1">
      <alignment horizontal="left" vertical="top" wrapText="1"/>
    </xf>
    <xf numFmtId="0" fontId="5" fillId="10" borderId="5" xfId="0" applyFont="1" applyFill="1" applyBorder="1" applyAlignment="1">
      <alignment horizontal="left" vertical="top" wrapText="1"/>
    </xf>
    <xf numFmtId="0" fontId="5" fillId="0" borderId="5" xfId="3" applyFont="1" applyBorder="1" applyAlignment="1">
      <alignment horizontal="left" vertical="top" wrapText="1"/>
    </xf>
    <xf numFmtId="0" fontId="5" fillId="0" borderId="13" xfId="3" applyFont="1" applyBorder="1" applyAlignment="1">
      <alignment horizontal="left" vertical="top" wrapText="1"/>
    </xf>
    <xf numFmtId="0" fontId="5" fillId="0" borderId="21" xfId="3" applyFont="1" applyBorder="1" applyAlignment="1">
      <alignment horizontal="left" vertical="top" wrapText="1"/>
    </xf>
    <xf numFmtId="49" fontId="3" fillId="3" borderId="31" xfId="3" applyNumberFormat="1" applyFont="1" applyFill="1" applyBorder="1" applyAlignment="1">
      <alignment horizontal="center" vertical="top"/>
    </xf>
    <xf numFmtId="49" fontId="3" fillId="3" borderId="14" xfId="3" applyNumberFormat="1" applyFont="1" applyFill="1" applyBorder="1" applyAlignment="1">
      <alignment horizontal="center" vertical="top"/>
    </xf>
    <xf numFmtId="49" fontId="3" fillId="3" borderId="42" xfId="3" applyNumberFormat="1" applyFont="1" applyFill="1" applyBorder="1" applyAlignment="1">
      <alignment horizontal="center" vertical="top"/>
    </xf>
    <xf numFmtId="49" fontId="3" fillId="6" borderId="2" xfId="3" applyNumberFormat="1" applyFont="1" applyFill="1" applyBorder="1" applyAlignment="1">
      <alignment horizontal="center" vertical="top"/>
    </xf>
    <xf numFmtId="49" fontId="3" fillId="6" borderId="18" xfId="3" applyNumberFormat="1" applyFont="1" applyFill="1" applyBorder="1" applyAlignment="1">
      <alignment horizontal="center" vertical="top"/>
    </xf>
    <xf numFmtId="0" fontId="44" fillId="11" borderId="6" xfId="3" applyFont="1" applyFill="1" applyBorder="1" applyAlignment="1">
      <alignment horizontal="center" vertical="top" wrapText="1"/>
    </xf>
    <xf numFmtId="0" fontId="44" fillId="11" borderId="28" xfId="3" applyFont="1" applyFill="1" applyBorder="1" applyAlignment="1">
      <alignment horizontal="center" vertical="top" wrapText="1"/>
    </xf>
    <xf numFmtId="0" fontId="44" fillId="11" borderId="4" xfId="3" applyFont="1" applyFill="1" applyBorder="1" applyAlignment="1">
      <alignment horizontal="center" vertical="top" wrapText="1"/>
    </xf>
    <xf numFmtId="0" fontId="44" fillId="11" borderId="14" xfId="3" applyFont="1" applyFill="1" applyBorder="1" applyAlignment="1">
      <alignment horizontal="center" vertical="top" wrapText="1"/>
    </xf>
    <xf numFmtId="0" fontId="44" fillId="11" borderId="0" xfId="3" applyFont="1" applyFill="1" applyAlignment="1">
      <alignment horizontal="center" vertical="top" wrapText="1"/>
    </xf>
    <xf numFmtId="0" fontId="44" fillId="11" borderId="12" xfId="3" applyFont="1" applyFill="1" applyBorder="1" applyAlignment="1">
      <alignment horizontal="center" vertical="top" wrapText="1"/>
    </xf>
    <xf numFmtId="0" fontId="44" fillId="11" borderId="22" xfId="3" applyFont="1" applyFill="1" applyBorder="1" applyAlignment="1">
      <alignment horizontal="center" vertical="top" wrapText="1"/>
    </xf>
    <xf numFmtId="0" fontId="44" fillId="11" borderId="1" xfId="3" applyFont="1" applyFill="1" applyBorder="1" applyAlignment="1">
      <alignment horizontal="center" vertical="top" wrapText="1"/>
    </xf>
    <xf numFmtId="0" fontId="44" fillId="11" borderId="20" xfId="3" applyFont="1" applyFill="1" applyBorder="1" applyAlignment="1">
      <alignment horizontal="center" vertical="top" wrapText="1"/>
    </xf>
    <xf numFmtId="0" fontId="40" fillId="11" borderId="5" xfId="3" applyFont="1" applyFill="1" applyBorder="1" applyAlignment="1">
      <alignment horizontal="center" vertical="center" textRotation="90" wrapText="1"/>
    </xf>
    <xf numFmtId="0" fontId="40" fillId="11" borderId="13" xfId="3" applyFont="1" applyFill="1" applyBorder="1" applyAlignment="1">
      <alignment horizontal="center" vertical="center" textRotation="90" wrapText="1"/>
    </xf>
    <xf numFmtId="0" fontId="40" fillId="11" borderId="21" xfId="3" applyFont="1" applyFill="1" applyBorder="1" applyAlignment="1">
      <alignment horizontal="center" vertical="center" textRotation="90" wrapText="1"/>
    </xf>
    <xf numFmtId="49" fontId="16" fillId="5" borderId="5" xfId="3" applyNumberFormat="1" applyFont="1" applyFill="1" applyBorder="1" applyAlignment="1">
      <alignment horizontal="center" vertical="center" textRotation="90"/>
    </xf>
    <xf numFmtId="49" fontId="16" fillId="5" borderId="13" xfId="3" applyNumberFormat="1" applyFont="1" applyFill="1" applyBorder="1" applyAlignment="1">
      <alignment horizontal="center" vertical="center" textRotation="90"/>
    </xf>
    <xf numFmtId="49" fontId="16" fillId="5" borderId="21" xfId="3" applyNumberFormat="1" applyFont="1" applyFill="1" applyBorder="1" applyAlignment="1">
      <alignment horizontal="center" vertical="center" textRotation="90"/>
    </xf>
    <xf numFmtId="49" fontId="45" fillId="5" borderId="5" xfId="3" applyNumberFormat="1" applyFont="1" applyFill="1" applyBorder="1" applyAlignment="1">
      <alignment horizontal="center" vertical="top"/>
    </xf>
    <xf numFmtId="49" fontId="45" fillId="5" borderId="13" xfId="3" applyNumberFormat="1" applyFont="1" applyFill="1" applyBorder="1" applyAlignment="1">
      <alignment horizontal="center" vertical="top"/>
    </xf>
    <xf numFmtId="49" fontId="45" fillId="5" borderId="21" xfId="3" applyNumberFormat="1" applyFont="1" applyFill="1" applyBorder="1" applyAlignment="1">
      <alignment horizontal="center" vertical="top"/>
    </xf>
    <xf numFmtId="49" fontId="2" fillId="5" borderId="5" xfId="3" applyNumberFormat="1" applyFont="1" applyFill="1" applyBorder="1" applyAlignment="1">
      <alignment horizontal="center" vertical="center" textRotation="90"/>
    </xf>
    <xf numFmtId="49" fontId="2" fillId="5" borderId="13" xfId="3" applyNumberFormat="1" applyFont="1" applyFill="1" applyBorder="1" applyAlignment="1">
      <alignment horizontal="center" vertical="center" textRotation="90"/>
    </xf>
    <xf numFmtId="49" fontId="2" fillId="5" borderId="21" xfId="3" applyNumberFormat="1" applyFont="1" applyFill="1" applyBorder="1" applyAlignment="1">
      <alignment horizontal="center" vertical="center" textRotation="90"/>
    </xf>
    <xf numFmtId="0" fontId="33" fillId="11" borderId="6" xfId="3" applyFont="1" applyFill="1" applyBorder="1" applyAlignment="1">
      <alignment horizontal="left" vertical="top" wrapText="1"/>
    </xf>
    <xf numFmtId="0" fontId="32" fillId="11" borderId="28" xfId="3" applyFont="1" applyFill="1" applyBorder="1" applyAlignment="1">
      <alignment horizontal="left" vertical="top" wrapText="1"/>
    </xf>
    <xf numFmtId="0" fontId="32" fillId="11" borderId="4" xfId="3" applyFont="1" applyFill="1" applyBorder="1" applyAlignment="1">
      <alignment horizontal="left" vertical="top" wrapText="1"/>
    </xf>
    <xf numFmtId="0" fontId="32" fillId="11" borderId="14" xfId="3" applyFont="1" applyFill="1" applyBorder="1" applyAlignment="1">
      <alignment horizontal="left" vertical="top" wrapText="1"/>
    </xf>
    <xf numFmtId="0" fontId="32" fillId="11" borderId="0" xfId="3" applyFont="1" applyFill="1" applyAlignment="1">
      <alignment horizontal="left" vertical="top" wrapText="1"/>
    </xf>
    <xf numFmtId="0" fontId="32" fillId="11" borderId="22" xfId="3" applyFont="1" applyFill="1" applyBorder="1" applyAlignment="1">
      <alignment horizontal="left" vertical="top" wrapText="1"/>
    </xf>
    <xf numFmtId="0" fontId="32" fillId="11" borderId="1" xfId="3" applyFont="1" applyFill="1" applyBorder="1" applyAlignment="1">
      <alignment horizontal="left" vertical="top" wrapText="1"/>
    </xf>
    <xf numFmtId="0" fontId="3" fillId="2" borderId="9" xfId="3" applyFont="1" applyFill="1" applyBorder="1" applyAlignment="1">
      <alignment horizontal="right" vertical="top" wrapText="1"/>
    </xf>
    <xf numFmtId="0" fontId="13" fillId="10" borderId="13" xfId="0" applyFont="1" applyFill="1" applyBorder="1" applyAlignment="1">
      <alignment horizontal="left" vertical="top" wrapText="1"/>
    </xf>
    <xf numFmtId="49" fontId="39" fillId="5" borderId="5" xfId="3" applyNumberFormat="1" applyFont="1" applyFill="1" applyBorder="1" applyAlignment="1">
      <alignment horizontal="center" vertical="center" textRotation="90"/>
    </xf>
    <xf numFmtId="49" fontId="39" fillId="5" borderId="13" xfId="3" applyNumberFormat="1" applyFont="1" applyFill="1" applyBorder="1" applyAlignment="1">
      <alignment horizontal="center" vertical="center" textRotation="90"/>
    </xf>
    <xf numFmtId="49" fontId="39" fillId="5" borderId="21" xfId="3" applyNumberFormat="1" applyFont="1" applyFill="1" applyBorder="1" applyAlignment="1">
      <alignment horizontal="center" vertical="center" textRotation="90"/>
    </xf>
    <xf numFmtId="49" fontId="29" fillId="5" borderId="5" xfId="3" applyNumberFormat="1" applyFont="1" applyFill="1" applyBorder="1" applyAlignment="1">
      <alignment horizontal="center" vertical="top"/>
    </xf>
    <xf numFmtId="49" fontId="29" fillId="5" borderId="13" xfId="3" applyNumberFormat="1" applyFont="1" applyFill="1" applyBorder="1" applyAlignment="1">
      <alignment horizontal="center" vertical="top"/>
    </xf>
    <xf numFmtId="49" fontId="7" fillId="5" borderId="5" xfId="3" applyNumberFormat="1" applyFont="1" applyFill="1" applyBorder="1" applyAlignment="1">
      <alignment horizontal="center" vertical="top"/>
    </xf>
    <xf numFmtId="49" fontId="7" fillId="5" borderId="13" xfId="3" applyNumberFormat="1" applyFont="1" applyFill="1" applyBorder="1" applyAlignment="1">
      <alignment horizontal="center" vertical="top"/>
    </xf>
    <xf numFmtId="49" fontId="7" fillId="5" borderId="21" xfId="3" applyNumberFormat="1" applyFont="1" applyFill="1" applyBorder="1" applyAlignment="1">
      <alignment horizontal="center" vertical="top"/>
    </xf>
    <xf numFmtId="0" fontId="3" fillId="2" borderId="7" xfId="3" applyFont="1" applyFill="1" applyBorder="1" applyAlignment="1">
      <alignment horizontal="left"/>
    </xf>
    <xf numFmtId="0" fontId="3" fillId="2" borderId="8" xfId="3" applyFont="1" applyFill="1" applyBorder="1" applyAlignment="1">
      <alignment horizontal="left"/>
    </xf>
    <xf numFmtId="0" fontId="3" fillId="2" borderId="9" xfId="3" applyFont="1" applyFill="1" applyBorder="1" applyAlignment="1">
      <alignment horizontal="left"/>
    </xf>
    <xf numFmtId="49" fontId="1" fillId="3" borderId="31" xfId="3" applyNumberFormat="1" applyFont="1" applyFill="1" applyBorder="1" applyAlignment="1">
      <alignment horizontal="center" vertical="top"/>
    </xf>
    <xf numFmtId="49" fontId="1" fillId="3" borderId="14" xfId="3" applyNumberFormat="1" applyFont="1" applyFill="1" applyBorder="1" applyAlignment="1">
      <alignment horizontal="center" vertical="top"/>
    </xf>
    <xf numFmtId="49" fontId="1" fillId="3" borderId="42" xfId="3" applyNumberFormat="1" applyFont="1" applyFill="1" applyBorder="1" applyAlignment="1">
      <alignment horizontal="center" vertical="top"/>
    </xf>
    <xf numFmtId="49" fontId="1" fillId="6" borderId="2" xfId="3" applyNumberFormat="1" applyFont="1" applyFill="1" applyBorder="1" applyAlignment="1">
      <alignment horizontal="center" vertical="top"/>
    </xf>
    <xf numFmtId="49" fontId="1" fillId="6" borderId="18" xfId="3" applyNumberFormat="1" applyFont="1" applyFill="1" applyBorder="1" applyAlignment="1">
      <alignment horizontal="center" vertical="top"/>
    </xf>
    <xf numFmtId="49" fontId="1" fillId="11" borderId="5" xfId="3" applyNumberFormat="1" applyFont="1" applyFill="1" applyBorder="1" applyAlignment="1">
      <alignment horizontal="center" vertical="top" wrapText="1"/>
    </xf>
    <xf numFmtId="49" fontId="1" fillId="11" borderId="13" xfId="3" applyNumberFormat="1" applyFont="1" applyFill="1" applyBorder="1" applyAlignment="1">
      <alignment horizontal="center" vertical="top" wrapText="1"/>
    </xf>
    <xf numFmtId="0" fontId="47" fillId="11" borderId="21" xfId="3" applyFont="1" applyFill="1" applyBorder="1" applyAlignment="1">
      <alignment horizontal="center" vertical="top" wrapText="1"/>
    </xf>
    <xf numFmtId="49" fontId="14" fillId="5" borderId="2" xfId="3" applyNumberFormat="1" applyFont="1" applyFill="1" applyBorder="1" applyAlignment="1">
      <alignment horizontal="center" vertical="center" textRotation="90"/>
    </xf>
    <xf numFmtId="49" fontId="14" fillId="5" borderId="18" xfId="3" applyNumberFormat="1" applyFont="1" applyFill="1" applyBorder="1" applyAlignment="1">
      <alignment horizontal="center" vertical="center" textRotation="90"/>
    </xf>
    <xf numFmtId="49" fontId="13" fillId="5" borderId="2" xfId="3" applyNumberFormat="1" applyFont="1" applyFill="1" applyBorder="1" applyAlignment="1">
      <alignment horizontal="center" vertical="center" textRotation="89"/>
    </xf>
    <xf numFmtId="49" fontId="13" fillId="5" borderId="18" xfId="3" applyNumberFormat="1" applyFont="1" applyFill="1" applyBorder="1" applyAlignment="1">
      <alignment horizontal="center" vertical="center" textRotation="89"/>
    </xf>
    <xf numFmtId="0" fontId="5" fillId="10" borderId="6" xfId="0" applyFont="1" applyFill="1" applyBorder="1" applyAlignment="1">
      <alignment horizontal="left" vertical="top" wrapText="1"/>
    </xf>
    <xf numFmtId="0" fontId="5" fillId="10" borderId="14" xfId="0" applyFont="1" applyFill="1" applyBorder="1" applyAlignment="1">
      <alignment horizontal="left" vertical="top" wrapText="1"/>
    </xf>
    <xf numFmtId="0" fontId="5" fillId="10" borderId="22" xfId="0" applyFont="1" applyFill="1" applyBorder="1" applyAlignment="1">
      <alignment horizontal="left" vertical="top" wrapText="1"/>
    </xf>
    <xf numFmtId="49" fontId="3" fillId="4" borderId="8" xfId="3" applyNumberFormat="1" applyFont="1" applyFill="1" applyBorder="1" applyAlignment="1">
      <alignment horizontal="left" vertical="top" wrapText="1"/>
    </xf>
    <xf numFmtId="49" fontId="3" fillId="4" borderId="9" xfId="3" applyNumberFormat="1" applyFont="1" applyFill="1" applyBorder="1" applyAlignment="1">
      <alignment horizontal="left" vertical="top" wrapText="1"/>
    </xf>
    <xf numFmtId="49" fontId="3" fillId="0" borderId="7" xfId="3" applyNumberFormat="1" applyFont="1" applyBorder="1" applyAlignment="1">
      <alignment horizontal="center" vertical="top" wrapText="1"/>
    </xf>
    <xf numFmtId="49" fontId="3" fillId="0" borderId="8" xfId="3" applyNumberFormat="1" applyFont="1" applyBorder="1" applyAlignment="1">
      <alignment horizontal="center" vertical="top" wrapText="1"/>
    </xf>
    <xf numFmtId="49" fontId="3" fillId="0" borderId="9" xfId="3" applyNumberFormat="1" applyFont="1" applyBorder="1" applyAlignment="1">
      <alignment horizontal="center" vertical="top" wrapText="1"/>
    </xf>
    <xf numFmtId="0" fontId="5" fillId="10" borderId="4" xfId="3" applyFont="1" applyFill="1" applyBorder="1" applyAlignment="1">
      <alignment horizontal="left" vertical="top" wrapText="1"/>
    </xf>
    <xf numFmtId="0" fontId="5" fillId="10" borderId="12" xfId="3" applyFont="1" applyFill="1" applyBorder="1" applyAlignment="1">
      <alignment horizontal="left" vertical="top" wrapText="1"/>
    </xf>
    <xf numFmtId="0" fontId="5" fillId="10" borderId="20" xfId="3" applyFont="1" applyFill="1" applyBorder="1" applyAlignment="1">
      <alignment horizontal="left" vertical="top" wrapText="1"/>
    </xf>
    <xf numFmtId="49" fontId="29" fillId="5" borderId="21" xfId="3" applyNumberFormat="1" applyFont="1" applyFill="1" applyBorder="1" applyAlignment="1">
      <alignment horizontal="center" vertical="top"/>
    </xf>
    <xf numFmtId="0" fontId="36" fillId="5" borderId="20" xfId="3" applyFont="1" applyFill="1" applyBorder="1" applyAlignment="1">
      <alignment horizontal="center" vertical="top" wrapText="1"/>
    </xf>
    <xf numFmtId="0" fontId="32" fillId="0" borderId="5" xfId="3" applyFont="1" applyBorder="1" applyAlignment="1">
      <alignment horizontal="center" vertical="top" wrapText="1"/>
    </xf>
    <xf numFmtId="0" fontId="32" fillId="0" borderId="13" xfId="3" applyFont="1" applyBorder="1" applyAlignment="1">
      <alignment horizontal="center" vertical="top" wrapText="1"/>
    </xf>
    <xf numFmtId="0" fontId="32" fillId="0" borderId="21" xfId="3" applyFont="1" applyBorder="1" applyAlignment="1">
      <alignment horizontal="center" vertical="top" wrapText="1"/>
    </xf>
    <xf numFmtId="0" fontId="1" fillId="4" borderId="1" xfId="3" applyFont="1" applyFill="1" applyBorder="1" applyAlignment="1">
      <alignment horizontal="right" vertical="top" wrapText="1"/>
    </xf>
    <xf numFmtId="0" fontId="1" fillId="4" borderId="20" xfId="3" applyFont="1" applyFill="1" applyBorder="1" applyAlignment="1">
      <alignment horizontal="right" vertical="top" wrapText="1"/>
    </xf>
    <xf numFmtId="0" fontId="5" fillId="10" borderId="28" xfId="12" applyFont="1" applyFill="1" applyBorder="1" applyAlignment="1">
      <alignment horizontal="left" vertical="top" wrapText="1"/>
    </xf>
    <xf numFmtId="0" fontId="5" fillId="10" borderId="0" xfId="12" applyFont="1" applyFill="1" applyAlignment="1">
      <alignment horizontal="left" vertical="top" wrapText="1"/>
    </xf>
    <xf numFmtId="0" fontId="5" fillId="10" borderId="1" xfId="12" applyFont="1" applyFill="1" applyBorder="1" applyAlignment="1">
      <alignment horizontal="left" vertical="top" wrapText="1"/>
    </xf>
    <xf numFmtId="0" fontId="5" fillId="9" borderId="5" xfId="0" applyFont="1" applyFill="1" applyBorder="1" applyAlignment="1">
      <alignment horizontal="left" vertical="top" wrapText="1"/>
    </xf>
    <xf numFmtId="0" fontId="5" fillId="9" borderId="13" xfId="0" applyFont="1" applyFill="1" applyBorder="1" applyAlignment="1">
      <alignment horizontal="left" vertical="top" wrapText="1"/>
    </xf>
    <xf numFmtId="0" fontId="5" fillId="9" borderId="21" xfId="0" applyFont="1" applyFill="1" applyBorder="1" applyAlignment="1">
      <alignment horizontal="left" vertical="top" wrapText="1"/>
    </xf>
    <xf numFmtId="0" fontId="5" fillId="0" borderId="6" xfId="0" applyFont="1" applyBorder="1" applyAlignment="1">
      <alignment horizontal="left" vertical="top" wrapText="1"/>
    </xf>
    <xf numFmtId="0" fontId="5" fillId="0" borderId="14" xfId="0" applyFont="1" applyBorder="1" applyAlignment="1">
      <alignment horizontal="left" vertical="top" wrapText="1"/>
    </xf>
    <xf numFmtId="0" fontId="5" fillId="0" borderId="22" xfId="0" applyFont="1" applyBorder="1" applyAlignment="1">
      <alignment horizontal="left" vertical="top" wrapText="1"/>
    </xf>
    <xf numFmtId="0" fontId="13" fillId="5" borderId="69" xfId="3" applyFont="1" applyFill="1" applyBorder="1" applyAlignment="1">
      <alignment horizontal="center" vertical="center" wrapText="1"/>
    </xf>
    <xf numFmtId="0" fontId="13" fillId="5" borderId="54" xfId="3" applyFont="1" applyFill="1" applyBorder="1" applyAlignment="1">
      <alignment horizontal="center" vertical="center" wrapText="1"/>
    </xf>
    <xf numFmtId="0" fontId="13" fillId="5" borderId="61" xfId="3" applyFont="1" applyFill="1" applyBorder="1" applyAlignment="1">
      <alignment horizontal="center" vertical="center"/>
    </xf>
    <xf numFmtId="0" fontId="13" fillId="5" borderId="17" xfId="3" applyFont="1" applyFill="1" applyBorder="1" applyAlignment="1">
      <alignment horizontal="center" vertical="center"/>
    </xf>
    <xf numFmtId="49" fontId="29" fillId="0" borderId="13" xfId="3" applyNumberFormat="1" applyFont="1" applyBorder="1" applyAlignment="1">
      <alignment horizontal="center" vertical="top"/>
    </xf>
    <xf numFmtId="49" fontId="29" fillId="0" borderId="21" xfId="3" applyNumberFormat="1" applyFont="1" applyBorder="1" applyAlignment="1">
      <alignment horizontal="center" vertical="top"/>
    </xf>
    <xf numFmtId="0" fontId="37" fillId="10" borderId="13" xfId="3" applyFont="1" applyFill="1" applyBorder="1" applyAlignment="1">
      <alignment vertical="top" wrapText="1"/>
    </xf>
    <xf numFmtId="0" fontId="37" fillId="10" borderId="21" xfId="3" applyFont="1" applyFill="1" applyBorder="1" applyAlignment="1">
      <alignment vertical="top" wrapText="1"/>
    </xf>
    <xf numFmtId="0" fontId="14" fillId="5" borderId="58" xfId="3" applyFont="1" applyFill="1" applyBorder="1" applyAlignment="1">
      <alignment horizontal="left" vertical="top" wrapText="1"/>
    </xf>
    <xf numFmtId="0" fontId="14" fillId="5" borderId="57" xfId="3" applyFont="1" applyFill="1" applyBorder="1" applyAlignment="1">
      <alignment horizontal="left" vertical="top" wrapText="1"/>
    </xf>
    <xf numFmtId="0" fontId="13" fillId="5" borderId="58" xfId="3" applyFont="1" applyFill="1" applyBorder="1" applyAlignment="1">
      <alignment horizontal="left" vertical="top" wrapText="1"/>
    </xf>
    <xf numFmtId="0" fontId="3" fillId="5" borderId="6" xfId="3" applyFont="1" applyFill="1" applyBorder="1" applyAlignment="1">
      <alignment horizontal="center" vertical="top"/>
    </xf>
    <xf numFmtId="0" fontId="3" fillId="5" borderId="28" xfId="3" applyFont="1" applyFill="1" applyBorder="1" applyAlignment="1">
      <alignment horizontal="center" vertical="top"/>
    </xf>
    <xf numFmtId="0" fontId="3" fillId="5" borderId="4" xfId="3" applyFont="1" applyFill="1" applyBorder="1" applyAlignment="1">
      <alignment horizontal="center" vertical="top"/>
    </xf>
    <xf numFmtId="0" fontId="3" fillId="5" borderId="22" xfId="3" applyFont="1" applyFill="1" applyBorder="1" applyAlignment="1">
      <alignment horizontal="center" vertical="top"/>
    </xf>
    <xf numFmtId="0" fontId="3" fillId="5" borderId="1" xfId="3" applyFont="1" applyFill="1" applyBorder="1" applyAlignment="1">
      <alignment horizontal="center" vertical="top"/>
    </xf>
    <xf numFmtId="0" fontId="3" fillId="5" borderId="20" xfId="3" applyFont="1" applyFill="1" applyBorder="1" applyAlignment="1">
      <alignment horizontal="center" vertical="top"/>
    </xf>
    <xf numFmtId="0" fontId="7" fillId="0" borderId="44" xfId="10" applyFont="1" applyBorder="1" applyAlignment="1">
      <alignment horizontal="left" vertical="top" wrapText="1"/>
    </xf>
    <xf numFmtId="0" fontId="7" fillId="0" borderId="50" xfId="10" applyFont="1" applyBorder="1" applyAlignment="1">
      <alignment horizontal="left" vertical="top" wrapText="1"/>
    </xf>
    <xf numFmtId="0" fontId="36" fillId="0" borderId="50" xfId="10" applyFont="1" applyBorder="1" applyAlignment="1">
      <alignment horizontal="left" vertical="top" wrapText="1"/>
    </xf>
    <xf numFmtId="0" fontId="36" fillId="0" borderId="52" xfId="10" applyFont="1" applyBorder="1" applyAlignment="1">
      <alignment horizontal="left" vertical="top" wrapText="1"/>
    </xf>
    <xf numFmtId="0" fontId="5" fillId="5" borderId="14" xfId="0" applyFont="1" applyFill="1" applyBorder="1" applyAlignment="1">
      <alignment horizontal="left" vertical="center" wrapText="1"/>
    </xf>
    <xf numFmtId="0" fontId="5" fillId="5" borderId="0" xfId="0" applyFont="1" applyFill="1" applyAlignment="1">
      <alignment horizontal="left" vertical="center" wrapText="1"/>
    </xf>
    <xf numFmtId="0" fontId="5" fillId="5" borderId="12" xfId="0" applyFont="1" applyFill="1" applyBorder="1" applyAlignment="1">
      <alignment horizontal="left" vertical="center" wrapText="1"/>
    </xf>
    <xf numFmtId="0" fontId="33" fillId="14" borderId="7" xfId="0" applyFont="1" applyFill="1" applyBorder="1" applyAlignment="1">
      <alignment horizontal="left" vertical="center" wrapText="1"/>
    </xf>
    <xf numFmtId="0" fontId="33" fillId="14" borderId="8" xfId="0" applyFont="1" applyFill="1" applyBorder="1" applyAlignment="1">
      <alignment horizontal="left" vertical="center" wrapText="1"/>
    </xf>
    <xf numFmtId="0" fontId="33" fillId="14" borderId="9" xfId="0" applyFont="1" applyFill="1" applyBorder="1" applyAlignment="1">
      <alignment horizontal="left" vertical="center" wrapText="1"/>
    </xf>
    <xf numFmtId="0" fontId="32" fillId="0" borderId="31" xfId="0" applyFont="1" applyBorder="1" applyAlignment="1">
      <alignment horizontal="left" vertical="center" wrapText="1"/>
    </xf>
    <xf numFmtId="0" fontId="32" fillId="0" borderId="3" xfId="0" applyFont="1" applyBorder="1" applyAlignment="1">
      <alignment horizontal="left" vertical="center" wrapText="1"/>
    </xf>
    <xf numFmtId="0" fontId="32" fillId="0" borderId="55" xfId="0" applyFont="1" applyBorder="1" applyAlignment="1">
      <alignment horizontal="left" vertical="center" wrapText="1"/>
    </xf>
    <xf numFmtId="0" fontId="32" fillId="0" borderId="22" xfId="0" applyFont="1" applyBorder="1" applyAlignment="1">
      <alignment horizontal="left" vertical="center" wrapText="1"/>
    </xf>
    <xf numFmtId="0" fontId="32" fillId="0" borderId="1" xfId="0" applyFont="1" applyBorder="1" applyAlignment="1">
      <alignment horizontal="left" vertical="center" wrapText="1"/>
    </xf>
    <xf numFmtId="0" fontId="32" fillId="0" borderId="20" xfId="0" applyFont="1" applyBorder="1" applyAlignment="1">
      <alignment horizontal="left" vertical="center" wrapText="1"/>
    </xf>
    <xf numFmtId="0" fontId="5" fillId="0" borderId="36" xfId="11" applyFont="1" applyBorder="1" applyAlignment="1">
      <alignment horizontal="left" vertical="top" wrapText="1"/>
    </xf>
    <xf numFmtId="0" fontId="5" fillId="0" borderId="11" xfId="11" applyFont="1" applyBorder="1" applyAlignment="1">
      <alignment horizontal="left" vertical="top" wrapText="1"/>
    </xf>
    <xf numFmtId="0" fontId="13" fillId="0" borderId="0" xfId="0" applyFont="1" applyAlignment="1">
      <alignment horizontal="left" vertical="top" wrapText="1"/>
    </xf>
    <xf numFmtId="0" fontId="33" fillId="9" borderId="7" xfId="0" applyFont="1" applyFill="1" applyBorder="1" applyAlignment="1">
      <alignment horizontal="left" vertical="center" wrapText="1"/>
    </xf>
    <xf numFmtId="0" fontId="33" fillId="9" borderId="8" xfId="0" applyFont="1" applyFill="1" applyBorder="1" applyAlignment="1">
      <alignment horizontal="left" vertical="center" wrapText="1"/>
    </xf>
    <xf numFmtId="0" fontId="33" fillId="9" borderId="9" xfId="0" applyFont="1" applyFill="1" applyBorder="1" applyAlignment="1">
      <alignment horizontal="left" vertical="center" wrapText="1"/>
    </xf>
    <xf numFmtId="0" fontId="5" fillId="0" borderId="5" xfId="0" applyFont="1" applyBorder="1" applyAlignment="1">
      <alignment horizontal="center" vertical="top" wrapText="1"/>
    </xf>
    <xf numFmtId="0" fontId="5" fillId="0" borderId="13" xfId="0" applyFont="1" applyBorder="1" applyAlignment="1">
      <alignment horizontal="center" vertical="top" wrapText="1"/>
    </xf>
    <xf numFmtId="0" fontId="5" fillId="0" borderId="21" xfId="0" applyFont="1" applyBorder="1" applyAlignment="1">
      <alignment horizontal="center" vertical="top" wrapText="1"/>
    </xf>
    <xf numFmtId="0" fontId="13" fillId="0" borderId="58" xfId="3" applyFont="1" applyBorder="1" applyAlignment="1">
      <alignment horizontal="left" vertical="top" wrapText="1"/>
    </xf>
    <xf numFmtId="0" fontId="13" fillId="0" borderId="57" xfId="3" applyFont="1" applyBorder="1" applyAlignment="1">
      <alignment horizontal="left" vertical="top" wrapText="1"/>
    </xf>
    <xf numFmtId="0" fontId="49" fillId="10" borderId="5" xfId="3" applyFont="1" applyFill="1" applyBorder="1" applyAlignment="1">
      <alignment horizontal="center" vertical="top" wrapText="1"/>
    </xf>
    <xf numFmtId="0" fontId="49" fillId="10" borderId="13" xfId="3" applyFont="1" applyFill="1" applyBorder="1" applyAlignment="1">
      <alignment horizontal="center" vertical="top" wrapText="1"/>
    </xf>
    <xf numFmtId="0" fontId="49" fillId="10" borderId="21" xfId="3" applyFont="1" applyFill="1" applyBorder="1" applyAlignment="1">
      <alignment horizontal="center" vertical="top" wrapText="1"/>
    </xf>
    <xf numFmtId="0" fontId="33" fillId="11" borderId="12" xfId="3" applyFont="1" applyFill="1" applyBorder="1" applyAlignment="1">
      <alignment horizontal="left" vertical="top" wrapText="1"/>
    </xf>
    <xf numFmtId="0" fontId="12" fillId="11" borderId="6" xfId="3" applyFont="1" applyFill="1" applyBorder="1" applyAlignment="1">
      <alignment horizontal="center" vertical="top" wrapText="1"/>
    </xf>
    <xf numFmtId="0" fontId="13" fillId="11" borderId="28" xfId="3" applyFont="1" applyFill="1" applyBorder="1" applyAlignment="1">
      <alignment horizontal="center" vertical="top" wrapText="1"/>
    </xf>
    <xf numFmtId="0" fontId="13" fillId="11" borderId="4" xfId="3" applyFont="1" applyFill="1" applyBorder="1" applyAlignment="1">
      <alignment horizontal="center" vertical="top" wrapText="1"/>
    </xf>
    <xf numFmtId="0" fontId="13" fillId="11" borderId="14" xfId="3" applyFont="1" applyFill="1" applyBorder="1" applyAlignment="1">
      <alignment horizontal="center" vertical="top" wrapText="1"/>
    </xf>
    <xf numFmtId="0" fontId="13" fillId="11" borderId="0" xfId="3" applyFont="1" applyFill="1" applyAlignment="1">
      <alignment horizontal="center" vertical="top" wrapText="1"/>
    </xf>
    <xf numFmtId="0" fontId="13" fillId="11" borderId="12" xfId="3" applyFont="1" applyFill="1" applyBorder="1" applyAlignment="1">
      <alignment horizontal="center" vertical="top" wrapText="1"/>
    </xf>
    <xf numFmtId="0" fontId="13" fillId="11" borderId="22" xfId="3" applyFont="1" applyFill="1" applyBorder="1" applyAlignment="1">
      <alignment horizontal="center" vertical="top" wrapText="1"/>
    </xf>
    <xf numFmtId="0" fontId="13" fillId="11" borderId="1" xfId="3" applyFont="1" applyFill="1" applyBorder="1" applyAlignment="1">
      <alignment horizontal="center" vertical="top" wrapText="1"/>
    </xf>
    <xf numFmtId="0" fontId="13" fillId="11" borderId="20" xfId="3" applyFont="1" applyFill="1" applyBorder="1" applyAlignment="1">
      <alignment horizontal="center" vertical="top" wrapText="1"/>
    </xf>
    <xf numFmtId="0" fontId="13" fillId="0" borderId="46" xfId="1" applyFont="1" applyBorder="1" applyAlignment="1">
      <alignment horizontal="left" vertical="top" wrapText="1"/>
    </xf>
    <xf numFmtId="0" fontId="13" fillId="0" borderId="23" xfId="1" applyFont="1" applyBorder="1" applyAlignment="1">
      <alignment horizontal="left" vertical="top" wrapText="1"/>
    </xf>
    <xf numFmtId="0" fontId="13" fillId="0" borderId="46" xfId="0" applyFont="1" applyBorder="1" applyAlignment="1">
      <alignment horizontal="left" vertical="top" wrapText="1"/>
    </xf>
    <xf numFmtId="0" fontId="13" fillId="0" borderId="57" xfId="0" applyFont="1" applyBorder="1" applyAlignment="1">
      <alignment horizontal="left" vertical="top" wrapText="1"/>
    </xf>
    <xf numFmtId="49" fontId="12" fillId="0" borderId="5" xfId="1" applyNumberFormat="1" applyFont="1" applyBorder="1" applyAlignment="1">
      <alignment horizontal="center" vertical="top"/>
    </xf>
    <xf numFmtId="49" fontId="12" fillId="0" borderId="13" xfId="1" applyNumberFormat="1" applyFont="1" applyBorder="1" applyAlignment="1">
      <alignment horizontal="center" vertical="top"/>
    </xf>
    <xf numFmtId="49" fontId="12" fillId="0" borderId="21" xfId="1" applyNumberFormat="1" applyFont="1" applyBorder="1" applyAlignment="1">
      <alignment horizontal="center" vertical="top"/>
    </xf>
    <xf numFmtId="0" fontId="13" fillId="25" borderId="46" xfId="0" applyFont="1" applyFill="1" applyBorder="1" applyAlignment="1">
      <alignment horizontal="left" vertical="center" wrapText="1"/>
    </xf>
    <xf numFmtId="0" fontId="13" fillId="25" borderId="15" xfId="0" applyFont="1" applyFill="1" applyBorder="1" applyAlignment="1">
      <alignment horizontal="left" vertical="center" wrapText="1"/>
    </xf>
    <xf numFmtId="0" fontId="13" fillId="5" borderId="61" xfId="0" applyFont="1" applyFill="1" applyBorder="1" applyAlignment="1">
      <alignment horizontal="center" vertical="top" wrapText="1"/>
    </xf>
    <xf numFmtId="0" fontId="13" fillId="5" borderId="17" xfId="0" applyFont="1" applyFill="1" applyBorder="1" applyAlignment="1">
      <alignment horizontal="center" vertical="top" wrapText="1"/>
    </xf>
    <xf numFmtId="165" fontId="13" fillId="7" borderId="45" xfId="0" applyNumberFormat="1" applyFont="1" applyFill="1" applyBorder="1" applyAlignment="1">
      <alignment horizontal="left" vertical="top" wrapText="1"/>
    </xf>
    <xf numFmtId="165" fontId="13" fillId="7" borderId="63" xfId="0" applyNumberFormat="1" applyFont="1" applyFill="1" applyBorder="1" applyAlignment="1">
      <alignment horizontal="left" vertical="top" wrapText="1"/>
    </xf>
    <xf numFmtId="49" fontId="13" fillId="0" borderId="5" xfId="0" applyNumberFormat="1" applyFont="1" applyBorder="1" applyAlignment="1">
      <alignment horizontal="left" vertical="top" wrapText="1"/>
    </xf>
    <xf numFmtId="49" fontId="13" fillId="0" borderId="13" xfId="0" applyNumberFormat="1" applyFont="1" applyBorder="1" applyAlignment="1">
      <alignment horizontal="left" vertical="top" wrapText="1"/>
    </xf>
    <xf numFmtId="0" fontId="0" fillId="0" borderId="13" xfId="0" applyBorder="1" applyAlignment="1">
      <alignment horizontal="left" vertical="top" wrapText="1"/>
    </xf>
    <xf numFmtId="0" fontId="0" fillId="0" borderId="21" xfId="0" applyBorder="1" applyAlignment="1">
      <alignment horizontal="left" vertical="top" wrapText="1"/>
    </xf>
    <xf numFmtId="49" fontId="13" fillId="0" borderId="5" xfId="1" applyNumberFormat="1" applyFont="1" applyBorder="1" applyAlignment="1">
      <alignment horizontal="left" vertical="top" wrapText="1"/>
    </xf>
    <xf numFmtId="0" fontId="13" fillId="0" borderId="15" xfId="1" applyFont="1" applyBorder="1" applyAlignment="1">
      <alignment horizontal="left" vertical="top" wrapText="1"/>
    </xf>
    <xf numFmtId="0" fontId="13" fillId="0" borderId="46" xfId="0" applyFont="1" applyBorder="1" applyAlignment="1">
      <alignment horizontal="left" vertical="center" wrapText="1"/>
    </xf>
    <xf numFmtId="0" fontId="13" fillId="0" borderId="57" xfId="0" applyFont="1" applyBorder="1" applyAlignment="1">
      <alignment horizontal="left" vertical="center" wrapText="1"/>
    </xf>
    <xf numFmtId="0" fontId="13" fillId="0" borderId="29" xfId="1" applyFont="1" applyBorder="1" applyAlignment="1">
      <alignment horizontal="center" vertical="top"/>
    </xf>
    <xf numFmtId="0" fontId="13" fillId="0" borderId="17" xfId="1" applyFont="1" applyBorder="1" applyAlignment="1">
      <alignment horizontal="center" vertical="top"/>
    </xf>
    <xf numFmtId="0" fontId="39" fillId="0" borderId="46" xfId="1" applyFont="1" applyBorder="1" applyAlignment="1">
      <alignment horizontal="left" vertical="top" wrapText="1"/>
    </xf>
    <xf numFmtId="0" fontId="39" fillId="0" borderId="15" xfId="1" applyFont="1" applyBorder="1" applyAlignment="1">
      <alignment horizontal="left" vertical="top" wrapText="1"/>
    </xf>
    <xf numFmtId="49" fontId="13" fillId="0" borderId="5" xfId="0" applyNumberFormat="1" applyFont="1" applyBorder="1" applyAlignment="1">
      <alignment horizontal="center" vertical="top" wrapText="1"/>
    </xf>
    <xf numFmtId="49" fontId="13" fillId="0" borderId="13" xfId="0" applyNumberFormat="1" applyFont="1" applyBorder="1" applyAlignment="1">
      <alignment horizontal="center" vertical="top" wrapText="1"/>
    </xf>
    <xf numFmtId="49" fontId="13" fillId="0" borderId="21" xfId="0" applyNumberFormat="1" applyFont="1" applyBorder="1" applyAlignment="1">
      <alignment horizontal="center" vertical="top" wrapText="1"/>
    </xf>
    <xf numFmtId="0" fontId="13" fillId="5" borderId="57" xfId="0" applyFont="1" applyFill="1" applyBorder="1" applyAlignment="1">
      <alignment horizontal="left" vertical="top" wrapText="1"/>
    </xf>
    <xf numFmtId="0" fontId="13" fillId="10" borderId="5" xfId="1" applyFont="1" applyFill="1" applyBorder="1" applyAlignment="1">
      <alignment horizontal="left" vertical="top" wrapText="1"/>
    </xf>
    <xf numFmtId="0" fontId="13" fillId="10" borderId="13" xfId="1" applyFont="1" applyFill="1" applyBorder="1" applyAlignment="1">
      <alignment horizontal="left" vertical="top" wrapText="1"/>
    </xf>
    <xf numFmtId="49" fontId="12" fillId="6" borderId="8" xfId="1" applyNumberFormat="1" applyFont="1" applyFill="1" applyBorder="1" applyAlignment="1">
      <alignment horizontal="right" vertical="top"/>
    </xf>
    <xf numFmtId="49" fontId="12" fillId="6" borderId="9" xfId="1" applyNumberFormat="1" applyFont="1" applyFill="1" applyBorder="1" applyAlignment="1">
      <alignment horizontal="right" vertical="top"/>
    </xf>
    <xf numFmtId="0" fontId="12" fillId="11" borderId="5" xfId="0" applyFont="1" applyFill="1" applyBorder="1" applyAlignment="1">
      <alignment horizontal="left" vertical="top" wrapText="1"/>
    </xf>
    <xf numFmtId="0" fontId="12" fillId="11" borderId="13" xfId="0" applyFont="1" applyFill="1" applyBorder="1" applyAlignment="1">
      <alignment horizontal="left" vertical="top" wrapText="1"/>
    </xf>
    <xf numFmtId="0" fontId="12" fillId="11" borderId="21" xfId="0" applyFont="1" applyFill="1" applyBorder="1" applyAlignment="1">
      <alignment horizontal="left" vertical="top" wrapText="1"/>
    </xf>
    <xf numFmtId="0" fontId="13" fillId="0" borderId="6" xfId="0" applyFont="1" applyBorder="1" applyAlignment="1">
      <alignment horizontal="left" vertical="center" wrapText="1"/>
    </xf>
    <xf numFmtId="0" fontId="13" fillId="0" borderId="44" xfId="0" applyFont="1" applyBorder="1" applyAlignment="1">
      <alignment horizontal="left" vertical="center" wrapText="1"/>
    </xf>
    <xf numFmtId="0" fontId="13" fillId="0" borderId="33" xfId="0" applyFont="1" applyBorder="1" applyAlignment="1">
      <alignment horizontal="center" vertical="center" wrapText="1"/>
    </xf>
    <xf numFmtId="0" fontId="13" fillId="0" borderId="38" xfId="0" applyFont="1" applyBorder="1" applyAlignment="1">
      <alignment horizontal="center" vertical="center" wrapText="1"/>
    </xf>
    <xf numFmtId="165" fontId="12" fillId="6" borderId="7" xfId="1" applyNumberFormat="1" applyFont="1" applyFill="1" applyBorder="1" applyAlignment="1">
      <alignment horizontal="center" vertical="top"/>
    </xf>
    <xf numFmtId="165" fontId="12" fillId="6" borderId="8" xfId="1" applyNumberFormat="1" applyFont="1" applyFill="1" applyBorder="1" applyAlignment="1">
      <alignment horizontal="center" vertical="top"/>
    </xf>
    <xf numFmtId="165" fontId="12" fillId="6" borderId="9" xfId="1" applyNumberFormat="1" applyFont="1" applyFill="1" applyBorder="1" applyAlignment="1">
      <alignment horizontal="center" vertical="top"/>
    </xf>
    <xf numFmtId="0" fontId="5" fillId="0" borderId="36" xfId="1" applyFont="1" applyBorder="1" applyAlignment="1">
      <alignment horizontal="left" vertical="top" wrapText="1"/>
    </xf>
    <xf numFmtId="0" fontId="5" fillId="0" borderId="11" xfId="1" applyFont="1" applyBorder="1" applyAlignment="1">
      <alignment horizontal="left" vertical="top" wrapText="1"/>
    </xf>
    <xf numFmtId="0" fontId="36" fillId="0" borderId="11" xfId="1" applyFont="1" applyBorder="1" applyAlignment="1">
      <alignment horizontal="left" vertical="top" wrapText="1"/>
    </xf>
    <xf numFmtId="0" fontId="36" fillId="0" borderId="37" xfId="1" applyFont="1" applyBorder="1" applyAlignment="1">
      <alignment horizontal="left" vertical="top" wrapText="1"/>
    </xf>
    <xf numFmtId="0" fontId="5" fillId="0" borderId="36" xfId="2" applyFont="1" applyBorder="1" applyAlignment="1">
      <alignment horizontal="left" vertical="top" wrapText="1"/>
    </xf>
    <xf numFmtId="0" fontId="5" fillId="0" borderId="11" xfId="2" applyFont="1" applyBorder="1" applyAlignment="1">
      <alignment horizontal="left" vertical="top" wrapText="1"/>
    </xf>
    <xf numFmtId="0" fontId="32" fillId="0" borderId="42" xfId="0" applyFont="1" applyBorder="1" applyAlignment="1">
      <alignment horizontal="left" vertical="center" wrapText="1"/>
    </xf>
    <xf numFmtId="0" fontId="32" fillId="0" borderId="19" xfId="0" applyFont="1" applyBorder="1" applyAlignment="1">
      <alignment horizontal="left" vertical="center" wrapText="1"/>
    </xf>
    <xf numFmtId="0" fontId="32" fillId="0" borderId="56" xfId="0" applyFont="1" applyBorder="1" applyAlignment="1">
      <alignment horizontal="left" vertical="center" wrapText="1"/>
    </xf>
    <xf numFmtId="49" fontId="12" fillId="11" borderId="5" xfId="1" applyNumberFormat="1" applyFont="1" applyFill="1" applyBorder="1" applyAlignment="1">
      <alignment horizontal="center" vertical="center" textRotation="90"/>
    </xf>
    <xf numFmtId="49" fontId="12" fillId="11" borderId="13" xfId="1" applyNumberFormat="1" applyFont="1" applyFill="1" applyBorder="1" applyAlignment="1">
      <alignment horizontal="center" vertical="center" textRotation="90"/>
    </xf>
    <xf numFmtId="49" fontId="12" fillId="11" borderId="21" xfId="1" applyNumberFormat="1" applyFont="1" applyFill="1" applyBorder="1" applyAlignment="1">
      <alignment horizontal="center" vertical="center" textRotation="90"/>
    </xf>
    <xf numFmtId="0" fontId="13" fillId="10" borderId="14" xfId="0" applyFont="1" applyFill="1" applyBorder="1" applyAlignment="1">
      <alignment horizontal="left" vertical="top" wrapText="1"/>
    </xf>
    <xf numFmtId="0" fontId="13" fillId="10" borderId="2" xfId="0" applyFont="1" applyFill="1" applyBorder="1" applyAlignment="1">
      <alignment horizontal="left" vertical="top" wrapText="1"/>
    </xf>
    <xf numFmtId="0" fontId="13" fillId="10" borderId="10" xfId="0" applyFont="1" applyFill="1" applyBorder="1" applyAlignment="1">
      <alignment horizontal="left" vertical="top" wrapText="1"/>
    </xf>
    <xf numFmtId="0" fontId="13" fillId="10" borderId="18" xfId="0" applyFont="1" applyFill="1" applyBorder="1" applyAlignment="1">
      <alignment horizontal="left" vertical="top" wrapText="1"/>
    </xf>
    <xf numFmtId="49" fontId="12" fillId="10" borderId="5" xfId="1" applyNumberFormat="1" applyFont="1" applyFill="1" applyBorder="1" applyAlignment="1">
      <alignment horizontal="center" vertical="top"/>
    </xf>
    <xf numFmtId="49" fontId="12" fillId="10" borderId="13" xfId="1" applyNumberFormat="1" applyFont="1" applyFill="1" applyBorder="1" applyAlignment="1">
      <alignment horizontal="center" vertical="top"/>
    </xf>
    <xf numFmtId="49" fontId="12" fillId="10" borderId="21" xfId="1" applyNumberFormat="1" applyFont="1" applyFill="1" applyBorder="1" applyAlignment="1">
      <alignment horizontal="center" vertical="top"/>
    </xf>
    <xf numFmtId="49" fontId="13" fillId="0" borderId="5" xfId="1" applyNumberFormat="1" applyFont="1" applyBorder="1" applyAlignment="1">
      <alignment horizontal="left" vertical="top"/>
    </xf>
    <xf numFmtId="49" fontId="13" fillId="0" borderId="13" xfId="1" applyNumberFormat="1" applyFont="1" applyBorder="1" applyAlignment="1">
      <alignment horizontal="left" vertical="top"/>
    </xf>
    <xf numFmtId="49" fontId="13" fillId="0" borderId="21" xfId="1" applyNumberFormat="1" applyFont="1" applyBorder="1" applyAlignment="1">
      <alignment horizontal="left" vertical="top"/>
    </xf>
    <xf numFmtId="49" fontId="12" fillId="11" borderId="28" xfId="1" applyNumberFormat="1" applyFont="1" applyFill="1" applyBorder="1" applyAlignment="1">
      <alignment horizontal="center" vertical="center" textRotation="90"/>
    </xf>
    <xf numFmtId="49" fontId="12" fillId="11" borderId="0" xfId="1" applyNumberFormat="1" applyFont="1" applyFill="1" applyAlignment="1">
      <alignment horizontal="center" vertical="center" textRotation="90"/>
    </xf>
    <xf numFmtId="49" fontId="12" fillId="11" borderId="1" xfId="1" applyNumberFormat="1" applyFont="1" applyFill="1" applyBorder="1" applyAlignment="1">
      <alignment horizontal="center" vertical="center" textRotation="90"/>
    </xf>
    <xf numFmtId="49" fontId="13" fillId="0" borderId="5" xfId="1" applyNumberFormat="1" applyFont="1" applyBorder="1" applyAlignment="1">
      <alignment horizontal="center" vertical="center" textRotation="90"/>
    </xf>
    <xf numFmtId="49" fontId="13" fillId="0" borderId="13" xfId="1" applyNumberFormat="1" applyFont="1" applyBorder="1" applyAlignment="1">
      <alignment horizontal="center" vertical="center" textRotation="90"/>
    </xf>
    <xf numFmtId="49" fontId="13" fillId="0" borderId="21" xfId="1" applyNumberFormat="1" applyFont="1" applyBorder="1" applyAlignment="1">
      <alignment horizontal="center" vertical="center" textRotation="90"/>
    </xf>
    <xf numFmtId="49" fontId="3" fillId="0" borderId="0" xfId="1" applyNumberFormat="1" applyFont="1" applyAlignment="1">
      <alignment horizontal="center" vertical="top" wrapText="1"/>
    </xf>
    <xf numFmtId="0" fontId="3" fillId="9" borderId="31" xfId="1" applyFont="1" applyFill="1" applyBorder="1" applyAlignment="1">
      <alignment horizontal="left" vertical="top"/>
    </xf>
    <xf numFmtId="0" fontId="3" fillId="9" borderId="3" xfId="1" applyFont="1" applyFill="1" applyBorder="1" applyAlignment="1">
      <alignment horizontal="left" vertical="top"/>
    </xf>
    <xf numFmtId="0" fontId="3" fillId="9" borderId="55" xfId="1" applyFont="1" applyFill="1" applyBorder="1" applyAlignment="1">
      <alignment horizontal="left" vertical="top"/>
    </xf>
    <xf numFmtId="0" fontId="5" fillId="0" borderId="37" xfId="1" applyFont="1" applyBorder="1" applyAlignment="1">
      <alignment horizontal="left" vertical="top" wrapText="1"/>
    </xf>
    <xf numFmtId="0" fontId="13" fillId="10" borderId="21" xfId="1" applyFont="1" applyFill="1" applyBorder="1" applyAlignment="1">
      <alignment horizontal="left" vertical="top" wrapText="1"/>
    </xf>
    <xf numFmtId="0" fontId="13" fillId="0" borderId="57" xfId="1" applyFont="1" applyBorder="1" applyAlignment="1">
      <alignment horizontal="left" vertical="top" wrapText="1"/>
    </xf>
    <xf numFmtId="0" fontId="13" fillId="0" borderId="46" xfId="1" applyFont="1" applyBorder="1" applyAlignment="1">
      <alignment horizontal="left" vertical="top"/>
    </xf>
    <xf numFmtId="0" fontId="13" fillId="0" borderId="57" xfId="1" applyFont="1" applyBorder="1" applyAlignment="1">
      <alignment horizontal="left" vertical="top"/>
    </xf>
    <xf numFmtId="0" fontId="13" fillId="0" borderId="4" xfId="0" applyFont="1" applyBorder="1" applyAlignment="1">
      <alignment horizontal="center" vertical="center" wrapText="1"/>
    </xf>
    <xf numFmtId="0" fontId="13" fillId="0" borderId="52" xfId="0" applyFont="1" applyBorder="1" applyAlignment="1">
      <alignment horizontal="center" vertical="center" wrapText="1"/>
    </xf>
    <xf numFmtId="0" fontId="4" fillId="22" borderId="7" xfId="1" applyFont="1" applyFill="1" applyBorder="1" applyAlignment="1">
      <alignment horizontal="left" vertical="top" wrapText="1"/>
    </xf>
    <xf numFmtId="0" fontId="4" fillId="22" borderId="8" xfId="1" applyFont="1" applyFill="1" applyBorder="1" applyAlignment="1">
      <alignment horizontal="left" vertical="top" wrapText="1"/>
    </xf>
    <xf numFmtId="0" fontId="4" fillId="22" borderId="9" xfId="1" applyFont="1" applyFill="1" applyBorder="1" applyAlignment="1">
      <alignment horizontal="left" vertical="top" wrapText="1"/>
    </xf>
    <xf numFmtId="0" fontId="12" fillId="0" borderId="7" xfId="1" applyFont="1" applyBorder="1" applyAlignment="1">
      <alignment horizontal="center" vertical="top" wrapText="1"/>
    </xf>
    <xf numFmtId="0" fontId="12" fillId="0" borderId="8" xfId="1" applyFont="1" applyBorder="1" applyAlignment="1">
      <alignment horizontal="center" vertical="top" wrapText="1"/>
    </xf>
    <xf numFmtId="0" fontId="12" fillId="0" borderId="9" xfId="1" applyFont="1" applyBorder="1" applyAlignment="1">
      <alignment horizontal="center" vertical="top" wrapText="1"/>
    </xf>
    <xf numFmtId="0" fontId="13" fillId="0" borderId="15" xfId="0" applyFont="1" applyBorder="1" applyAlignment="1">
      <alignment horizontal="left" vertical="top" wrapText="1"/>
    </xf>
    <xf numFmtId="0" fontId="13" fillId="0" borderId="23" xfId="0" applyFont="1" applyBorder="1" applyAlignment="1">
      <alignment horizontal="left" vertical="top" wrapText="1"/>
    </xf>
    <xf numFmtId="0" fontId="13" fillId="0" borderId="45" xfId="0" applyFont="1" applyBorder="1" applyAlignment="1">
      <alignment horizontal="left" vertical="top"/>
    </xf>
    <xf numFmtId="0" fontId="13" fillId="0" borderId="63" xfId="0" applyFont="1" applyBorder="1" applyAlignment="1">
      <alignment horizontal="left" vertical="top"/>
    </xf>
    <xf numFmtId="0" fontId="13" fillId="0" borderId="34" xfId="0" applyFont="1" applyBorder="1" applyAlignment="1">
      <alignment horizontal="center" vertical="top" wrapText="1"/>
    </xf>
    <xf numFmtId="0" fontId="13" fillId="0" borderId="39" xfId="0" applyFont="1" applyBorder="1" applyAlignment="1">
      <alignment horizontal="center" vertical="top" wrapText="1"/>
    </xf>
    <xf numFmtId="165" fontId="13" fillId="0" borderId="33" xfId="0" applyNumberFormat="1" applyFont="1" applyBorder="1" applyAlignment="1">
      <alignment horizontal="center" vertical="top" wrapText="1"/>
    </xf>
    <xf numFmtId="165" fontId="13" fillId="0" borderId="38" xfId="0" applyNumberFormat="1" applyFont="1" applyBorder="1" applyAlignment="1">
      <alignment horizontal="center" vertical="top" wrapText="1"/>
    </xf>
    <xf numFmtId="0" fontId="18" fillId="11" borderId="6" xfId="1" applyFont="1" applyFill="1" applyBorder="1" applyAlignment="1">
      <alignment horizontal="center" vertical="center" textRotation="90" wrapText="1"/>
    </xf>
    <xf numFmtId="0" fontId="18" fillId="11" borderId="14" xfId="1" applyFont="1" applyFill="1" applyBorder="1" applyAlignment="1">
      <alignment horizontal="center" vertical="center" textRotation="90" wrapText="1"/>
    </xf>
    <xf numFmtId="0" fontId="18" fillId="11" borderId="22" xfId="1" applyFont="1" applyFill="1" applyBorder="1" applyAlignment="1">
      <alignment horizontal="center" vertical="center" textRotation="90" wrapText="1"/>
    </xf>
    <xf numFmtId="0" fontId="13" fillId="10" borderId="4" xfId="3" applyFont="1" applyFill="1" applyBorder="1" applyAlignment="1">
      <alignment horizontal="left" vertical="top" wrapText="1"/>
    </xf>
    <xf numFmtId="0" fontId="13" fillId="10" borderId="12" xfId="3" applyFont="1" applyFill="1" applyBorder="1" applyAlignment="1">
      <alignment horizontal="left" vertical="top" wrapText="1"/>
    </xf>
    <xf numFmtId="0" fontId="13" fillId="10" borderId="20" xfId="3" applyFont="1" applyFill="1" applyBorder="1" applyAlignment="1">
      <alignment horizontal="left" vertical="top" wrapText="1"/>
    </xf>
    <xf numFmtId="49" fontId="13" fillId="0" borderId="51" xfId="1" applyNumberFormat="1" applyFont="1" applyBorder="1" applyAlignment="1">
      <alignment horizontal="left" vertical="top"/>
    </xf>
    <xf numFmtId="49" fontId="13" fillId="0" borderId="12" xfId="1" applyNumberFormat="1" applyFont="1" applyBorder="1" applyAlignment="1">
      <alignment horizontal="left" vertical="top"/>
    </xf>
    <xf numFmtId="49" fontId="13" fillId="0" borderId="20" xfId="1" applyNumberFormat="1" applyFont="1" applyBorder="1" applyAlignment="1">
      <alignment horizontal="left" vertical="top"/>
    </xf>
    <xf numFmtId="49" fontId="13" fillId="0" borderId="4" xfId="1" applyNumberFormat="1" applyFont="1" applyBorder="1" applyAlignment="1">
      <alignment horizontal="left" vertical="top"/>
    </xf>
    <xf numFmtId="49" fontId="13" fillId="0" borderId="52" xfId="1" applyNumberFormat="1" applyFont="1" applyBorder="1" applyAlignment="1">
      <alignment horizontal="left" vertical="top"/>
    </xf>
    <xf numFmtId="165" fontId="12" fillId="22" borderId="7" xfId="1" applyNumberFormat="1" applyFont="1" applyFill="1" applyBorder="1" applyAlignment="1">
      <alignment horizontal="center" vertical="top"/>
    </xf>
    <xf numFmtId="165" fontId="12" fillId="22" borderId="8" xfId="1" applyNumberFormat="1" applyFont="1" applyFill="1" applyBorder="1" applyAlignment="1">
      <alignment horizontal="center" vertical="top"/>
    </xf>
    <xf numFmtId="165" fontId="12" fillId="22" borderId="9" xfId="1" applyNumberFormat="1" applyFont="1" applyFill="1" applyBorder="1" applyAlignment="1">
      <alignment horizontal="center" vertical="top"/>
    </xf>
    <xf numFmtId="49" fontId="13" fillId="0" borderId="21" xfId="0" applyNumberFormat="1" applyFont="1" applyBorder="1" applyAlignment="1">
      <alignment horizontal="left" vertical="top" wrapText="1"/>
    </xf>
    <xf numFmtId="0" fontId="18" fillId="11" borderId="4" xfId="1" applyFont="1" applyFill="1" applyBorder="1" applyAlignment="1">
      <alignment horizontal="center" vertical="center" textRotation="90" wrapText="1"/>
    </xf>
    <xf numFmtId="0" fontId="18" fillId="11" borderId="12" xfId="1" applyFont="1" applyFill="1" applyBorder="1" applyAlignment="1">
      <alignment horizontal="center" vertical="center" textRotation="90" wrapText="1"/>
    </xf>
    <xf numFmtId="0" fontId="18" fillId="11" borderId="20" xfId="1" applyFont="1" applyFill="1" applyBorder="1" applyAlignment="1">
      <alignment horizontal="center" vertical="center" textRotation="90" wrapText="1"/>
    </xf>
    <xf numFmtId="0" fontId="13" fillId="25" borderId="28" xfId="0" applyFont="1" applyFill="1" applyBorder="1" applyAlignment="1">
      <alignment horizontal="left" vertical="center" wrapText="1"/>
    </xf>
    <xf numFmtId="0" fontId="13" fillId="25" borderId="50" xfId="0" applyFont="1" applyFill="1" applyBorder="1" applyAlignment="1">
      <alignment horizontal="left" vertical="center" wrapText="1"/>
    </xf>
    <xf numFmtId="0" fontId="13" fillId="25" borderId="33" xfId="0" applyFont="1" applyFill="1" applyBorder="1" applyAlignment="1">
      <alignment horizontal="center" vertical="center" wrapText="1"/>
    </xf>
    <xf numFmtId="0" fontId="13" fillId="25" borderId="38" xfId="0" applyFont="1" applyFill="1" applyBorder="1" applyAlignment="1">
      <alignment horizontal="center" vertical="center" wrapText="1"/>
    </xf>
    <xf numFmtId="0" fontId="13" fillId="0" borderId="14" xfId="0" applyFont="1" applyBorder="1" applyAlignment="1">
      <alignment horizontal="left" vertical="center" wrapText="1"/>
    </xf>
    <xf numFmtId="0" fontId="18" fillId="11" borderId="5" xfId="1" applyFont="1" applyFill="1" applyBorder="1" applyAlignment="1">
      <alignment horizontal="center" vertical="center" textRotation="90" wrapText="1"/>
    </xf>
    <xf numFmtId="0" fontId="18" fillId="11" borderId="13" xfId="1" applyFont="1" applyFill="1" applyBorder="1" applyAlignment="1">
      <alignment horizontal="center" vertical="center" textRotation="90" wrapText="1"/>
    </xf>
    <xf numFmtId="0" fontId="39" fillId="0" borderId="4" xfId="0" applyFont="1" applyBorder="1" applyAlignment="1">
      <alignment horizontal="center" vertical="center" wrapText="1"/>
    </xf>
    <xf numFmtId="0" fontId="39" fillId="0" borderId="52" xfId="0" applyFont="1" applyBorder="1" applyAlignment="1">
      <alignment horizontal="center" vertical="center" wrapText="1"/>
    </xf>
    <xf numFmtId="0" fontId="13" fillId="0" borderId="54" xfId="0" applyFont="1" applyBorder="1" applyAlignment="1">
      <alignment horizontal="center" vertical="center" wrapText="1"/>
    </xf>
    <xf numFmtId="0" fontId="13" fillId="0" borderId="12" xfId="0" applyFont="1" applyBorder="1" applyAlignment="1">
      <alignment horizontal="center" vertical="center" wrapText="1"/>
    </xf>
    <xf numFmtId="49" fontId="12" fillId="22" borderId="72" xfId="1" applyNumberFormat="1" applyFont="1" applyFill="1" applyBorder="1" applyAlignment="1">
      <alignment horizontal="right" vertical="top"/>
    </xf>
    <xf numFmtId="49" fontId="12" fillId="22" borderId="8" xfId="1" applyNumberFormat="1" applyFont="1" applyFill="1" applyBorder="1" applyAlignment="1">
      <alignment horizontal="right" vertical="top"/>
    </xf>
    <xf numFmtId="49" fontId="12" fillId="22" borderId="9" xfId="1" applyNumberFormat="1" applyFont="1" applyFill="1" applyBorder="1" applyAlignment="1">
      <alignment horizontal="right" vertical="top"/>
    </xf>
    <xf numFmtId="165" fontId="12" fillId="6" borderId="22" xfId="1" applyNumberFormat="1" applyFont="1" applyFill="1" applyBorder="1" applyAlignment="1">
      <alignment horizontal="center" vertical="top"/>
    </xf>
    <xf numFmtId="165" fontId="12" fillId="6" borderId="1" xfId="1" applyNumberFormat="1" applyFont="1" applyFill="1" applyBorder="1" applyAlignment="1">
      <alignment horizontal="center" vertical="top"/>
    </xf>
    <xf numFmtId="165" fontId="12" fillId="6" borderId="20" xfId="1" applyNumberFormat="1" applyFont="1" applyFill="1" applyBorder="1" applyAlignment="1">
      <alignment horizontal="center" vertical="top"/>
    </xf>
    <xf numFmtId="49" fontId="13" fillId="0" borderId="5" xfId="1" applyNumberFormat="1" applyFont="1" applyBorder="1" applyAlignment="1">
      <alignment horizontal="center" vertical="top"/>
    </xf>
    <xf numFmtId="49" fontId="13" fillId="0" borderId="13" xfId="1" applyNumberFormat="1" applyFont="1" applyBorder="1" applyAlignment="1">
      <alignment horizontal="center" vertical="top"/>
    </xf>
    <xf numFmtId="49" fontId="13" fillId="0" borderId="21" xfId="1" applyNumberFormat="1" applyFont="1" applyBorder="1" applyAlignment="1">
      <alignment horizontal="center" vertical="top"/>
    </xf>
    <xf numFmtId="0" fontId="12" fillId="11" borderId="22" xfId="0" applyFont="1" applyFill="1" applyBorder="1" applyAlignment="1">
      <alignment horizontal="left" vertical="top" wrapText="1"/>
    </xf>
    <xf numFmtId="0" fontId="12" fillId="11" borderId="1" xfId="0" applyFont="1" applyFill="1" applyBorder="1" applyAlignment="1">
      <alignment horizontal="left" vertical="top" wrapText="1"/>
    </xf>
    <xf numFmtId="0" fontId="12" fillId="11" borderId="20" xfId="0" applyFont="1" applyFill="1" applyBorder="1" applyAlignment="1">
      <alignment horizontal="left" vertical="top" wrapText="1"/>
    </xf>
    <xf numFmtId="0" fontId="13" fillId="0" borderId="14" xfId="1" applyFont="1" applyBorder="1" applyAlignment="1">
      <alignment horizontal="center" vertical="top"/>
    </xf>
    <xf numFmtId="0" fontId="13" fillId="0" borderId="0" xfId="1" applyFont="1" applyAlignment="1">
      <alignment horizontal="center" vertical="top"/>
    </xf>
    <xf numFmtId="165" fontId="13" fillId="7" borderId="16" xfId="0" applyNumberFormat="1" applyFont="1" applyFill="1" applyBorder="1" applyAlignment="1">
      <alignment horizontal="center" vertical="center" wrapText="1"/>
    </xf>
    <xf numFmtId="165" fontId="13" fillId="7" borderId="54" xfId="0" applyNumberFormat="1" applyFont="1" applyFill="1" applyBorder="1" applyAlignment="1">
      <alignment horizontal="center" vertical="center" wrapText="1"/>
    </xf>
    <xf numFmtId="0" fontId="13" fillId="5" borderId="58" xfId="0" applyFont="1" applyFill="1" applyBorder="1" applyAlignment="1">
      <alignment horizontal="left" vertical="top" wrapText="1"/>
    </xf>
    <xf numFmtId="0" fontId="39" fillId="0" borderId="0" xfId="0" applyFont="1" applyAlignment="1">
      <alignment horizontal="center" wrapText="1"/>
    </xf>
    <xf numFmtId="0" fontId="18" fillId="11" borderId="21" xfId="1" applyFont="1" applyFill="1" applyBorder="1" applyAlignment="1">
      <alignment horizontal="center" vertical="center" textRotation="90" wrapText="1"/>
    </xf>
    <xf numFmtId="49" fontId="13" fillId="0" borderId="6" xfId="0" applyNumberFormat="1" applyFont="1" applyBorder="1" applyAlignment="1">
      <alignment horizontal="center" vertical="top" wrapText="1"/>
    </xf>
    <xf numFmtId="49" fontId="13" fillId="0" borderId="14" xfId="0" applyNumberFormat="1" applyFont="1" applyBorder="1" applyAlignment="1">
      <alignment horizontal="center" vertical="top" wrapText="1"/>
    </xf>
    <xf numFmtId="49" fontId="13" fillId="0" borderId="22" xfId="0" applyNumberFormat="1" applyFont="1" applyBorder="1" applyAlignment="1">
      <alignment horizontal="center" vertical="top" wrapText="1"/>
    </xf>
    <xf numFmtId="49" fontId="12" fillId="0" borderId="5" xfId="1" applyNumberFormat="1" applyFont="1" applyBorder="1" applyAlignment="1">
      <alignment horizontal="center" vertical="center"/>
    </xf>
    <xf numFmtId="49" fontId="12" fillId="0" borderId="13" xfId="1" applyNumberFormat="1" applyFont="1" applyBorder="1" applyAlignment="1">
      <alignment horizontal="center" vertical="center"/>
    </xf>
    <xf numFmtId="49" fontId="12" fillId="0" borderId="21" xfId="1" applyNumberFormat="1" applyFont="1" applyBorder="1" applyAlignment="1">
      <alignment horizontal="center" vertical="center"/>
    </xf>
    <xf numFmtId="165" fontId="13" fillId="0" borderId="16" xfId="0" applyNumberFormat="1" applyFont="1" applyBorder="1" applyAlignment="1">
      <alignment horizontal="center" vertical="top" wrapText="1"/>
    </xf>
    <xf numFmtId="165" fontId="13" fillId="0" borderId="54" xfId="0" applyNumberFormat="1" applyFont="1" applyBorder="1" applyAlignment="1">
      <alignment horizontal="center" vertical="top" wrapText="1"/>
    </xf>
    <xf numFmtId="0" fontId="13" fillId="5" borderId="63" xfId="0" applyFont="1" applyFill="1" applyBorder="1" applyAlignment="1">
      <alignment horizontal="left" vertical="top" wrapText="1"/>
    </xf>
    <xf numFmtId="165" fontId="13" fillId="5" borderId="16" xfId="0" applyNumberFormat="1" applyFont="1" applyFill="1" applyBorder="1" applyAlignment="1">
      <alignment horizontal="center" vertical="center" wrapText="1"/>
    </xf>
    <xf numFmtId="165" fontId="13" fillId="5" borderId="54" xfId="0" applyNumberFormat="1" applyFont="1" applyFill="1" applyBorder="1" applyAlignment="1">
      <alignment horizontal="center" vertical="center" wrapText="1"/>
    </xf>
    <xf numFmtId="49" fontId="12" fillId="0" borderId="5" xfId="1" applyNumberFormat="1" applyFont="1" applyBorder="1" applyAlignment="1">
      <alignment horizontal="left" vertical="top" wrapText="1"/>
    </xf>
    <xf numFmtId="0" fontId="13" fillId="5" borderId="52" xfId="0" applyFont="1" applyFill="1" applyBorder="1" applyAlignment="1">
      <alignment horizontal="center" vertical="center" wrapText="1"/>
    </xf>
    <xf numFmtId="0" fontId="13" fillId="5" borderId="37" xfId="0" applyFont="1" applyFill="1" applyBorder="1" applyAlignment="1">
      <alignment horizontal="center" vertical="center" wrapText="1"/>
    </xf>
    <xf numFmtId="49" fontId="12" fillId="0" borderId="5" xfId="1" applyNumberFormat="1" applyFont="1" applyBorder="1" applyAlignment="1">
      <alignment horizontal="center" vertical="top" wrapText="1"/>
    </xf>
    <xf numFmtId="49" fontId="12" fillId="0" borderId="13" xfId="1" applyNumberFormat="1" applyFont="1" applyBorder="1" applyAlignment="1">
      <alignment horizontal="center" vertical="top" wrapText="1"/>
    </xf>
    <xf numFmtId="49" fontId="12" fillId="0" borderId="21" xfId="1" applyNumberFormat="1" applyFont="1" applyBorder="1" applyAlignment="1">
      <alignment horizontal="center" vertical="top" wrapText="1"/>
    </xf>
    <xf numFmtId="165" fontId="13" fillId="7" borderId="33" xfId="0" applyNumberFormat="1" applyFont="1" applyFill="1" applyBorder="1" applyAlignment="1">
      <alignment horizontal="center" vertical="center" wrapText="1"/>
    </xf>
    <xf numFmtId="165" fontId="13" fillId="7" borderId="25" xfId="0" applyNumberFormat="1" applyFont="1" applyFill="1" applyBorder="1" applyAlignment="1">
      <alignment horizontal="center" vertical="center" wrapText="1"/>
    </xf>
    <xf numFmtId="49" fontId="12" fillId="0" borderId="5" xfId="1" applyNumberFormat="1" applyFont="1" applyBorder="1" applyAlignment="1">
      <alignment horizontal="left" vertical="top"/>
    </xf>
    <xf numFmtId="0" fontId="0" fillId="0" borderId="13" xfId="0" applyBorder="1" applyAlignment="1">
      <alignment horizontal="left" vertical="top"/>
    </xf>
    <xf numFmtId="0" fontId="0" fillId="0" borderId="21" xfId="0" applyBorder="1" applyAlignment="1">
      <alignment horizontal="left" vertical="top"/>
    </xf>
    <xf numFmtId="49" fontId="12" fillId="0" borderId="13" xfId="1" applyNumberFormat="1" applyFont="1" applyBorder="1" applyAlignment="1">
      <alignment horizontal="left" vertical="top"/>
    </xf>
    <xf numFmtId="0" fontId="13" fillId="0" borderId="5" xfId="3" applyFont="1" applyBorder="1" applyAlignment="1">
      <alignment horizontal="left" vertical="top" wrapText="1"/>
    </xf>
    <xf numFmtId="0" fontId="13" fillId="0" borderId="21" xfId="3" applyFont="1" applyBorder="1" applyAlignment="1">
      <alignment horizontal="left" vertical="top" wrapText="1"/>
    </xf>
    <xf numFmtId="0" fontId="13" fillId="0" borderId="5" xfId="0" applyFont="1" applyBorder="1" applyAlignment="1">
      <alignment horizontal="left" vertical="top" wrapText="1"/>
    </xf>
    <xf numFmtId="0" fontId="13" fillId="0" borderId="21" xfId="0" applyFont="1" applyBorder="1" applyAlignment="1">
      <alignment horizontal="left" vertical="top" wrapText="1"/>
    </xf>
    <xf numFmtId="0" fontId="12" fillId="11" borderId="22" xfId="0" applyFont="1" applyFill="1" applyBorder="1" applyAlignment="1">
      <alignment horizontal="center" vertical="top" wrapText="1"/>
    </xf>
    <xf numFmtId="0" fontId="12" fillId="11" borderId="1" xfId="0" applyFont="1" applyFill="1" applyBorder="1" applyAlignment="1">
      <alignment horizontal="center" vertical="top" wrapText="1"/>
    </xf>
    <xf numFmtId="0" fontId="12" fillId="11" borderId="20" xfId="0" applyFont="1" applyFill="1" applyBorder="1" applyAlignment="1">
      <alignment horizontal="center" vertical="top" wrapText="1"/>
    </xf>
    <xf numFmtId="49" fontId="12" fillId="11" borderId="5" xfId="1" applyNumberFormat="1" applyFont="1" applyFill="1" applyBorder="1" applyAlignment="1">
      <alignment horizontal="center" vertical="top"/>
    </xf>
    <xf numFmtId="49" fontId="12" fillId="11" borderId="13" xfId="1" applyNumberFormat="1" applyFont="1" applyFill="1" applyBorder="1" applyAlignment="1">
      <alignment horizontal="center" vertical="top"/>
    </xf>
    <xf numFmtId="49" fontId="12" fillId="11" borderId="21" xfId="1" applyNumberFormat="1" applyFont="1" applyFill="1" applyBorder="1" applyAlignment="1">
      <alignment horizontal="center" vertical="top"/>
    </xf>
    <xf numFmtId="49" fontId="12" fillId="11" borderId="4" xfId="1" applyNumberFormat="1" applyFont="1" applyFill="1" applyBorder="1" applyAlignment="1">
      <alignment horizontal="center" vertical="top"/>
    </xf>
    <xf numFmtId="49" fontId="12" fillId="11" borderId="12" xfId="1" applyNumberFormat="1" applyFont="1" applyFill="1" applyBorder="1" applyAlignment="1">
      <alignment horizontal="center" vertical="top"/>
    </xf>
    <xf numFmtId="0" fontId="13" fillId="10" borderId="13" xfId="0" applyFont="1" applyFill="1" applyBorder="1" applyAlignment="1">
      <alignment horizontal="center" vertical="top" wrapText="1"/>
    </xf>
    <xf numFmtId="0" fontId="13" fillId="10" borderId="21" xfId="0" applyFont="1" applyFill="1" applyBorder="1" applyAlignment="1">
      <alignment horizontal="center" vertical="top" wrapText="1"/>
    </xf>
    <xf numFmtId="49" fontId="12" fillId="22" borderId="5" xfId="1" applyNumberFormat="1" applyFont="1" applyFill="1" applyBorder="1" applyAlignment="1">
      <alignment horizontal="center" vertical="top"/>
    </xf>
    <xf numFmtId="49" fontId="12" fillId="22" borderId="13" xfId="1" applyNumberFormat="1" applyFont="1" applyFill="1" applyBorder="1" applyAlignment="1">
      <alignment horizontal="center" vertical="top"/>
    </xf>
    <xf numFmtId="49" fontId="12" fillId="22" borderId="21" xfId="1" applyNumberFormat="1" applyFont="1" applyFill="1" applyBorder="1" applyAlignment="1">
      <alignment horizontal="center" vertical="top"/>
    </xf>
    <xf numFmtId="49" fontId="12" fillId="6" borderId="12" xfId="1" applyNumberFormat="1" applyFont="1" applyFill="1" applyBorder="1" applyAlignment="1">
      <alignment horizontal="center" vertical="top"/>
    </xf>
    <xf numFmtId="49" fontId="12" fillId="11" borderId="20" xfId="1" applyNumberFormat="1" applyFont="1" applyFill="1" applyBorder="1" applyAlignment="1">
      <alignment horizontal="center" vertical="top"/>
    </xf>
    <xf numFmtId="9" fontId="13" fillId="10" borderId="5" xfId="8" applyFont="1" applyFill="1" applyBorder="1" applyAlignment="1">
      <alignment horizontal="left" vertical="top" wrapText="1"/>
    </xf>
    <xf numFmtId="9" fontId="13" fillId="10" borderId="13" xfId="8" applyFont="1" applyFill="1" applyBorder="1" applyAlignment="1">
      <alignment horizontal="left" vertical="top" wrapText="1"/>
    </xf>
    <xf numFmtId="9" fontId="13" fillId="10" borderId="21" xfId="8" applyFont="1" applyFill="1" applyBorder="1" applyAlignment="1">
      <alignment horizontal="left" vertical="top" wrapText="1"/>
    </xf>
    <xf numFmtId="49" fontId="12" fillId="6" borderId="4" xfId="1" applyNumberFormat="1" applyFont="1" applyFill="1" applyBorder="1" applyAlignment="1">
      <alignment horizontal="center" vertical="top"/>
    </xf>
    <xf numFmtId="49" fontId="12" fillId="6" borderId="20" xfId="1" applyNumberFormat="1" applyFont="1" applyFill="1" applyBorder="1" applyAlignment="1">
      <alignment horizontal="center" vertical="top"/>
    </xf>
    <xf numFmtId="49" fontId="12" fillId="10" borderId="5" xfId="1" applyNumberFormat="1" applyFont="1" applyFill="1" applyBorder="1" applyAlignment="1">
      <alignment horizontal="left" vertical="top"/>
    </xf>
    <xf numFmtId="49" fontId="12" fillId="10" borderId="13" xfId="1" applyNumberFormat="1" applyFont="1" applyFill="1" applyBorder="1" applyAlignment="1">
      <alignment horizontal="left" vertical="top"/>
    </xf>
    <xf numFmtId="49" fontId="12" fillId="10" borderId="21" xfId="1" applyNumberFormat="1" applyFont="1" applyFill="1" applyBorder="1" applyAlignment="1">
      <alignment horizontal="left" vertical="top"/>
    </xf>
    <xf numFmtId="0" fontId="12" fillId="10" borderId="5" xfId="0" applyFont="1" applyFill="1" applyBorder="1" applyAlignment="1">
      <alignment horizontal="left" vertical="top" wrapText="1"/>
    </xf>
    <xf numFmtId="0" fontId="12" fillId="10" borderId="13" xfId="0" applyFont="1" applyFill="1" applyBorder="1" applyAlignment="1">
      <alignment horizontal="left" vertical="top" wrapText="1"/>
    </xf>
    <xf numFmtId="0" fontId="12" fillId="10" borderId="21" xfId="0" applyFont="1" applyFill="1" applyBorder="1" applyAlignment="1">
      <alignment horizontal="left" vertical="top" wrapText="1"/>
    </xf>
    <xf numFmtId="0" fontId="3" fillId="4" borderId="7" xfId="0" applyFont="1" applyFill="1" applyBorder="1" applyAlignment="1">
      <alignment horizontal="left" vertical="top" wrapText="1"/>
    </xf>
    <xf numFmtId="0" fontId="3" fillId="4" borderId="8" xfId="0" applyFont="1" applyFill="1" applyBorder="1" applyAlignment="1">
      <alignment horizontal="left" vertical="top" wrapText="1"/>
    </xf>
    <xf numFmtId="0" fontId="3" fillId="4" borderId="9" xfId="0" applyFont="1" applyFill="1" applyBorder="1" applyAlignment="1">
      <alignment horizontal="left" vertical="top" wrapText="1"/>
    </xf>
    <xf numFmtId="0" fontId="13" fillId="10" borderId="60" xfId="0" applyFont="1" applyFill="1" applyBorder="1" applyAlignment="1">
      <alignment horizontal="left" vertical="top" wrapText="1"/>
    </xf>
    <xf numFmtId="0" fontId="13" fillId="10" borderId="35" xfId="0" applyFont="1" applyFill="1" applyBorder="1" applyAlignment="1">
      <alignment horizontal="left" vertical="top" wrapText="1"/>
    </xf>
    <xf numFmtId="0" fontId="13" fillId="10" borderId="68" xfId="0" applyFont="1" applyFill="1" applyBorder="1" applyAlignment="1">
      <alignment horizontal="left" vertical="top" wrapText="1"/>
    </xf>
    <xf numFmtId="49" fontId="12" fillId="4" borderId="5" xfId="1" applyNumberFormat="1" applyFont="1" applyFill="1" applyBorder="1" applyAlignment="1">
      <alignment horizontal="center" vertical="top"/>
    </xf>
    <xf numFmtId="49" fontId="12" fillId="4" borderId="13" xfId="1" applyNumberFormat="1" applyFont="1" applyFill="1" applyBorder="1" applyAlignment="1">
      <alignment horizontal="center" vertical="top"/>
    </xf>
    <xf numFmtId="49" fontId="12" fillId="4" borderId="21" xfId="1" applyNumberFormat="1" applyFont="1" applyFill="1" applyBorder="1" applyAlignment="1">
      <alignment horizontal="center" vertical="top"/>
    </xf>
    <xf numFmtId="49" fontId="12" fillId="11" borderId="29" xfId="1" applyNumberFormat="1" applyFont="1" applyFill="1" applyBorder="1" applyAlignment="1">
      <alignment horizontal="center" vertical="top"/>
    </xf>
    <xf numFmtId="49" fontId="12" fillId="11" borderId="30" xfId="1" applyNumberFormat="1" applyFont="1" applyFill="1" applyBorder="1" applyAlignment="1">
      <alignment horizontal="center" vertical="top"/>
    </xf>
    <xf numFmtId="49" fontId="12" fillId="6" borderId="5" xfId="1" applyNumberFormat="1" applyFont="1" applyFill="1" applyBorder="1" applyAlignment="1">
      <alignment horizontal="center" vertical="top"/>
    </xf>
    <xf numFmtId="49" fontId="12" fillId="6" borderId="13" xfId="1" applyNumberFormat="1" applyFont="1" applyFill="1" applyBorder="1" applyAlignment="1">
      <alignment horizontal="center" vertical="top"/>
    </xf>
    <xf numFmtId="49" fontId="12" fillId="6" borderId="21" xfId="1" applyNumberFormat="1" applyFont="1" applyFill="1" applyBorder="1" applyAlignment="1">
      <alignment horizontal="center" vertical="top"/>
    </xf>
    <xf numFmtId="49" fontId="12" fillId="4" borderId="6" xfId="1" applyNumberFormat="1" applyFont="1" applyFill="1" applyBorder="1" applyAlignment="1">
      <alignment horizontal="center" vertical="top"/>
    </xf>
    <xf numFmtId="49" fontId="12" fillId="4" borderId="14" xfId="1" applyNumberFormat="1" applyFont="1" applyFill="1" applyBorder="1" applyAlignment="1">
      <alignment horizontal="center" vertical="top"/>
    </xf>
    <xf numFmtId="49" fontId="12" fillId="4" borderId="22" xfId="1" applyNumberFormat="1" applyFont="1" applyFill="1" applyBorder="1" applyAlignment="1">
      <alignment horizontal="center" vertical="top"/>
    </xf>
    <xf numFmtId="49" fontId="12" fillId="11" borderId="0" xfId="1" applyNumberFormat="1" applyFont="1" applyFill="1" applyAlignment="1">
      <alignment horizontal="center" vertical="top"/>
    </xf>
    <xf numFmtId="49" fontId="12" fillId="10" borderId="6" xfId="1" applyNumberFormat="1" applyFont="1" applyFill="1" applyBorder="1" applyAlignment="1">
      <alignment horizontal="center" vertical="top"/>
    </xf>
    <xf numFmtId="49" fontId="12" fillId="10" borderId="14" xfId="1" applyNumberFormat="1" applyFont="1" applyFill="1" applyBorder="1" applyAlignment="1">
      <alignment horizontal="center" vertical="top"/>
    </xf>
    <xf numFmtId="49" fontId="12" fillId="6" borderId="72" xfId="1" applyNumberFormat="1" applyFont="1" applyFill="1" applyBorder="1" applyAlignment="1">
      <alignment horizontal="right" vertical="top"/>
    </xf>
    <xf numFmtId="49" fontId="12" fillId="0" borderId="7" xfId="1" applyNumberFormat="1" applyFont="1" applyBorder="1" applyAlignment="1">
      <alignment horizontal="center" vertical="top"/>
    </xf>
    <xf numFmtId="49" fontId="12" fillId="0" borderId="8" xfId="1" applyNumberFormat="1" applyFont="1" applyBorder="1" applyAlignment="1">
      <alignment horizontal="center" vertical="top"/>
    </xf>
    <xf numFmtId="49" fontId="12" fillId="0" borderId="9" xfId="1" applyNumberFormat="1" applyFont="1" applyBorder="1" applyAlignment="1">
      <alignment horizontal="center" vertical="top"/>
    </xf>
    <xf numFmtId="49" fontId="12" fillId="11" borderId="41" xfId="1" applyNumberFormat="1" applyFont="1" applyFill="1" applyBorder="1" applyAlignment="1">
      <alignment horizontal="center" vertical="top"/>
    </xf>
    <xf numFmtId="49" fontId="12" fillId="11" borderId="6" xfId="1" applyNumberFormat="1" applyFont="1" applyFill="1" applyBorder="1" applyAlignment="1">
      <alignment horizontal="center" vertical="center" textRotation="90"/>
    </xf>
    <xf numFmtId="49" fontId="12" fillId="11" borderId="14" xfId="1" applyNumberFormat="1" applyFont="1" applyFill="1" applyBorder="1" applyAlignment="1">
      <alignment horizontal="center" vertical="center" textRotation="90"/>
    </xf>
    <xf numFmtId="49" fontId="12" fillId="11" borderId="22" xfId="1" applyNumberFormat="1" applyFont="1" applyFill="1" applyBorder="1" applyAlignment="1">
      <alignment horizontal="center" vertical="center" textRotation="90"/>
    </xf>
    <xf numFmtId="49" fontId="12" fillId="0" borderId="14" xfId="1" applyNumberFormat="1" applyFont="1" applyBorder="1" applyAlignment="1">
      <alignment horizontal="center" vertical="top"/>
    </xf>
    <xf numFmtId="49" fontId="12" fillId="0" borderId="0" xfId="1" applyNumberFormat="1" applyFont="1" applyAlignment="1">
      <alignment horizontal="center" vertical="top"/>
    </xf>
    <xf numFmtId="49" fontId="12" fillId="0" borderId="22" xfId="1" applyNumberFormat="1" applyFont="1" applyBorder="1" applyAlignment="1">
      <alignment horizontal="center" vertical="top"/>
    </xf>
    <xf numFmtId="49" fontId="12" fillId="0" borderId="1" xfId="1" applyNumberFormat="1" applyFont="1" applyBorder="1" applyAlignment="1">
      <alignment horizontal="center" vertical="top"/>
    </xf>
    <xf numFmtId="49" fontId="12" fillId="11" borderId="6" xfId="1" applyNumberFormat="1" applyFont="1" applyFill="1" applyBorder="1" applyAlignment="1">
      <alignment horizontal="center" vertical="top"/>
    </xf>
    <xf numFmtId="49" fontId="12" fillId="11" borderId="14" xfId="1" applyNumberFormat="1" applyFont="1" applyFill="1" applyBorder="1" applyAlignment="1">
      <alignment horizontal="center" vertical="top"/>
    </xf>
    <xf numFmtId="49" fontId="12" fillId="11" borderId="22" xfId="1" applyNumberFormat="1" applyFont="1" applyFill="1" applyBorder="1" applyAlignment="1">
      <alignment horizontal="center" vertical="top"/>
    </xf>
    <xf numFmtId="49" fontId="13" fillId="0" borderId="6" xfId="0" applyNumberFormat="1" applyFont="1" applyBorder="1" applyAlignment="1">
      <alignment horizontal="left" vertical="top" wrapText="1"/>
    </xf>
    <xf numFmtId="49" fontId="13" fillId="0" borderId="14" xfId="0" applyNumberFormat="1" applyFont="1" applyBorder="1" applyAlignment="1">
      <alignment horizontal="left" vertical="top" wrapText="1"/>
    </xf>
    <xf numFmtId="49" fontId="13" fillId="0" borderId="22" xfId="0" applyNumberFormat="1" applyFont="1" applyBorder="1" applyAlignment="1">
      <alignment horizontal="left" vertical="top" wrapText="1"/>
    </xf>
    <xf numFmtId="49" fontId="13" fillId="11" borderId="28" xfId="1" applyNumberFormat="1" applyFont="1" applyFill="1" applyBorder="1" applyAlignment="1">
      <alignment horizontal="center" vertical="top"/>
    </xf>
    <xf numFmtId="49" fontId="13" fillId="11" borderId="0" xfId="1" applyNumberFormat="1" applyFont="1" applyFill="1" applyAlignment="1">
      <alignment horizontal="center" vertical="top"/>
    </xf>
    <xf numFmtId="49" fontId="13" fillId="11" borderId="1" xfId="1" applyNumberFormat="1" applyFont="1" applyFill="1" applyBorder="1" applyAlignment="1">
      <alignment horizontal="center" vertical="top"/>
    </xf>
    <xf numFmtId="0" fontId="19" fillId="11" borderId="28" xfId="0" applyFont="1" applyFill="1" applyBorder="1" applyAlignment="1">
      <alignment horizontal="center" vertical="top" wrapText="1"/>
    </xf>
    <xf numFmtId="0" fontId="19" fillId="11" borderId="4" xfId="0" applyFont="1" applyFill="1" applyBorder="1" applyAlignment="1">
      <alignment horizontal="center" vertical="top" wrapText="1"/>
    </xf>
    <xf numFmtId="0" fontId="19" fillId="11" borderId="0" xfId="0" applyFont="1" applyFill="1" applyAlignment="1">
      <alignment horizontal="center" vertical="top" wrapText="1"/>
    </xf>
    <xf numFmtId="0" fontId="19" fillId="11" borderId="12" xfId="0" applyFont="1" applyFill="1" applyBorder="1" applyAlignment="1">
      <alignment horizontal="center" vertical="top" wrapText="1"/>
    </xf>
    <xf numFmtId="0" fontId="19" fillId="11" borderId="1" xfId="0" applyFont="1" applyFill="1" applyBorder="1" applyAlignment="1">
      <alignment horizontal="center" vertical="top" wrapText="1"/>
    </xf>
    <xf numFmtId="0" fontId="19" fillId="11" borderId="20" xfId="0" applyFont="1" applyFill="1" applyBorder="1" applyAlignment="1">
      <alignment horizontal="center" vertical="top" wrapText="1"/>
    </xf>
    <xf numFmtId="49" fontId="3" fillId="11" borderId="4" xfId="1" applyNumberFormat="1" applyFont="1" applyFill="1" applyBorder="1" applyAlignment="1">
      <alignment horizontal="left" vertical="top" wrapText="1"/>
    </xf>
    <xf numFmtId="49" fontId="3" fillId="11" borderId="12" xfId="1" applyNumberFormat="1" applyFont="1" applyFill="1" applyBorder="1" applyAlignment="1">
      <alignment horizontal="left" vertical="top" wrapText="1"/>
    </xf>
    <xf numFmtId="49" fontId="12" fillId="11" borderId="6" xfId="1" applyNumberFormat="1" applyFont="1" applyFill="1" applyBorder="1" applyAlignment="1">
      <alignment horizontal="center" vertical="top" wrapText="1"/>
    </xf>
    <xf numFmtId="49" fontId="12" fillId="11" borderId="28" xfId="1" applyNumberFormat="1" applyFont="1" applyFill="1" applyBorder="1" applyAlignment="1">
      <alignment horizontal="center" vertical="top" wrapText="1"/>
    </xf>
    <xf numFmtId="49" fontId="12" fillId="11" borderId="4" xfId="1" applyNumberFormat="1" applyFont="1" applyFill="1" applyBorder="1" applyAlignment="1">
      <alignment horizontal="center" vertical="top" wrapText="1"/>
    </xf>
    <xf numFmtId="49" fontId="12" fillId="11" borderId="14" xfId="1" applyNumberFormat="1" applyFont="1" applyFill="1" applyBorder="1" applyAlignment="1">
      <alignment horizontal="center" vertical="top" wrapText="1"/>
    </xf>
    <xf numFmtId="49" fontId="12" fillId="11" borderId="0" xfId="1" applyNumberFormat="1" applyFont="1" applyFill="1" applyAlignment="1">
      <alignment horizontal="center" vertical="top" wrapText="1"/>
    </xf>
    <xf numFmtId="49" fontId="12" fillId="11" borderId="12" xfId="1" applyNumberFormat="1" applyFont="1" applyFill="1" applyBorder="1" applyAlignment="1">
      <alignment horizontal="center" vertical="top" wrapText="1"/>
    </xf>
    <xf numFmtId="49" fontId="12" fillId="11" borderId="22" xfId="1" applyNumberFormat="1" applyFont="1" applyFill="1" applyBorder="1" applyAlignment="1">
      <alignment horizontal="center" vertical="top" wrapText="1"/>
    </xf>
    <xf numFmtId="49" fontId="12" fillId="11" borderId="1" xfId="1" applyNumberFormat="1" applyFont="1" applyFill="1" applyBorder="1" applyAlignment="1">
      <alignment horizontal="center" vertical="top" wrapText="1"/>
    </xf>
    <xf numFmtId="49" fontId="12" fillId="11" borderId="20" xfId="1" applyNumberFormat="1" applyFont="1" applyFill="1" applyBorder="1" applyAlignment="1">
      <alignment horizontal="center" vertical="top" wrapText="1"/>
    </xf>
    <xf numFmtId="49" fontId="12" fillId="11" borderId="4" xfId="1" applyNumberFormat="1" applyFont="1" applyFill="1" applyBorder="1" applyAlignment="1">
      <alignment horizontal="center" vertical="center" textRotation="90"/>
    </xf>
    <xf numFmtId="49" fontId="12" fillId="11" borderId="12" xfId="1" applyNumberFormat="1" applyFont="1" applyFill="1" applyBorder="1" applyAlignment="1">
      <alignment horizontal="center" vertical="center" textRotation="90"/>
    </xf>
    <xf numFmtId="49" fontId="12" fillId="11" borderId="20" xfId="1" applyNumberFormat="1" applyFont="1" applyFill="1" applyBorder="1" applyAlignment="1">
      <alignment horizontal="center" vertical="center" textRotation="90"/>
    </xf>
    <xf numFmtId="49" fontId="12" fillId="10" borderId="0" xfId="1" applyNumberFormat="1" applyFont="1" applyFill="1" applyAlignment="1">
      <alignment horizontal="center" vertical="top"/>
    </xf>
    <xf numFmtId="49" fontId="12" fillId="10" borderId="1" xfId="1" applyNumberFormat="1" applyFont="1" applyFill="1" applyBorder="1" applyAlignment="1">
      <alignment horizontal="center" vertical="top"/>
    </xf>
    <xf numFmtId="49" fontId="12" fillId="0" borderId="28" xfId="1" applyNumberFormat="1" applyFont="1" applyBorder="1" applyAlignment="1">
      <alignment horizontal="center" vertical="top"/>
    </xf>
    <xf numFmtId="49" fontId="12" fillId="0" borderId="4" xfId="1" applyNumberFormat="1" applyFont="1" applyBorder="1" applyAlignment="1">
      <alignment horizontal="center" vertical="top"/>
    </xf>
    <xf numFmtId="49" fontId="12" fillId="0" borderId="20" xfId="1" applyNumberFormat="1" applyFont="1" applyBorder="1" applyAlignment="1">
      <alignment horizontal="center" vertical="top"/>
    </xf>
    <xf numFmtId="49" fontId="13" fillId="0" borderId="5" xfId="0" applyNumberFormat="1" applyFont="1" applyBorder="1" applyAlignment="1">
      <alignment horizontal="left" vertical="top"/>
    </xf>
    <xf numFmtId="49" fontId="13" fillId="0" borderId="13" xfId="0" applyNumberFormat="1" applyFont="1" applyBorder="1" applyAlignment="1">
      <alignment horizontal="left" vertical="top"/>
    </xf>
    <xf numFmtId="165" fontId="13" fillId="7" borderId="46" xfId="0" applyNumberFormat="1" applyFont="1" applyFill="1" applyBorder="1" applyAlignment="1">
      <alignment horizontal="left" vertical="top" wrapText="1"/>
    </xf>
    <xf numFmtId="165" fontId="13" fillId="7" borderId="15" xfId="0" applyNumberFormat="1" applyFont="1" applyFill="1" applyBorder="1" applyAlignment="1">
      <alignment horizontal="left" vertical="top" wrapText="1"/>
    </xf>
    <xf numFmtId="165" fontId="13" fillId="7" borderId="23" xfId="0" applyNumberFormat="1" applyFont="1" applyFill="1" applyBorder="1" applyAlignment="1">
      <alignment horizontal="left" vertical="top" wrapText="1"/>
    </xf>
    <xf numFmtId="49" fontId="12" fillId="11" borderId="28" xfId="1" applyNumberFormat="1" applyFont="1" applyFill="1" applyBorder="1" applyAlignment="1">
      <alignment horizontal="center" vertical="top"/>
    </xf>
    <xf numFmtId="49" fontId="12" fillId="11" borderId="1" xfId="1" applyNumberFormat="1" applyFont="1" applyFill="1" applyBorder="1" applyAlignment="1">
      <alignment horizontal="center" vertical="top"/>
    </xf>
    <xf numFmtId="0" fontId="3" fillId="11" borderId="4" xfId="0" applyFont="1" applyFill="1" applyBorder="1" applyAlignment="1">
      <alignment horizontal="left" vertical="top" wrapText="1"/>
    </xf>
    <xf numFmtId="0" fontId="3" fillId="11" borderId="12" xfId="0" applyFont="1" applyFill="1" applyBorder="1" applyAlignment="1">
      <alignment horizontal="left" vertical="top" wrapText="1"/>
    </xf>
    <xf numFmtId="0" fontId="3" fillId="11" borderId="20" xfId="0" applyFont="1" applyFill="1" applyBorder="1" applyAlignment="1">
      <alignment horizontal="left" vertical="top" wrapText="1"/>
    </xf>
    <xf numFmtId="0" fontId="13" fillId="0" borderId="0" xfId="1" applyFont="1" applyAlignment="1">
      <alignment horizontal="center" vertical="top" wrapText="1"/>
    </xf>
    <xf numFmtId="0" fontId="12" fillId="0" borderId="0" xfId="1" applyFont="1" applyAlignment="1">
      <alignment horizontal="center" vertical="center" wrapText="1"/>
    </xf>
    <xf numFmtId="0" fontId="13" fillId="0" borderId="5" xfId="1" applyFont="1" applyBorder="1" applyAlignment="1">
      <alignment horizontal="center" vertical="center" textRotation="90" wrapText="1"/>
    </xf>
    <xf numFmtId="0" fontId="13" fillId="0" borderId="13" xfId="1" applyFont="1" applyBorder="1" applyAlignment="1">
      <alignment horizontal="center" vertical="center" textRotation="90" wrapText="1"/>
    </xf>
    <xf numFmtId="0" fontId="13" fillId="0" borderId="21" xfId="1" applyFont="1" applyBorder="1" applyAlignment="1">
      <alignment horizontal="center" vertical="center" textRotation="90" wrapText="1"/>
    </xf>
    <xf numFmtId="0" fontId="10" fillId="11" borderId="5" xfId="1" applyFont="1" applyFill="1" applyBorder="1" applyAlignment="1">
      <alignment horizontal="center" vertical="center" textRotation="90" wrapText="1"/>
    </xf>
    <xf numFmtId="0" fontId="10" fillId="11" borderId="21" xfId="1" applyFont="1" applyFill="1" applyBorder="1" applyAlignment="1">
      <alignment horizontal="center" vertical="center" textRotation="90" wrapText="1"/>
    </xf>
    <xf numFmtId="49" fontId="13" fillId="10" borderId="28" xfId="1" applyNumberFormat="1" applyFont="1" applyFill="1" applyBorder="1" applyAlignment="1">
      <alignment horizontal="left" vertical="top" wrapText="1"/>
    </xf>
    <xf numFmtId="49" fontId="13" fillId="10" borderId="0" xfId="1" applyNumberFormat="1" applyFont="1" applyFill="1" applyAlignment="1">
      <alignment horizontal="left" vertical="top" wrapText="1"/>
    </xf>
    <xf numFmtId="49" fontId="13" fillId="10" borderId="1" xfId="1" applyNumberFormat="1" applyFont="1" applyFill="1" applyBorder="1" applyAlignment="1">
      <alignment horizontal="left" vertical="top" wrapText="1"/>
    </xf>
    <xf numFmtId="49" fontId="12" fillId="4" borderId="28" xfId="1" applyNumberFormat="1" applyFont="1" applyFill="1" applyBorder="1" applyAlignment="1">
      <alignment horizontal="center" vertical="top"/>
    </xf>
    <xf numFmtId="49" fontId="12" fillId="4" borderId="0" xfId="1" applyNumberFormat="1" applyFont="1" applyFill="1" applyAlignment="1">
      <alignment horizontal="center" vertical="top"/>
    </xf>
    <xf numFmtId="0" fontId="13" fillId="0" borderId="4" xfId="1" applyFont="1" applyBorder="1" applyAlignment="1">
      <alignment horizontal="center" vertical="center" textRotation="90" wrapText="1"/>
    </xf>
    <xf numFmtId="0" fontId="13" fillId="0" borderId="12" xfId="1" applyFont="1" applyBorder="1" applyAlignment="1">
      <alignment horizontal="center" vertical="center" textRotation="90" wrapText="1"/>
    </xf>
    <xf numFmtId="0" fontId="13" fillId="10" borderId="5" xfId="1" applyFont="1" applyFill="1" applyBorder="1" applyAlignment="1">
      <alignment horizontal="center" vertical="center" textRotation="90" wrapText="1"/>
    </xf>
    <xf numFmtId="0" fontId="13" fillId="10" borderId="21" xfId="1" applyFont="1" applyFill="1" applyBorder="1" applyAlignment="1">
      <alignment horizontal="center" vertical="center" textRotation="90" wrapText="1"/>
    </xf>
    <xf numFmtId="0" fontId="13" fillId="0" borderId="28" xfId="1" applyFont="1" applyBorder="1" applyAlignment="1">
      <alignment horizontal="center" vertical="center" wrapText="1"/>
    </xf>
    <xf numFmtId="0" fontId="13" fillId="0" borderId="0" xfId="1" applyFont="1" applyAlignment="1">
      <alignment horizontal="center" vertical="center" wrapText="1"/>
    </xf>
    <xf numFmtId="49" fontId="12" fillId="6" borderId="32" xfId="1" applyNumberFormat="1" applyFont="1" applyFill="1" applyBorder="1" applyAlignment="1">
      <alignment horizontal="center" vertical="top"/>
    </xf>
    <xf numFmtId="49" fontId="12" fillId="6" borderId="35" xfId="1" applyNumberFormat="1" applyFont="1" applyFill="1" applyBorder="1" applyAlignment="1">
      <alignment horizontal="center" vertical="top"/>
    </xf>
    <xf numFmtId="49" fontId="12" fillId="6" borderId="43" xfId="1" applyNumberFormat="1" applyFont="1" applyFill="1" applyBorder="1" applyAlignment="1">
      <alignment horizontal="center" vertical="top"/>
    </xf>
    <xf numFmtId="165" fontId="13" fillId="7" borderId="24" xfId="0" applyNumberFormat="1" applyFont="1" applyFill="1" applyBorder="1" applyAlignment="1">
      <alignment horizontal="center" vertical="center" wrapText="1"/>
    </xf>
    <xf numFmtId="165" fontId="13" fillId="7" borderId="46" xfId="0" applyNumberFormat="1" applyFont="1" applyFill="1" applyBorder="1" applyAlignment="1">
      <alignment horizontal="left" vertical="center" wrapText="1"/>
    </xf>
    <xf numFmtId="165" fontId="13" fillId="7" borderId="23" xfId="0" applyNumberFormat="1" applyFont="1" applyFill="1" applyBorder="1" applyAlignment="1">
      <alignment horizontal="left" vertical="center" wrapText="1"/>
    </xf>
    <xf numFmtId="0" fontId="13" fillId="0" borderId="29" xfId="0" applyFont="1" applyBorder="1" applyAlignment="1">
      <alignment horizontal="center" vertical="center" wrapText="1"/>
    </xf>
    <xf numFmtId="0" fontId="13" fillId="0" borderId="30" xfId="0" applyFont="1" applyBorder="1" applyAlignment="1">
      <alignment horizontal="center" vertical="center" wrapText="1"/>
    </xf>
    <xf numFmtId="0" fontId="13" fillId="22" borderId="5" xfId="1" applyFont="1" applyFill="1" applyBorder="1" applyAlignment="1">
      <alignment horizontal="center" vertical="center" textRotation="90" wrapText="1"/>
    </xf>
    <xf numFmtId="0" fontId="13" fillId="22" borderId="21" xfId="1" applyFont="1" applyFill="1" applyBorder="1" applyAlignment="1">
      <alignment horizontal="center" vertical="center" textRotation="90" wrapText="1"/>
    </xf>
    <xf numFmtId="0" fontId="13" fillId="4" borderId="4" xfId="1" applyFont="1" applyFill="1" applyBorder="1" applyAlignment="1">
      <alignment horizontal="center" vertical="center" textRotation="90" wrapText="1"/>
    </xf>
    <xf numFmtId="0" fontId="13" fillId="4" borderId="20" xfId="1" applyFont="1" applyFill="1" applyBorder="1" applyAlignment="1">
      <alignment horizontal="center" vertical="center" textRotation="90" wrapText="1"/>
    </xf>
    <xf numFmtId="0" fontId="13" fillId="11" borderId="28" xfId="1" applyFont="1" applyFill="1" applyBorder="1" applyAlignment="1">
      <alignment horizontal="center" vertical="center" textRotation="90" wrapText="1"/>
    </xf>
    <xf numFmtId="0" fontId="13" fillId="11" borderId="0" xfId="1" applyFont="1" applyFill="1" applyAlignment="1">
      <alignment horizontal="center" vertical="center" textRotation="90" wrapText="1"/>
    </xf>
    <xf numFmtId="49" fontId="12" fillId="11" borderId="7" xfId="1" applyNumberFormat="1" applyFont="1" applyFill="1" applyBorder="1" applyAlignment="1">
      <alignment horizontal="center" vertical="top"/>
    </xf>
    <xf numFmtId="49" fontId="12" fillId="11" borderId="8" xfId="1" applyNumberFormat="1" applyFont="1" applyFill="1" applyBorder="1" applyAlignment="1">
      <alignment horizontal="center" vertical="top"/>
    </xf>
    <xf numFmtId="49" fontId="12" fillId="11" borderId="9" xfId="1" applyNumberFormat="1" applyFont="1" applyFill="1" applyBorder="1" applyAlignment="1">
      <alignment horizontal="center" vertical="top"/>
    </xf>
    <xf numFmtId="49" fontId="12" fillId="10" borderId="4" xfId="1" applyNumberFormat="1" applyFont="1" applyFill="1" applyBorder="1" applyAlignment="1">
      <alignment horizontal="center" vertical="top"/>
    </xf>
    <xf numFmtId="49" fontId="12" fillId="10" borderId="12" xfId="1" applyNumberFormat="1" applyFont="1" applyFill="1" applyBorder="1" applyAlignment="1">
      <alignment horizontal="center" vertical="top"/>
    </xf>
    <xf numFmtId="49" fontId="12" fillId="10" borderId="20" xfId="1" applyNumberFormat="1" applyFont="1" applyFill="1" applyBorder="1" applyAlignment="1">
      <alignment horizontal="center" vertical="top"/>
    </xf>
    <xf numFmtId="0" fontId="13" fillId="0" borderId="34" xfId="0" applyFont="1" applyBorder="1" applyAlignment="1">
      <alignment horizontal="center" vertical="center" wrapText="1"/>
    </xf>
    <xf numFmtId="0" fontId="13" fillId="0" borderId="26" xfId="0" applyFont="1" applyBorder="1" applyAlignment="1">
      <alignment horizontal="center" vertical="center" wrapText="1"/>
    </xf>
    <xf numFmtId="165" fontId="13" fillId="5" borderId="38" xfId="0" applyNumberFormat="1" applyFont="1" applyFill="1" applyBorder="1" applyAlignment="1">
      <alignment horizontal="center" vertical="center" wrapText="1"/>
    </xf>
    <xf numFmtId="0" fontId="7" fillId="0" borderId="44" xfId="1" applyFont="1" applyBorder="1" applyAlignment="1">
      <alignment horizontal="left" vertical="top" wrapText="1"/>
    </xf>
    <xf numFmtId="0" fontId="7" fillId="0" borderId="50" xfId="1" applyFont="1" applyBorder="1" applyAlignment="1">
      <alignment horizontal="left" vertical="top" wrapText="1"/>
    </xf>
    <xf numFmtId="0" fontId="36" fillId="0" borderId="50" xfId="1" applyFont="1" applyBorder="1" applyAlignment="1">
      <alignment horizontal="left" vertical="top" wrapText="1"/>
    </xf>
    <xf numFmtId="0" fontId="36" fillId="0" borderId="52" xfId="1" applyFont="1" applyBorder="1" applyAlignment="1">
      <alignment horizontal="left" vertical="top" wrapText="1"/>
    </xf>
    <xf numFmtId="49" fontId="12" fillId="6" borderId="46" xfId="1" applyNumberFormat="1" applyFont="1" applyFill="1" applyBorder="1" applyAlignment="1">
      <alignment horizontal="center" vertical="top"/>
    </xf>
    <xf numFmtId="49" fontId="12" fillId="6" borderId="15" xfId="1" applyNumberFormat="1" applyFont="1" applyFill="1" applyBorder="1" applyAlignment="1">
      <alignment horizontal="center" vertical="top"/>
    </xf>
    <xf numFmtId="49" fontId="12" fillId="6" borderId="23" xfId="1" applyNumberFormat="1" applyFont="1" applyFill="1" applyBorder="1" applyAlignment="1">
      <alignment horizontal="center" vertical="top"/>
    </xf>
    <xf numFmtId="0" fontId="10" fillId="0" borderId="0" xfId="1" applyFont="1" applyAlignment="1">
      <alignment horizontal="left" vertical="top" wrapText="1"/>
    </xf>
    <xf numFmtId="4" fontId="57" fillId="0" borderId="0" xfId="1" applyNumberFormat="1" applyFont="1" applyAlignment="1">
      <alignment horizontal="center" vertical="top" wrapText="1"/>
    </xf>
    <xf numFmtId="166" fontId="10" fillId="0" borderId="0" xfId="1" applyNumberFormat="1" applyFont="1" applyAlignment="1">
      <alignment horizontal="center" vertical="top" wrapText="1"/>
    </xf>
    <xf numFmtId="0" fontId="13" fillId="10" borderId="2" xfId="1" applyFont="1" applyFill="1" applyBorder="1" applyAlignment="1">
      <alignment horizontal="left" vertical="top" wrapText="1"/>
    </xf>
    <xf numFmtId="0" fontId="13" fillId="10" borderId="10" xfId="1" applyFont="1" applyFill="1" applyBorder="1" applyAlignment="1">
      <alignment horizontal="left" vertical="top" wrapText="1"/>
    </xf>
    <xf numFmtId="0" fontId="13" fillId="10" borderId="18" xfId="1" applyFont="1" applyFill="1" applyBorder="1" applyAlignment="1">
      <alignment horizontal="left" vertical="top" wrapText="1"/>
    </xf>
    <xf numFmtId="49" fontId="12" fillId="0" borderId="6" xfId="1" applyNumberFormat="1" applyFont="1" applyBorder="1" applyAlignment="1">
      <alignment horizontal="center" vertical="top"/>
    </xf>
    <xf numFmtId="166" fontId="18" fillId="0" borderId="0" xfId="1" applyNumberFormat="1" applyFont="1" applyAlignment="1">
      <alignment horizontal="center" vertical="top" wrapText="1"/>
    </xf>
    <xf numFmtId="0" fontId="32" fillId="0" borderId="6" xfId="0" applyFont="1" applyBorder="1" applyAlignment="1">
      <alignment horizontal="left" vertical="center" wrapText="1"/>
    </xf>
    <xf numFmtId="0" fontId="32" fillId="0" borderId="28" xfId="0" applyFont="1" applyBorder="1" applyAlignment="1">
      <alignment horizontal="left" vertical="center" wrapText="1"/>
    </xf>
    <xf numFmtId="0" fontId="32" fillId="0" borderId="4" xfId="0" applyFont="1" applyBorder="1" applyAlignment="1">
      <alignment horizontal="left" vertical="center" wrapText="1"/>
    </xf>
    <xf numFmtId="49" fontId="12" fillId="6" borderId="6" xfId="1" applyNumberFormat="1" applyFont="1" applyFill="1" applyBorder="1" applyAlignment="1">
      <alignment horizontal="center" vertical="top"/>
    </xf>
    <xf numFmtId="49" fontId="12" fillId="6" borderId="14" xfId="1" applyNumberFormat="1" applyFont="1" applyFill="1" applyBorder="1" applyAlignment="1">
      <alignment horizontal="center" vertical="top"/>
    </xf>
    <xf numFmtId="49" fontId="12" fillId="11" borderId="7" xfId="1" applyNumberFormat="1" applyFont="1" applyFill="1" applyBorder="1" applyAlignment="1">
      <alignment horizontal="left" vertical="top" wrapText="1"/>
    </xf>
    <xf numFmtId="49" fontId="12" fillId="11" borderId="8" xfId="1" applyNumberFormat="1" applyFont="1" applyFill="1" applyBorder="1" applyAlignment="1">
      <alignment horizontal="left" vertical="top" wrapText="1"/>
    </xf>
    <xf numFmtId="49" fontId="12" fillId="11" borderId="9" xfId="1" applyNumberFormat="1" applyFont="1" applyFill="1" applyBorder="1" applyAlignment="1">
      <alignment horizontal="left" vertical="top" wrapText="1"/>
    </xf>
    <xf numFmtId="0" fontId="13" fillId="10" borderId="5" xfId="3" applyFont="1" applyFill="1" applyBorder="1" applyAlignment="1">
      <alignment horizontal="left" vertical="top" wrapText="1"/>
    </xf>
    <xf numFmtId="0" fontId="13" fillId="10" borderId="13" xfId="3" applyFont="1" applyFill="1" applyBorder="1" applyAlignment="1">
      <alignment horizontal="left" vertical="top" wrapText="1"/>
    </xf>
    <xf numFmtId="0" fontId="13" fillId="10" borderId="38" xfId="0" applyFont="1" applyFill="1" applyBorder="1" applyAlignment="1">
      <alignment horizontal="left" vertical="top" wrapText="1"/>
    </xf>
    <xf numFmtId="0" fontId="13" fillId="10" borderId="69" xfId="0" applyFont="1" applyFill="1" applyBorder="1" applyAlignment="1">
      <alignment horizontal="left" vertical="top" wrapText="1"/>
    </xf>
    <xf numFmtId="0" fontId="13" fillId="10" borderId="34" xfId="0" applyFont="1" applyFill="1" applyBorder="1" applyAlignment="1">
      <alignment horizontal="left" vertical="top" wrapText="1"/>
    </xf>
    <xf numFmtId="0" fontId="13" fillId="10" borderId="39" xfId="0" applyFont="1" applyFill="1" applyBorder="1" applyAlignment="1">
      <alignment horizontal="left" vertical="top" wrapText="1"/>
    </xf>
    <xf numFmtId="0" fontId="13" fillId="10" borderId="26" xfId="0" applyFont="1" applyFill="1" applyBorder="1" applyAlignment="1">
      <alignment horizontal="left" vertical="top" wrapText="1"/>
    </xf>
    <xf numFmtId="0" fontId="18" fillId="11" borderId="59" xfId="1" applyFont="1" applyFill="1" applyBorder="1" applyAlignment="1">
      <alignment horizontal="center" vertical="center" textRotation="90" wrapText="1"/>
    </xf>
    <xf numFmtId="0" fontId="3" fillId="0" borderId="7" xfId="1" applyFont="1" applyBorder="1" applyAlignment="1">
      <alignment horizontal="center" vertical="top" wrapText="1"/>
    </xf>
    <xf numFmtId="0" fontId="3" fillId="0" borderId="8" xfId="1" applyFont="1" applyBorder="1" applyAlignment="1">
      <alignment horizontal="center" vertical="top" wrapText="1"/>
    </xf>
    <xf numFmtId="0" fontId="3" fillId="0" borderId="9" xfId="1" applyFont="1" applyBorder="1" applyAlignment="1">
      <alignment horizontal="center" vertical="top" wrapText="1"/>
    </xf>
    <xf numFmtId="0" fontId="13" fillId="10" borderId="21" xfId="3" applyFont="1" applyFill="1" applyBorder="1" applyAlignment="1">
      <alignment horizontal="left" vertical="top" wrapText="1"/>
    </xf>
    <xf numFmtId="0" fontId="12" fillId="9" borderId="5" xfId="3" applyFont="1" applyFill="1" applyBorder="1" applyAlignment="1">
      <alignment horizontal="left" vertical="top" wrapText="1"/>
    </xf>
    <xf numFmtId="0" fontId="12" fillId="9" borderId="13" xfId="3" applyFont="1" applyFill="1" applyBorder="1" applyAlignment="1">
      <alignment horizontal="left" vertical="top" wrapText="1"/>
    </xf>
    <xf numFmtId="0" fontId="12" fillId="9" borderId="21" xfId="3" applyFont="1" applyFill="1" applyBorder="1" applyAlignment="1">
      <alignment horizontal="left" vertical="top" wrapText="1"/>
    </xf>
    <xf numFmtId="49" fontId="12" fillId="10" borderId="22" xfId="1" applyNumberFormat="1" applyFont="1" applyFill="1" applyBorder="1" applyAlignment="1">
      <alignment horizontal="center" vertical="top"/>
    </xf>
    <xf numFmtId="49" fontId="12" fillId="0" borderId="12" xfId="1" applyNumberFormat="1" applyFont="1" applyBorder="1" applyAlignment="1">
      <alignment horizontal="center" vertical="top"/>
    </xf>
    <xf numFmtId="49" fontId="13" fillId="0" borderId="4" xfId="1" applyNumberFormat="1" applyFont="1" applyBorder="1" applyAlignment="1">
      <alignment horizontal="center" vertical="center" textRotation="90"/>
    </xf>
    <xf numFmtId="49" fontId="13" fillId="0" borderId="12" xfId="1" applyNumberFormat="1" applyFont="1" applyBorder="1" applyAlignment="1">
      <alignment horizontal="center" vertical="center" textRotation="90"/>
    </xf>
    <xf numFmtId="49" fontId="13" fillId="0" borderId="52" xfId="1" applyNumberFormat="1" applyFont="1" applyBorder="1" applyAlignment="1">
      <alignment horizontal="center" vertical="center" textRotation="90"/>
    </xf>
    <xf numFmtId="49" fontId="13" fillId="0" borderId="20" xfId="1" applyNumberFormat="1" applyFont="1" applyBorder="1" applyAlignment="1">
      <alignment horizontal="center" vertical="center" textRotation="90"/>
    </xf>
    <xf numFmtId="49" fontId="13" fillId="0" borderId="14" xfId="1" applyNumberFormat="1" applyFont="1" applyBorder="1" applyAlignment="1">
      <alignment horizontal="center" vertical="center" textRotation="90"/>
    </xf>
    <xf numFmtId="49" fontId="12" fillId="0" borderId="21" xfId="1" applyNumberFormat="1" applyFont="1" applyBorder="1" applyAlignment="1">
      <alignment horizontal="left" vertical="top"/>
    </xf>
    <xf numFmtId="0" fontId="13" fillId="0" borderId="45" xfId="0" applyFont="1" applyBorder="1" applyAlignment="1">
      <alignment horizontal="left" vertical="top" wrapText="1"/>
    </xf>
    <xf numFmtId="0" fontId="13" fillId="0" borderId="49" xfId="0" applyFont="1" applyBorder="1" applyAlignment="1">
      <alignment horizontal="left" vertical="top" wrapText="1"/>
    </xf>
    <xf numFmtId="0" fontId="12" fillId="0" borderId="22" xfId="1" applyFont="1" applyBorder="1" applyAlignment="1">
      <alignment horizontal="center" vertical="top" wrapText="1"/>
    </xf>
    <xf numFmtId="0" fontId="12" fillId="0" borderId="1" xfId="1" applyFont="1" applyBorder="1" applyAlignment="1">
      <alignment horizontal="center" vertical="top" wrapText="1"/>
    </xf>
    <xf numFmtId="0" fontId="12" fillId="0" borderId="20" xfId="1" applyFont="1" applyBorder="1" applyAlignment="1">
      <alignment horizontal="center" vertical="top" wrapText="1"/>
    </xf>
    <xf numFmtId="0" fontId="3" fillId="4" borderId="7" xfId="1" applyFont="1" applyFill="1" applyBorder="1" applyAlignment="1">
      <alignment horizontal="left" vertical="top" wrapText="1"/>
    </xf>
    <xf numFmtId="0" fontId="3" fillId="4" borderId="8" xfId="1" applyFont="1" applyFill="1" applyBorder="1" applyAlignment="1">
      <alignment horizontal="left" vertical="top" wrapText="1"/>
    </xf>
    <xf numFmtId="0" fontId="3" fillId="4" borderId="9" xfId="1" applyFont="1" applyFill="1" applyBorder="1" applyAlignment="1">
      <alignment horizontal="left" vertical="top" wrapText="1"/>
    </xf>
    <xf numFmtId="0" fontId="3" fillId="22" borderId="7" xfId="1" applyFont="1" applyFill="1" applyBorder="1" applyAlignment="1">
      <alignment horizontal="left" vertical="top" wrapText="1"/>
    </xf>
    <xf numFmtId="0" fontId="3" fillId="22" borderId="8" xfId="1" applyFont="1" applyFill="1" applyBorder="1" applyAlignment="1">
      <alignment horizontal="left" vertical="top" wrapText="1"/>
    </xf>
    <xf numFmtId="0" fontId="3" fillId="22" borderId="9" xfId="1" applyFont="1" applyFill="1" applyBorder="1" applyAlignment="1">
      <alignment horizontal="left" vertical="top" wrapText="1"/>
    </xf>
    <xf numFmtId="165" fontId="13" fillId="7" borderId="38" xfId="0" applyNumberFormat="1" applyFont="1" applyFill="1" applyBorder="1" applyAlignment="1">
      <alignment horizontal="center" vertical="center" wrapText="1"/>
    </xf>
    <xf numFmtId="0" fontId="13" fillId="0" borderId="39" xfId="0" applyFont="1" applyBorder="1" applyAlignment="1">
      <alignment horizontal="center" vertical="center" wrapText="1"/>
    </xf>
    <xf numFmtId="165" fontId="12" fillId="14" borderId="7" xfId="1" applyNumberFormat="1" applyFont="1" applyFill="1" applyBorder="1" applyAlignment="1">
      <alignment horizontal="center" vertical="top"/>
    </xf>
    <xf numFmtId="165" fontId="12" fillId="14" borderId="8" xfId="1" applyNumberFormat="1" applyFont="1" applyFill="1" applyBorder="1" applyAlignment="1">
      <alignment horizontal="center" vertical="top"/>
    </xf>
    <xf numFmtId="165" fontId="12" fillId="14" borderId="9" xfId="1" applyNumberFormat="1" applyFont="1" applyFill="1" applyBorder="1" applyAlignment="1">
      <alignment horizontal="center" vertical="top"/>
    </xf>
    <xf numFmtId="49" fontId="12" fillId="14" borderId="72" xfId="1" applyNumberFormat="1" applyFont="1" applyFill="1" applyBorder="1" applyAlignment="1">
      <alignment horizontal="right" vertical="top"/>
    </xf>
    <xf numFmtId="49" fontId="12" fillId="14" borderId="8" xfId="1" applyNumberFormat="1" applyFont="1" applyFill="1" applyBorder="1" applyAlignment="1">
      <alignment horizontal="right" vertical="top"/>
    </xf>
    <xf numFmtId="49" fontId="12" fillId="14" borderId="9" xfId="1" applyNumberFormat="1" applyFont="1" applyFill="1" applyBorder="1" applyAlignment="1">
      <alignment horizontal="right" vertical="top"/>
    </xf>
    <xf numFmtId="0" fontId="13" fillId="0" borderId="6" xfId="3" applyFont="1" applyBorder="1" applyAlignment="1">
      <alignment horizontal="left" vertical="top" wrapText="1"/>
    </xf>
    <xf numFmtId="0" fontId="13" fillId="0" borderId="22" xfId="3" applyFont="1" applyBorder="1" applyAlignment="1">
      <alignment horizontal="left" vertical="top" wrapText="1"/>
    </xf>
    <xf numFmtId="49" fontId="13" fillId="0" borderId="13" xfId="1" applyNumberFormat="1" applyFont="1" applyBorder="1" applyAlignment="1">
      <alignment horizontal="left" vertical="top" wrapText="1"/>
    </xf>
    <xf numFmtId="49" fontId="13" fillId="0" borderId="21" xfId="1" applyNumberFormat="1" applyFont="1" applyBorder="1" applyAlignment="1">
      <alignment horizontal="left" vertical="top" wrapText="1"/>
    </xf>
    <xf numFmtId="49" fontId="13" fillId="0" borderId="4" xfId="1" applyNumberFormat="1" applyFont="1" applyBorder="1" applyAlignment="1">
      <alignment horizontal="center" vertical="top"/>
    </xf>
    <xf numFmtId="49" fontId="13" fillId="0" borderId="12" xfId="1" applyNumberFormat="1" applyFont="1" applyBorder="1" applyAlignment="1">
      <alignment horizontal="center" vertical="top"/>
    </xf>
    <xf numFmtId="49" fontId="13" fillId="0" borderId="20" xfId="1" applyNumberFormat="1" applyFont="1" applyBorder="1" applyAlignment="1">
      <alignment horizontal="center" vertical="top"/>
    </xf>
    <xf numFmtId="49" fontId="12" fillId="0" borderId="10" xfId="1" applyNumberFormat="1" applyFont="1" applyBorder="1" applyAlignment="1">
      <alignment horizontal="center" vertical="center"/>
    </xf>
    <xf numFmtId="49" fontId="12" fillId="0" borderId="18" xfId="1" applyNumberFormat="1" applyFont="1" applyBorder="1" applyAlignment="1">
      <alignment horizontal="center" vertical="center"/>
    </xf>
    <xf numFmtId="49" fontId="13" fillId="0" borderId="6" xfId="1" applyNumberFormat="1" applyFont="1" applyBorder="1" applyAlignment="1">
      <alignment horizontal="center" vertical="center" textRotation="90"/>
    </xf>
    <xf numFmtId="49" fontId="13" fillId="0" borderId="22" xfId="1" applyNumberFormat="1" applyFont="1" applyBorder="1" applyAlignment="1">
      <alignment horizontal="center" vertical="center" textRotation="90"/>
    </xf>
    <xf numFmtId="0" fontId="13" fillId="10" borderId="74" xfId="0" applyFont="1" applyFill="1" applyBorder="1" applyAlignment="1">
      <alignment horizontal="left" vertical="top" wrapText="1"/>
    </xf>
    <xf numFmtId="0" fontId="13" fillId="10" borderId="73" xfId="0" applyFont="1" applyFill="1" applyBorder="1" applyAlignment="1">
      <alignment horizontal="left" vertical="top" wrapText="1"/>
    </xf>
    <xf numFmtId="49" fontId="12" fillId="0" borderId="10" xfId="1" applyNumberFormat="1" applyFont="1" applyBorder="1" applyAlignment="1">
      <alignment horizontal="center" vertical="top"/>
    </xf>
    <xf numFmtId="49" fontId="12" fillId="0" borderId="46" xfId="1" applyNumberFormat="1" applyFont="1" applyBorder="1" applyAlignment="1">
      <alignment horizontal="center" vertical="top"/>
    </xf>
    <xf numFmtId="49" fontId="12" fillId="0" borderId="15" xfId="1" applyNumberFormat="1" applyFont="1" applyBorder="1" applyAlignment="1">
      <alignment horizontal="center" vertical="top"/>
    </xf>
    <xf numFmtId="49" fontId="12" fillId="0" borderId="23" xfId="1" applyNumberFormat="1" applyFont="1" applyBorder="1" applyAlignment="1">
      <alignment horizontal="center" vertical="top"/>
    </xf>
    <xf numFmtId="0" fontId="3" fillId="11" borderId="5" xfId="0" applyFont="1" applyFill="1" applyBorder="1" applyAlignment="1">
      <alignment horizontal="left" vertical="top" wrapText="1"/>
    </xf>
    <xf numFmtId="0" fontId="3" fillId="11" borderId="13" xfId="0" applyFont="1" applyFill="1" applyBorder="1" applyAlignment="1">
      <alignment horizontal="left" vertical="top" wrapText="1"/>
    </xf>
    <xf numFmtId="0" fontId="3" fillId="11" borderId="21" xfId="0" applyFont="1" applyFill="1" applyBorder="1" applyAlignment="1">
      <alignment horizontal="left" vertical="top" wrapText="1"/>
    </xf>
    <xf numFmtId="49" fontId="39" fillId="0" borderId="5" xfId="0" applyNumberFormat="1" applyFont="1" applyBorder="1" applyAlignment="1">
      <alignment horizontal="center" vertical="top" wrapText="1"/>
    </xf>
    <xf numFmtId="49" fontId="39" fillId="0" borderId="13" xfId="0" applyNumberFormat="1" applyFont="1" applyBorder="1" applyAlignment="1">
      <alignment horizontal="center" vertical="top" wrapText="1"/>
    </xf>
    <xf numFmtId="49" fontId="12" fillId="0" borderId="2" xfId="1" applyNumberFormat="1" applyFont="1" applyBorder="1" applyAlignment="1">
      <alignment horizontal="center" vertical="top"/>
    </xf>
    <xf numFmtId="165" fontId="13" fillId="0" borderId="46" xfId="0" applyNumberFormat="1" applyFont="1" applyBorder="1" applyAlignment="1">
      <alignment horizontal="left" vertical="top" wrapText="1"/>
    </xf>
    <xf numFmtId="165" fontId="13" fillId="0" borderId="57" xfId="0" applyNumberFormat="1" applyFont="1" applyBorder="1" applyAlignment="1">
      <alignment horizontal="left" vertical="top" wrapText="1"/>
    </xf>
    <xf numFmtId="0" fontId="13" fillId="0" borderId="28" xfId="0" applyFont="1" applyBorder="1" applyAlignment="1">
      <alignment horizontal="left" vertical="top" wrapText="1"/>
    </xf>
    <xf numFmtId="0" fontId="13" fillId="0" borderId="1" xfId="0" applyFont="1" applyBorder="1" applyAlignment="1">
      <alignment horizontal="left" vertical="top" wrapText="1"/>
    </xf>
    <xf numFmtId="49" fontId="13" fillId="0" borderId="28" xfId="0" applyNumberFormat="1" applyFont="1" applyBorder="1" applyAlignment="1">
      <alignment horizontal="center" vertical="top" wrapText="1"/>
    </xf>
    <xf numFmtId="49" fontId="13" fillId="0" borderId="0" xfId="0" applyNumberFormat="1" applyFont="1" applyAlignment="1">
      <alignment horizontal="center" vertical="top" wrapText="1"/>
    </xf>
    <xf numFmtId="49" fontId="19" fillId="10" borderId="5" xfId="1" applyNumberFormat="1" applyFont="1" applyFill="1" applyBorder="1" applyAlignment="1">
      <alignment horizontal="center" vertical="top"/>
    </xf>
    <xf numFmtId="49" fontId="19" fillId="10" borderId="13" xfId="1" applyNumberFormat="1" applyFont="1" applyFill="1" applyBorder="1" applyAlignment="1">
      <alignment horizontal="center" vertical="top"/>
    </xf>
    <xf numFmtId="49" fontId="19" fillId="10" borderId="21" xfId="1" applyNumberFormat="1" applyFont="1" applyFill="1" applyBorder="1" applyAlignment="1">
      <alignment horizontal="center" vertical="top"/>
    </xf>
    <xf numFmtId="0" fontId="12" fillId="11" borderId="5" xfId="1" applyFont="1" applyFill="1" applyBorder="1" applyAlignment="1">
      <alignment horizontal="center" vertical="center" textRotation="90" wrapText="1"/>
    </xf>
    <xf numFmtId="0" fontId="12" fillId="11" borderId="13" xfId="1" applyFont="1" applyFill="1" applyBorder="1" applyAlignment="1">
      <alignment horizontal="center" vertical="center" textRotation="90" wrapText="1"/>
    </xf>
    <xf numFmtId="0" fontId="12" fillId="11" borderId="21" xfId="1" applyFont="1" applyFill="1" applyBorder="1" applyAlignment="1">
      <alignment horizontal="center" vertical="center" textRotation="90" wrapText="1"/>
    </xf>
    <xf numFmtId="0" fontId="5" fillId="0" borderId="5" xfId="4" applyFont="1" applyBorder="1" applyAlignment="1">
      <alignment horizontal="left" vertical="top" wrapText="1"/>
    </xf>
    <xf numFmtId="0" fontId="5" fillId="0" borderId="21" xfId="4" applyFont="1" applyBorder="1" applyAlignment="1">
      <alignment horizontal="left" vertical="top" wrapText="1"/>
    </xf>
    <xf numFmtId="0" fontId="12" fillId="11" borderId="6" xfId="3" applyFont="1" applyFill="1" applyBorder="1" applyAlignment="1">
      <alignment horizontal="center" vertical="center" textRotation="90" wrapText="1"/>
    </xf>
    <xf numFmtId="0" fontId="12" fillId="11" borderId="14" xfId="3" applyFont="1" applyFill="1" applyBorder="1" applyAlignment="1">
      <alignment horizontal="center" vertical="center" textRotation="90" wrapText="1"/>
    </xf>
    <xf numFmtId="0" fontId="12" fillId="11" borderId="22" xfId="3" applyFont="1" applyFill="1" applyBorder="1" applyAlignment="1">
      <alignment horizontal="center" vertical="center" textRotation="90" wrapText="1"/>
    </xf>
    <xf numFmtId="49" fontId="3" fillId="11" borderId="28" xfId="3" applyNumberFormat="1" applyFont="1" applyFill="1" applyBorder="1" applyAlignment="1">
      <alignment horizontal="center" vertical="top" wrapText="1"/>
    </xf>
    <xf numFmtId="0" fontId="36" fillId="11" borderId="1" xfId="3" applyFont="1" applyFill="1" applyBorder="1" applyAlignment="1">
      <alignment horizontal="center" vertical="top" wrapText="1"/>
    </xf>
    <xf numFmtId="0" fontId="12" fillId="11" borderId="5" xfId="3" applyFont="1" applyFill="1" applyBorder="1" applyAlignment="1">
      <alignment horizontal="center" vertical="center" textRotation="90" wrapText="1"/>
    </xf>
    <xf numFmtId="0" fontId="12" fillId="11" borderId="13" xfId="3" applyFont="1" applyFill="1" applyBorder="1" applyAlignment="1">
      <alignment horizontal="center" vertical="center" textRotation="90" wrapText="1"/>
    </xf>
    <xf numFmtId="0" fontId="12" fillId="11" borderId="21" xfId="3" applyFont="1" applyFill="1" applyBorder="1" applyAlignment="1">
      <alignment horizontal="center" vertical="center" textRotation="90" wrapText="1"/>
    </xf>
    <xf numFmtId="49" fontId="3" fillId="10" borderId="5" xfId="3" applyNumberFormat="1" applyFont="1" applyFill="1" applyBorder="1" applyAlignment="1">
      <alignment horizontal="center" vertical="top"/>
    </xf>
    <xf numFmtId="49" fontId="3" fillId="10" borderId="21" xfId="3" applyNumberFormat="1" applyFont="1" applyFill="1" applyBorder="1" applyAlignment="1">
      <alignment horizontal="center" vertical="top"/>
    </xf>
    <xf numFmtId="49" fontId="10" fillId="0" borderId="5" xfId="3" applyNumberFormat="1" applyFont="1" applyBorder="1" applyAlignment="1">
      <alignment horizontal="center" vertical="center" textRotation="90"/>
    </xf>
    <xf numFmtId="49" fontId="10" fillId="0" borderId="13" xfId="3" applyNumberFormat="1" applyFont="1" applyBorder="1" applyAlignment="1">
      <alignment horizontal="center" vertical="center" textRotation="90"/>
    </xf>
    <xf numFmtId="49" fontId="10" fillId="0" borderId="21" xfId="3" applyNumberFormat="1" applyFont="1" applyBorder="1" applyAlignment="1">
      <alignment horizontal="center" vertical="center" textRotation="90"/>
    </xf>
    <xf numFmtId="0" fontId="5" fillId="10" borderId="5" xfId="4" applyFont="1" applyFill="1" applyBorder="1" applyAlignment="1">
      <alignment horizontal="left" vertical="top" wrapText="1"/>
    </xf>
    <xf numFmtId="0" fontId="5" fillId="10" borderId="21" xfId="4" applyFont="1" applyFill="1" applyBorder="1" applyAlignment="1">
      <alignment horizontal="left" vertical="top" wrapText="1"/>
    </xf>
    <xf numFmtId="49" fontId="3" fillId="11" borderId="0" xfId="3" applyNumberFormat="1" applyFont="1" applyFill="1" applyAlignment="1">
      <alignment horizontal="center" vertical="top" wrapText="1"/>
    </xf>
    <xf numFmtId="49" fontId="3" fillId="2" borderId="5" xfId="3" applyNumberFormat="1" applyFont="1" applyFill="1" applyBorder="1" applyAlignment="1">
      <alignment horizontal="center" vertical="top" wrapText="1"/>
    </xf>
    <xf numFmtId="49" fontId="3" fillId="2" borderId="21" xfId="3" applyNumberFormat="1" applyFont="1" applyFill="1" applyBorder="1" applyAlignment="1">
      <alignment horizontal="center" vertical="top" wrapText="1"/>
    </xf>
    <xf numFmtId="0" fontId="12" fillId="11" borderId="5" xfId="3" applyFont="1" applyFill="1" applyBorder="1" applyAlignment="1">
      <alignment horizontal="center" textRotation="90" wrapText="1"/>
    </xf>
    <xf numFmtId="0" fontId="12" fillId="11" borderId="13" xfId="3" applyFont="1" applyFill="1" applyBorder="1" applyAlignment="1">
      <alignment horizontal="center" textRotation="90" wrapText="1"/>
    </xf>
    <xf numFmtId="0" fontId="3" fillId="0" borderId="7" xfId="3" applyFont="1" applyBorder="1" applyAlignment="1">
      <alignment horizontal="center" vertical="center"/>
    </xf>
    <xf numFmtId="0" fontId="3" fillId="0" borderId="8" xfId="3" applyFont="1" applyBorder="1" applyAlignment="1">
      <alignment horizontal="center" vertical="center"/>
    </xf>
    <xf numFmtId="0" fontId="3" fillId="0" borderId="9" xfId="3" applyFont="1" applyBorder="1" applyAlignment="1">
      <alignment horizontal="center" vertical="center"/>
    </xf>
    <xf numFmtId="0" fontId="5" fillId="10" borderId="13" xfId="4" applyFont="1" applyFill="1" applyBorder="1" applyAlignment="1">
      <alignment horizontal="left" vertical="top" wrapText="1"/>
    </xf>
    <xf numFmtId="49" fontId="3" fillId="11" borderId="6" xfId="3" applyNumberFormat="1" applyFont="1" applyFill="1" applyBorder="1" applyAlignment="1">
      <alignment horizontal="center" vertical="top"/>
    </xf>
    <xf numFmtId="49" fontId="3" fillId="11" borderId="14" xfId="3" applyNumberFormat="1" applyFont="1" applyFill="1" applyBorder="1" applyAlignment="1">
      <alignment horizontal="center" vertical="top"/>
    </xf>
    <xf numFmtId="49" fontId="3" fillId="11" borderId="22" xfId="3" applyNumberFormat="1" applyFont="1" applyFill="1" applyBorder="1" applyAlignment="1">
      <alignment horizontal="center" vertical="top"/>
    </xf>
    <xf numFmtId="49" fontId="3" fillId="10" borderId="13" xfId="3" applyNumberFormat="1" applyFont="1" applyFill="1" applyBorder="1" applyAlignment="1">
      <alignment horizontal="center" vertical="top"/>
    </xf>
    <xf numFmtId="49" fontId="5" fillId="0" borderId="6" xfId="3" applyNumberFormat="1" applyFont="1" applyBorder="1" applyAlignment="1">
      <alignment horizontal="left" vertical="top"/>
    </xf>
    <xf numFmtId="49" fontId="5" fillId="0" borderId="14" xfId="3" applyNumberFormat="1" applyFont="1" applyBorder="1" applyAlignment="1">
      <alignment horizontal="left" vertical="top"/>
    </xf>
    <xf numFmtId="49" fontId="5" fillId="0" borderId="22" xfId="3" applyNumberFormat="1" applyFont="1" applyBorder="1" applyAlignment="1">
      <alignment horizontal="left" vertical="top"/>
    </xf>
    <xf numFmtId="0" fontId="5" fillId="0" borderId="13" xfId="4" applyFont="1" applyBorder="1" applyAlignment="1">
      <alignment horizontal="left" vertical="top" wrapText="1"/>
    </xf>
    <xf numFmtId="0" fontId="3" fillId="11" borderId="28" xfId="3" applyFont="1" applyFill="1" applyBorder="1" applyAlignment="1">
      <alignment horizontal="center" vertical="top" wrapText="1"/>
    </xf>
    <xf numFmtId="0" fontId="3" fillId="11" borderId="4" xfId="3" applyFont="1" applyFill="1" applyBorder="1" applyAlignment="1">
      <alignment horizontal="center" vertical="top" wrapText="1"/>
    </xf>
    <xf numFmtId="0" fontId="3" fillId="11" borderId="22" xfId="3" applyFont="1" applyFill="1" applyBorder="1" applyAlignment="1">
      <alignment horizontal="center" vertical="top" wrapText="1"/>
    </xf>
    <xf numFmtId="0" fontId="3" fillId="11" borderId="1" xfId="3" applyFont="1" applyFill="1" applyBorder="1" applyAlignment="1">
      <alignment horizontal="center" vertical="top" wrapText="1"/>
    </xf>
    <xf numFmtId="0" fontId="3" fillId="11" borderId="20" xfId="3" applyFont="1" applyFill="1" applyBorder="1" applyAlignment="1">
      <alignment horizontal="center" vertical="top" wrapText="1"/>
    </xf>
    <xf numFmtId="0" fontId="13" fillId="0" borderId="1" xfId="3" applyFont="1" applyBorder="1" applyAlignment="1">
      <alignment horizontal="center"/>
    </xf>
    <xf numFmtId="0" fontId="5" fillId="0" borderId="7" xfId="13" applyFont="1" applyBorder="1" applyAlignment="1">
      <alignment horizontal="center" vertical="center"/>
    </xf>
    <xf numFmtId="0" fontId="5" fillId="0" borderId="8" xfId="13" applyFont="1" applyBorder="1" applyAlignment="1">
      <alignment horizontal="center" vertical="center"/>
    </xf>
    <xf numFmtId="0" fontId="5" fillId="0" borderId="9" xfId="13" applyFont="1" applyBorder="1" applyAlignment="1">
      <alignment horizontal="center" vertical="center"/>
    </xf>
    <xf numFmtId="0" fontId="5" fillId="0" borderId="5" xfId="3" applyFont="1" applyBorder="1" applyAlignment="1">
      <alignment horizontal="center" vertical="center" textRotation="90"/>
    </xf>
    <xf numFmtId="0" fontId="5" fillId="0" borderId="21" xfId="3" applyFont="1" applyBorder="1" applyAlignment="1">
      <alignment horizontal="center" vertical="center" textRotation="90"/>
    </xf>
    <xf numFmtId="0" fontId="3" fillId="0" borderId="0" xfId="3" applyFont="1" applyAlignment="1">
      <alignment horizontal="center" vertical="center"/>
    </xf>
    <xf numFmtId="0" fontId="5" fillId="10" borderId="5" xfId="3" applyFont="1" applyFill="1" applyBorder="1" applyAlignment="1">
      <alignment horizontal="center" vertical="center" textRotation="90" wrapText="1"/>
    </xf>
    <xf numFmtId="0" fontId="5" fillId="10" borderId="13" xfId="3" applyFont="1" applyFill="1" applyBorder="1" applyAlignment="1">
      <alignment horizontal="center" vertical="center" textRotation="90" wrapText="1"/>
    </xf>
    <xf numFmtId="0" fontId="5" fillId="10" borderId="21" xfId="3" applyFont="1" applyFill="1" applyBorder="1" applyAlignment="1">
      <alignment horizontal="center" vertical="center" textRotation="90" wrapText="1"/>
    </xf>
    <xf numFmtId="0" fontId="5" fillId="11" borderId="5" xfId="3" applyFont="1" applyFill="1" applyBorder="1" applyAlignment="1">
      <alignment horizontal="center" vertical="center" textRotation="90" wrapText="1"/>
    </xf>
    <xf numFmtId="0" fontId="5" fillId="11" borderId="13" xfId="3" applyFont="1" applyFill="1" applyBorder="1" applyAlignment="1">
      <alignment horizontal="center" vertical="center" textRotation="90" wrapText="1"/>
    </xf>
    <xf numFmtId="0" fontId="5" fillId="11" borderId="21" xfId="3" applyFont="1" applyFill="1" applyBorder="1" applyAlignment="1">
      <alignment horizontal="center" vertical="center" textRotation="90" wrapText="1"/>
    </xf>
    <xf numFmtId="0" fontId="5" fillId="0" borderId="14" xfId="3" applyFont="1" applyBorder="1" applyAlignment="1">
      <alignment horizontal="center" vertical="center" wrapText="1"/>
    </xf>
    <xf numFmtId="0" fontId="5" fillId="0" borderId="22" xfId="3" applyFont="1" applyBorder="1" applyAlignment="1">
      <alignment horizontal="center" vertical="center" wrapText="1"/>
    </xf>
    <xf numFmtId="0" fontId="5" fillId="0" borderId="5" xfId="3" applyFont="1" applyBorder="1" applyAlignment="1">
      <alignment horizontal="center" vertical="center" wrapText="1"/>
    </xf>
    <xf numFmtId="0" fontId="5" fillId="0" borderId="21" xfId="3" applyFont="1" applyBorder="1" applyAlignment="1">
      <alignment horizontal="center" vertical="center" wrapText="1"/>
    </xf>
    <xf numFmtId="164" fontId="13" fillId="0" borderId="0" xfId="14" applyFont="1" applyFill="1" applyBorder="1" applyAlignment="1">
      <alignment horizontal="center" vertical="top" wrapText="1"/>
    </xf>
    <xf numFmtId="164" fontId="13" fillId="0" borderId="46" xfId="6" applyFont="1" applyBorder="1" applyAlignment="1">
      <alignment vertical="top" wrapText="1"/>
    </xf>
    <xf numFmtId="164" fontId="13" fillId="0" borderId="15" xfId="6" applyFont="1" applyBorder="1" applyAlignment="1">
      <alignment vertical="top" wrapText="1"/>
    </xf>
    <xf numFmtId="164" fontId="0" fillId="0" borderId="23" xfId="6" applyFont="1" applyBorder="1" applyAlignment="1">
      <alignment vertical="top" wrapText="1"/>
    </xf>
    <xf numFmtId="0" fontId="13" fillId="10" borderId="5" xfId="3" applyFont="1" applyFill="1" applyBorder="1" applyAlignment="1">
      <alignment horizontal="left" vertical="top"/>
    </xf>
    <xf numFmtId="0" fontId="13" fillId="10" borderId="21" xfId="3" applyFont="1" applyFill="1" applyBorder="1" applyAlignment="1">
      <alignment horizontal="left" vertical="top"/>
    </xf>
    <xf numFmtId="0" fontId="3" fillId="0" borderId="5" xfId="13" applyFont="1" applyBorder="1" applyAlignment="1">
      <alignment horizontal="center" vertical="center" wrapText="1"/>
    </xf>
    <xf numFmtId="0" fontId="3" fillId="0" borderId="13" xfId="13" applyFont="1" applyBorder="1" applyAlignment="1">
      <alignment horizontal="center" vertical="center" wrapText="1"/>
    </xf>
    <xf numFmtId="0" fontId="3" fillId="0" borderId="21" xfId="13" applyFont="1" applyBorder="1" applyAlignment="1">
      <alignment horizontal="center" vertical="center" wrapText="1"/>
    </xf>
    <xf numFmtId="0" fontId="5" fillId="0" borderId="5" xfId="13" applyFont="1" applyBorder="1" applyAlignment="1">
      <alignment horizontal="center" vertical="center" wrapText="1"/>
    </xf>
    <xf numFmtId="0" fontId="5" fillId="0" borderId="13" xfId="13" applyFont="1" applyBorder="1" applyAlignment="1">
      <alignment horizontal="center" vertical="center" wrapText="1"/>
    </xf>
    <xf numFmtId="0" fontId="5" fillId="0" borderId="21" xfId="13" applyFont="1" applyBorder="1" applyAlignment="1">
      <alignment horizontal="center" vertical="center" wrapText="1"/>
    </xf>
    <xf numFmtId="0" fontId="3" fillId="11" borderId="14" xfId="3" applyFont="1" applyFill="1" applyBorder="1" applyAlignment="1">
      <alignment horizontal="center" vertical="top" wrapText="1"/>
    </xf>
    <xf numFmtId="0" fontId="3" fillId="11" borderId="0" xfId="3" applyFont="1" applyFill="1" applyAlignment="1">
      <alignment horizontal="center" vertical="top" wrapText="1"/>
    </xf>
    <xf numFmtId="0" fontId="3" fillId="11" borderId="12" xfId="3" applyFont="1" applyFill="1" applyBorder="1" applyAlignment="1">
      <alignment horizontal="center" vertical="top" wrapText="1"/>
    </xf>
    <xf numFmtId="0" fontId="3" fillId="11" borderId="6" xfId="3" applyFont="1" applyFill="1" applyBorder="1" applyAlignment="1">
      <alignment horizontal="center" vertical="top"/>
    </xf>
    <xf numFmtId="0" fontId="3" fillId="11" borderId="28" xfId="3" applyFont="1" applyFill="1" applyBorder="1" applyAlignment="1">
      <alignment horizontal="center" vertical="top"/>
    </xf>
    <xf numFmtId="0" fontId="3" fillId="11" borderId="4" xfId="3" applyFont="1" applyFill="1" applyBorder="1" applyAlignment="1">
      <alignment horizontal="center" vertical="top"/>
    </xf>
    <xf numFmtId="0" fontId="3" fillId="11" borderId="22" xfId="3" applyFont="1" applyFill="1" applyBorder="1" applyAlignment="1">
      <alignment horizontal="center" vertical="top"/>
    </xf>
    <xf numFmtId="0" fontId="3" fillId="11" borderId="1" xfId="3" applyFont="1" applyFill="1" applyBorder="1" applyAlignment="1">
      <alignment horizontal="center" vertical="top"/>
    </xf>
    <xf numFmtId="0" fontId="3" fillId="11" borderId="20" xfId="3" applyFont="1" applyFill="1" applyBorder="1" applyAlignment="1">
      <alignment horizontal="center" vertical="top"/>
    </xf>
    <xf numFmtId="0" fontId="5" fillId="10" borderId="6" xfId="3" applyFont="1" applyFill="1" applyBorder="1" applyAlignment="1">
      <alignment horizontal="left" vertical="top" wrapText="1"/>
    </xf>
    <xf numFmtId="0" fontId="5" fillId="10" borderId="22" xfId="3" applyFont="1" applyFill="1" applyBorder="1" applyAlignment="1">
      <alignment horizontal="left" vertical="top" wrapText="1"/>
    </xf>
    <xf numFmtId="49" fontId="10" fillId="0" borderId="2" xfId="3" applyNumberFormat="1" applyFont="1" applyBorder="1" applyAlignment="1">
      <alignment horizontal="center" vertical="center" textRotation="90"/>
    </xf>
    <xf numFmtId="49" fontId="10" fillId="0" borderId="18" xfId="3" applyNumberFormat="1" applyFont="1" applyBorder="1" applyAlignment="1">
      <alignment horizontal="center" vertical="center" textRotation="90"/>
    </xf>
    <xf numFmtId="0" fontId="32" fillId="0" borderId="31" xfId="3" applyFont="1" applyBorder="1" applyAlignment="1">
      <alignment horizontal="left" vertical="center" wrapText="1"/>
    </xf>
    <xf numFmtId="0" fontId="32" fillId="0" borderId="3" xfId="3" applyFont="1" applyBorder="1" applyAlignment="1">
      <alignment horizontal="left" vertical="center" wrapText="1"/>
    </xf>
    <xf numFmtId="0" fontId="32" fillId="0" borderId="55" xfId="3" applyFont="1" applyBorder="1" applyAlignment="1">
      <alignment horizontal="left" vertical="center" wrapText="1"/>
    </xf>
    <xf numFmtId="0" fontId="32" fillId="0" borderId="22" xfId="3" applyFont="1" applyBorder="1" applyAlignment="1">
      <alignment horizontal="left" vertical="center" wrapText="1"/>
    </xf>
    <xf numFmtId="0" fontId="32" fillId="0" borderId="1" xfId="3" applyFont="1" applyBorder="1" applyAlignment="1">
      <alignment horizontal="left" vertical="center" wrapText="1"/>
    </xf>
    <xf numFmtId="0" fontId="32" fillId="0" borderId="20" xfId="3" applyFont="1" applyBorder="1" applyAlignment="1">
      <alignment horizontal="left" vertical="center" wrapText="1"/>
    </xf>
    <xf numFmtId="0" fontId="5" fillId="0" borderId="36" xfId="13" applyFont="1" applyBorder="1" applyAlignment="1">
      <alignment horizontal="left" vertical="top" wrapText="1"/>
    </xf>
    <xf numFmtId="0" fontId="5" fillId="0" borderId="11" xfId="13" applyFont="1" applyBorder="1" applyAlignment="1">
      <alignment horizontal="left" vertical="top" wrapText="1"/>
    </xf>
    <xf numFmtId="0" fontId="36" fillId="0" borderId="11" xfId="13" applyFont="1" applyBorder="1" applyAlignment="1">
      <alignment horizontal="left" vertical="top" wrapText="1"/>
    </xf>
    <xf numFmtId="0" fontId="36" fillId="0" borderId="37" xfId="13" applyFont="1" applyBorder="1" applyAlignment="1">
      <alignment horizontal="left" vertical="top" wrapText="1"/>
    </xf>
    <xf numFmtId="0" fontId="32" fillId="0" borderId="14" xfId="3" applyFont="1" applyBorder="1" applyAlignment="1">
      <alignment horizontal="left" vertical="center" wrapText="1"/>
    </xf>
    <xf numFmtId="0" fontId="32" fillId="0" borderId="0" xfId="3" applyFont="1" applyAlignment="1">
      <alignment horizontal="left" vertical="center" wrapText="1"/>
    </xf>
    <xf numFmtId="0" fontId="32" fillId="0" borderId="12" xfId="3" applyFont="1" applyBorder="1" applyAlignment="1">
      <alignment horizontal="left" vertical="center" wrapText="1"/>
    </xf>
    <xf numFmtId="0" fontId="5" fillId="0" borderId="37" xfId="13" applyFont="1" applyBorder="1" applyAlignment="1">
      <alignment horizontal="left" vertical="top" wrapText="1"/>
    </xf>
    <xf numFmtId="49" fontId="3" fillId="11" borderId="5" xfId="3" applyNumberFormat="1" applyFont="1" applyFill="1" applyBorder="1" applyAlignment="1">
      <alignment horizontal="center" vertical="top"/>
    </xf>
    <xf numFmtId="49" fontId="3" fillId="11" borderId="13" xfId="3" applyNumberFormat="1" applyFont="1" applyFill="1" applyBorder="1" applyAlignment="1">
      <alignment horizontal="center" vertical="top"/>
    </xf>
    <xf numFmtId="49" fontId="3" fillId="11" borderId="21" xfId="3" applyNumberFormat="1" applyFont="1" applyFill="1" applyBorder="1" applyAlignment="1">
      <alignment horizontal="center" vertical="top"/>
    </xf>
    <xf numFmtId="0" fontId="33" fillId="14" borderId="7" xfId="3" applyFont="1" applyFill="1" applyBorder="1" applyAlignment="1">
      <alignment horizontal="left" vertical="center" wrapText="1"/>
    </xf>
    <xf numFmtId="0" fontId="33" fillId="14" borderId="8" xfId="3" applyFont="1" applyFill="1" applyBorder="1" applyAlignment="1">
      <alignment horizontal="left" vertical="center" wrapText="1"/>
    </xf>
    <xf numFmtId="0" fontId="33" fillId="14" borderId="9" xfId="3" applyFont="1" applyFill="1" applyBorder="1" applyAlignment="1">
      <alignment horizontal="left" vertical="center" wrapText="1"/>
    </xf>
    <xf numFmtId="49" fontId="3" fillId="9" borderId="7" xfId="3" applyNumberFormat="1" applyFont="1" applyFill="1" applyBorder="1" applyAlignment="1">
      <alignment horizontal="right" vertical="top"/>
    </xf>
    <xf numFmtId="49" fontId="3" fillId="9" borderId="8" xfId="3" applyNumberFormat="1" applyFont="1" applyFill="1" applyBorder="1" applyAlignment="1">
      <alignment horizontal="right" vertical="top"/>
    </xf>
    <xf numFmtId="49" fontId="3" fillId="9" borderId="9" xfId="3" applyNumberFormat="1" applyFont="1" applyFill="1" applyBorder="1" applyAlignment="1">
      <alignment horizontal="right" vertical="top"/>
    </xf>
    <xf numFmtId="0" fontId="33" fillId="9" borderId="7" xfId="3" applyFont="1" applyFill="1" applyBorder="1" applyAlignment="1">
      <alignment horizontal="left" vertical="center" wrapText="1"/>
    </xf>
    <xf numFmtId="0" fontId="33" fillId="9" borderId="8" xfId="3" applyFont="1" applyFill="1" applyBorder="1" applyAlignment="1">
      <alignment horizontal="left" vertical="center" wrapText="1"/>
    </xf>
    <xf numFmtId="0" fontId="33" fillId="9" borderId="9" xfId="3" applyFont="1" applyFill="1" applyBorder="1" applyAlignment="1">
      <alignment horizontal="left" vertical="center" wrapText="1"/>
    </xf>
    <xf numFmtId="0" fontId="7" fillId="0" borderId="44" xfId="13" applyFont="1" applyBorder="1" applyAlignment="1">
      <alignment horizontal="left" vertical="top" wrapText="1"/>
    </xf>
    <xf numFmtId="0" fontId="7" fillId="0" borderId="50" xfId="13" applyFont="1" applyBorder="1" applyAlignment="1">
      <alignment horizontal="left" vertical="top" wrapText="1"/>
    </xf>
    <xf numFmtId="0" fontId="36" fillId="0" borderId="50" xfId="13" applyFont="1" applyBorder="1" applyAlignment="1">
      <alignment horizontal="left" vertical="top" wrapText="1"/>
    </xf>
    <xf numFmtId="0" fontId="36" fillId="0" borderId="52" xfId="13" applyFont="1" applyBorder="1" applyAlignment="1">
      <alignment horizontal="left" vertical="top" wrapText="1"/>
    </xf>
    <xf numFmtId="0" fontId="5" fillId="5" borderId="14" xfId="3" applyFont="1" applyFill="1" applyBorder="1" applyAlignment="1">
      <alignment horizontal="left" vertical="center" wrapText="1"/>
    </xf>
    <xf numFmtId="0" fontId="5" fillId="5" borderId="0" xfId="3" applyFont="1" applyFill="1" applyAlignment="1">
      <alignment horizontal="left" vertical="center" wrapText="1"/>
    </xf>
    <xf numFmtId="0" fontId="5" fillId="5" borderId="12" xfId="3" applyFont="1" applyFill="1" applyBorder="1" applyAlignment="1">
      <alignment horizontal="left" vertical="center" wrapText="1"/>
    </xf>
    <xf numFmtId="49" fontId="3" fillId="0" borderId="0" xfId="13" applyNumberFormat="1" applyFont="1" applyAlignment="1">
      <alignment horizontal="center" vertical="top" wrapText="1"/>
    </xf>
    <xf numFmtId="0" fontId="12" fillId="0" borderId="8" xfId="13" applyFont="1" applyBorder="1" applyAlignment="1">
      <alignment horizontal="center" vertical="center" wrapText="1"/>
    </xf>
    <xf numFmtId="0" fontId="3" fillId="9" borderId="31" xfId="13" applyFont="1" applyFill="1" applyBorder="1" applyAlignment="1">
      <alignment horizontal="left" vertical="top"/>
    </xf>
    <xf numFmtId="0" fontId="3" fillId="9" borderId="3" xfId="13" applyFont="1" applyFill="1" applyBorder="1" applyAlignment="1">
      <alignment horizontal="left" vertical="top"/>
    </xf>
    <xf numFmtId="0" fontId="3" fillId="9" borderId="55" xfId="13" applyFont="1" applyFill="1" applyBorder="1" applyAlignment="1">
      <alignment horizontal="left" vertical="top"/>
    </xf>
    <xf numFmtId="0" fontId="13" fillId="0" borderId="46" xfId="3" applyFont="1" applyBorder="1" applyAlignment="1">
      <alignment horizontal="left" vertical="top" wrapText="1"/>
    </xf>
    <xf numFmtId="0" fontId="13" fillId="0" borderId="15" xfId="3" applyFont="1" applyBorder="1" applyAlignment="1">
      <alignment horizontal="left" vertical="top" wrapText="1"/>
    </xf>
    <xf numFmtId="0" fontId="13" fillId="0" borderId="23" xfId="3" applyFont="1" applyBorder="1" applyAlignment="1">
      <alignment horizontal="left" vertical="top" wrapText="1"/>
    </xf>
    <xf numFmtId="49" fontId="9" fillId="0" borderId="5" xfId="3" applyNumberFormat="1" applyFont="1" applyBorder="1" applyAlignment="1">
      <alignment horizontal="center" vertical="center" textRotation="90"/>
    </xf>
    <xf numFmtId="49" fontId="9" fillId="0" borderId="13" xfId="3" applyNumberFormat="1" applyFont="1" applyBorder="1" applyAlignment="1">
      <alignment horizontal="center" vertical="center" textRotation="90"/>
    </xf>
    <xf numFmtId="49" fontId="9" fillId="0" borderId="21" xfId="3" applyNumberFormat="1" applyFont="1" applyBorder="1" applyAlignment="1">
      <alignment horizontal="center" vertical="center" textRotation="90"/>
    </xf>
    <xf numFmtId="49" fontId="13" fillId="0" borderId="5" xfId="3" applyNumberFormat="1" applyFont="1" applyBorder="1" applyAlignment="1">
      <alignment horizontal="center" vertical="top"/>
    </xf>
    <xf numFmtId="49" fontId="13" fillId="0" borderId="13" xfId="3" applyNumberFormat="1" applyFont="1" applyBorder="1" applyAlignment="1">
      <alignment horizontal="center" vertical="top"/>
    </xf>
    <xf numFmtId="49" fontId="13" fillId="0" borderId="21" xfId="3" applyNumberFormat="1" applyFont="1" applyBorder="1" applyAlignment="1">
      <alignment horizontal="center" vertical="top"/>
    </xf>
    <xf numFmtId="0" fontId="13" fillId="0" borderId="13" xfId="4" applyFont="1" applyBorder="1" applyAlignment="1">
      <alignment horizontal="left" vertical="top" wrapText="1"/>
    </xf>
    <xf numFmtId="0" fontId="13" fillId="0" borderId="5" xfId="4" applyFont="1" applyBorder="1" applyAlignment="1">
      <alignment horizontal="left" vertical="center" wrapText="1"/>
    </xf>
    <xf numFmtId="0" fontId="13" fillId="0" borderId="13" xfId="4" applyFont="1" applyBorder="1" applyAlignment="1">
      <alignment horizontal="left" vertical="center" wrapText="1"/>
    </xf>
    <xf numFmtId="0" fontId="13" fillId="0" borderId="21" xfId="4" applyFont="1" applyBorder="1" applyAlignment="1">
      <alignment horizontal="left" vertical="center" wrapText="1"/>
    </xf>
    <xf numFmtId="0" fontId="13" fillId="0" borderId="16" xfId="3" applyFont="1" applyBorder="1" applyAlignment="1">
      <alignment horizontal="center" vertical="center" wrapText="1"/>
    </xf>
    <xf numFmtId="0" fontId="13" fillId="0" borderId="54" xfId="3" applyFont="1" applyBorder="1" applyAlignment="1">
      <alignment horizontal="center" vertical="center" wrapText="1"/>
    </xf>
    <xf numFmtId="0" fontId="13" fillId="0" borderId="29" xfId="3" applyFont="1" applyBorder="1" applyAlignment="1">
      <alignment horizontal="center" vertical="center" wrapText="1"/>
    </xf>
    <xf numFmtId="0" fontId="13" fillId="0" borderId="17" xfId="3" applyFont="1" applyBorder="1" applyAlignment="1">
      <alignment horizontal="center" vertical="center" wrapText="1"/>
    </xf>
    <xf numFmtId="49" fontId="9" fillId="0" borderId="2" xfId="3" applyNumberFormat="1" applyFont="1" applyBorder="1" applyAlignment="1">
      <alignment horizontal="center" vertical="center" textRotation="90"/>
    </xf>
    <xf numFmtId="49" fontId="9" fillId="0" borderId="18" xfId="3" applyNumberFormat="1" applyFont="1" applyBorder="1" applyAlignment="1">
      <alignment horizontal="center" vertical="center" textRotation="90"/>
    </xf>
    <xf numFmtId="0" fontId="13" fillId="0" borderId="46" xfId="3" applyFont="1" applyBorder="1" applyAlignment="1">
      <alignment horizontal="left" vertical="center" wrapText="1"/>
    </xf>
    <xf numFmtId="0" fontId="13" fillId="0" borderId="57" xfId="3" applyFont="1" applyBorder="1" applyAlignment="1">
      <alignment horizontal="left" vertical="center" wrapText="1"/>
    </xf>
    <xf numFmtId="0" fontId="3" fillId="0" borderId="6" xfId="3" applyFont="1" applyBorder="1" applyAlignment="1">
      <alignment horizontal="center" vertical="top"/>
    </xf>
    <xf numFmtId="0" fontId="3" fillId="0" borderId="28" xfId="3" applyFont="1" applyBorder="1" applyAlignment="1">
      <alignment horizontal="center" vertical="top"/>
    </xf>
    <xf numFmtId="0" fontId="3" fillId="0" borderId="4" xfId="3" applyFont="1" applyBorder="1" applyAlignment="1">
      <alignment horizontal="center" vertical="top"/>
    </xf>
    <xf numFmtId="0" fontId="3" fillId="0" borderId="22" xfId="3" applyFont="1" applyBorder="1" applyAlignment="1">
      <alignment horizontal="center" vertical="top"/>
    </xf>
    <xf numFmtId="0" fontId="3" fillId="0" borderId="1" xfId="3" applyFont="1" applyBorder="1" applyAlignment="1">
      <alignment horizontal="center" vertical="top"/>
    </xf>
    <xf numFmtId="0" fontId="3" fillId="0" borderId="20" xfId="3" applyFont="1" applyBorder="1" applyAlignment="1">
      <alignment horizontal="center" vertical="top"/>
    </xf>
    <xf numFmtId="0" fontId="3" fillId="0" borderId="7" xfId="1" applyFont="1" applyBorder="1" applyAlignment="1">
      <alignment horizontal="center" vertical="center"/>
    </xf>
    <xf numFmtId="0" fontId="3" fillId="0" borderId="8" xfId="1" applyFont="1" applyBorder="1" applyAlignment="1">
      <alignment horizontal="center" vertical="center"/>
    </xf>
    <xf numFmtId="0" fontId="3" fillId="0" borderId="9" xfId="1" applyFont="1" applyBorder="1" applyAlignment="1">
      <alignment horizontal="center" vertical="center"/>
    </xf>
    <xf numFmtId="0" fontId="3" fillId="0" borderId="16" xfId="3" applyFont="1" applyBorder="1" applyAlignment="1">
      <alignment horizontal="center" vertical="center" wrapText="1"/>
    </xf>
    <xf numFmtId="0" fontId="3" fillId="0" borderId="24" xfId="3" applyFont="1" applyBorder="1" applyAlignment="1">
      <alignment horizontal="center" vertical="center" wrapText="1"/>
    </xf>
    <xf numFmtId="49" fontId="12" fillId="6" borderId="5" xfId="3" applyNumberFormat="1" applyFont="1" applyFill="1" applyBorder="1" applyAlignment="1">
      <alignment horizontal="center" vertical="top"/>
    </xf>
    <xf numFmtId="49" fontId="12" fillId="6" borderId="13" xfId="3" applyNumberFormat="1" applyFont="1" applyFill="1" applyBorder="1" applyAlignment="1">
      <alignment horizontal="center" vertical="top"/>
    </xf>
    <xf numFmtId="49" fontId="12" fillId="6" borderId="21" xfId="3" applyNumberFormat="1" applyFont="1" applyFill="1" applyBorder="1" applyAlignment="1">
      <alignment horizontal="center" vertical="top"/>
    </xf>
    <xf numFmtId="0" fontId="13" fillId="10" borderId="5" xfId="4" applyFont="1" applyFill="1" applyBorder="1" applyAlignment="1">
      <alignment horizontal="left" vertical="top" wrapText="1"/>
    </xf>
    <xf numFmtId="0" fontId="13" fillId="10" borderId="13" xfId="4" applyFont="1" applyFill="1" applyBorder="1" applyAlignment="1">
      <alignment horizontal="left" vertical="top" wrapText="1"/>
    </xf>
    <xf numFmtId="0" fontId="13" fillId="10" borderId="21" xfId="4" applyFont="1" applyFill="1" applyBorder="1" applyAlignment="1">
      <alignment horizontal="left" vertical="top" wrapText="1"/>
    </xf>
    <xf numFmtId="49" fontId="12" fillId="6" borderId="2" xfId="3" applyNumberFormat="1" applyFont="1" applyFill="1" applyBorder="1" applyAlignment="1">
      <alignment horizontal="center" vertical="top"/>
    </xf>
    <xf numFmtId="49" fontId="12" fillId="6" borderId="18" xfId="3" applyNumberFormat="1" applyFont="1" applyFill="1" applyBorder="1" applyAlignment="1">
      <alignment horizontal="center" vertical="top"/>
    </xf>
    <xf numFmtId="0" fontId="3" fillId="11" borderId="3" xfId="3" applyFont="1" applyFill="1" applyBorder="1" applyAlignment="1">
      <alignment horizontal="center" vertical="center" textRotation="90" wrapText="1"/>
    </xf>
    <xf numFmtId="0" fontId="3" fillId="11" borderId="11" xfId="3" applyFont="1" applyFill="1" applyBorder="1" applyAlignment="1">
      <alignment horizontal="center" vertical="center" textRotation="90" wrapText="1"/>
    </xf>
    <xf numFmtId="0" fontId="3" fillId="11" borderId="19" xfId="3" applyFont="1" applyFill="1" applyBorder="1" applyAlignment="1">
      <alignment horizontal="center" vertical="center" textRotation="90" wrapText="1"/>
    </xf>
    <xf numFmtId="0" fontId="3" fillId="0" borderId="2" xfId="3" applyFont="1" applyBorder="1" applyAlignment="1">
      <alignment horizontal="center" vertical="center" textRotation="90" wrapText="1"/>
    </xf>
    <xf numFmtId="0" fontId="3" fillId="0" borderId="10" xfId="3" applyFont="1" applyBorder="1" applyAlignment="1">
      <alignment horizontal="center" vertical="center" textRotation="90" wrapText="1"/>
    </xf>
    <xf numFmtId="0" fontId="3" fillId="0" borderId="18" xfId="3" applyFont="1" applyBorder="1" applyAlignment="1">
      <alignment horizontal="center" vertical="center" textRotation="90" wrapText="1"/>
    </xf>
    <xf numFmtId="0" fontId="3" fillId="0" borderId="4" xfId="3" applyFont="1" applyBorder="1" applyAlignment="1">
      <alignment horizontal="center" vertical="center" wrapText="1"/>
    </xf>
    <xf numFmtId="0" fontId="3" fillId="0" borderId="12" xfId="3" applyFont="1" applyBorder="1" applyAlignment="1">
      <alignment horizontal="center" vertical="center" wrapText="1"/>
    </xf>
    <xf numFmtId="0" fontId="3" fillId="0" borderId="20" xfId="3" applyFont="1" applyBorder="1" applyAlignment="1">
      <alignment horizontal="center" vertical="center" wrapText="1"/>
    </xf>
    <xf numFmtId="0" fontId="3" fillId="0" borderId="5" xfId="3" applyFont="1" applyBorder="1" applyAlignment="1">
      <alignment horizontal="center" vertical="center" textRotation="90" wrapText="1"/>
    </xf>
    <xf numFmtId="0" fontId="3" fillId="0" borderId="13" xfId="3" applyFont="1" applyBorder="1" applyAlignment="1">
      <alignment horizontal="center" vertical="center" textRotation="90" wrapText="1"/>
    </xf>
    <xf numFmtId="0" fontId="3" fillId="0" borderId="21" xfId="3" applyFont="1" applyBorder="1" applyAlignment="1">
      <alignment horizontal="center" vertical="center" textRotation="90" wrapText="1"/>
    </xf>
    <xf numFmtId="49" fontId="12" fillId="11" borderId="5" xfId="3" applyNumberFormat="1" applyFont="1" applyFill="1" applyBorder="1" applyAlignment="1">
      <alignment horizontal="center" vertical="top" wrapText="1"/>
    </xf>
    <xf numFmtId="49" fontId="12" fillId="11" borderId="13" xfId="3" applyNumberFormat="1" applyFont="1" applyFill="1" applyBorder="1" applyAlignment="1">
      <alignment horizontal="center" vertical="top" wrapText="1"/>
    </xf>
    <xf numFmtId="0" fontId="8" fillId="11" borderId="21" xfId="3" applyFill="1" applyBorder="1" applyAlignment="1">
      <alignment horizontal="center" vertical="top" wrapText="1"/>
    </xf>
    <xf numFmtId="49" fontId="12" fillId="10" borderId="2" xfId="3" applyNumberFormat="1" applyFont="1" applyFill="1" applyBorder="1" applyAlignment="1">
      <alignment horizontal="center" vertical="top"/>
    </xf>
    <xf numFmtId="49" fontId="12" fillId="10" borderId="13" xfId="3" applyNumberFormat="1" applyFont="1" applyFill="1" applyBorder="1" applyAlignment="1">
      <alignment horizontal="center" vertical="top"/>
    </xf>
    <xf numFmtId="49" fontId="12" fillId="10" borderId="18" xfId="3" applyNumberFormat="1" applyFont="1" applyFill="1" applyBorder="1" applyAlignment="1">
      <alignment horizontal="center" vertical="top"/>
    </xf>
    <xf numFmtId="0" fontId="3" fillId="10" borderId="5" xfId="3" applyFont="1" applyFill="1" applyBorder="1" applyAlignment="1">
      <alignment horizontal="center" vertical="center" textRotation="90" wrapText="1"/>
    </xf>
    <xf numFmtId="0" fontId="3" fillId="10" borderId="13" xfId="3" applyFont="1" applyFill="1" applyBorder="1" applyAlignment="1">
      <alignment horizontal="center" vertical="center" textRotation="90" wrapText="1"/>
    </xf>
    <xf numFmtId="0" fontId="3" fillId="10" borderId="21" xfId="3" applyFont="1" applyFill="1" applyBorder="1" applyAlignment="1">
      <alignment horizontal="center" vertical="center" textRotation="90" wrapText="1"/>
    </xf>
    <xf numFmtId="49" fontId="13" fillId="0" borderId="6" xfId="3" applyNumberFormat="1" applyFont="1" applyBorder="1" applyAlignment="1">
      <alignment horizontal="center" vertical="top"/>
    </xf>
    <xf numFmtId="49" fontId="13" fillId="0" borderId="14" xfId="3" applyNumberFormat="1" applyFont="1" applyBorder="1" applyAlignment="1">
      <alignment horizontal="center" vertical="top"/>
    </xf>
    <xf numFmtId="0" fontId="3" fillId="0" borderId="0" xfId="3" applyFont="1" applyAlignment="1">
      <alignment horizontal="center" vertical="top" wrapText="1"/>
    </xf>
    <xf numFmtId="0" fontId="3" fillId="0" borderId="5" xfId="1" applyFont="1" applyBorder="1" applyAlignment="1">
      <alignment horizontal="center" vertical="center" wrapText="1"/>
    </xf>
    <xf numFmtId="0" fontId="3" fillId="0" borderId="13" xfId="1" applyFont="1" applyBorder="1" applyAlignment="1">
      <alignment horizontal="center" vertical="center" wrapText="1"/>
    </xf>
    <xf numFmtId="0" fontId="3" fillId="0" borderId="21" xfId="1" applyFont="1" applyBorder="1" applyAlignment="1">
      <alignment horizontal="center" vertical="center" wrapText="1"/>
    </xf>
    <xf numFmtId="0" fontId="3" fillId="0" borderId="15" xfId="3" applyFont="1" applyBorder="1" applyAlignment="1">
      <alignment horizontal="center" vertical="center" wrapText="1"/>
    </xf>
    <xf numFmtId="0" fontId="3" fillId="0" borderId="23" xfId="3" applyFont="1" applyBorder="1" applyAlignment="1">
      <alignment horizontal="center" vertical="center" wrapText="1"/>
    </xf>
    <xf numFmtId="49" fontId="18" fillId="3" borderId="5" xfId="3" applyNumberFormat="1" applyFont="1" applyFill="1" applyBorder="1" applyAlignment="1">
      <alignment horizontal="center" vertical="top"/>
    </xf>
    <xf numFmtId="49" fontId="18" fillId="3" borderId="13" xfId="3" applyNumberFormat="1" applyFont="1" applyFill="1" applyBorder="1" applyAlignment="1">
      <alignment horizontal="center" vertical="top"/>
    </xf>
    <xf numFmtId="49" fontId="18" fillId="3" borderId="21" xfId="3" applyNumberFormat="1" applyFont="1" applyFill="1" applyBorder="1" applyAlignment="1">
      <alignment horizontal="center" vertical="top"/>
    </xf>
    <xf numFmtId="0" fontId="13" fillId="10" borderId="5" xfId="4" applyFont="1" applyFill="1" applyBorder="1" applyAlignment="1">
      <alignment horizontal="left" vertical="center" wrapText="1"/>
    </xf>
    <xf numFmtId="0" fontId="13" fillId="10" borderId="13" xfId="4" applyFont="1" applyFill="1" applyBorder="1" applyAlignment="1">
      <alignment horizontal="left" vertical="center" wrapText="1"/>
    </xf>
    <xf numFmtId="49" fontId="12" fillId="2" borderId="5" xfId="3" applyNumberFormat="1" applyFont="1" applyFill="1" applyBorder="1" applyAlignment="1">
      <alignment horizontal="center" vertical="top" wrapText="1"/>
    </xf>
    <xf numFmtId="49" fontId="12" fillId="2" borderId="21" xfId="3" applyNumberFormat="1" applyFont="1" applyFill="1" applyBorder="1" applyAlignment="1">
      <alignment horizontal="center" vertical="top" wrapText="1"/>
    </xf>
    <xf numFmtId="0" fontId="3" fillId="0" borderId="3" xfId="3" applyFont="1" applyBorder="1" applyAlignment="1">
      <alignment horizontal="center" vertical="top" textRotation="90" wrapText="1"/>
    </xf>
    <xf numFmtId="0" fontId="3" fillId="0" borderId="11" xfId="3" applyFont="1" applyBorder="1" applyAlignment="1">
      <alignment horizontal="center" vertical="top" textRotation="90" wrapText="1"/>
    </xf>
    <xf numFmtId="0" fontId="3" fillId="0" borderId="19" xfId="3" applyFont="1" applyBorder="1" applyAlignment="1">
      <alignment horizontal="center" vertical="top" textRotation="90" wrapText="1"/>
    </xf>
    <xf numFmtId="0" fontId="12" fillId="0" borderId="12" xfId="3" applyFont="1" applyBorder="1" applyAlignment="1">
      <alignment horizontal="center" vertical="center" textRotation="90"/>
    </xf>
    <xf numFmtId="0" fontId="12" fillId="0" borderId="20" xfId="3" applyFont="1" applyBorder="1" applyAlignment="1">
      <alignment horizontal="center" vertical="center" textRotation="90"/>
    </xf>
    <xf numFmtId="0" fontId="3" fillId="2" borderId="2" xfId="3" applyFont="1" applyFill="1" applyBorder="1" applyAlignment="1">
      <alignment horizontal="center" vertical="center" textRotation="90" wrapText="1"/>
    </xf>
    <xf numFmtId="0" fontId="3" fillId="2" borderId="10" xfId="3" applyFont="1" applyFill="1" applyBorder="1" applyAlignment="1">
      <alignment horizontal="center" vertical="center" textRotation="90" wrapText="1"/>
    </xf>
    <xf numFmtId="0" fontId="3" fillId="2" borderId="18" xfId="3" applyFont="1" applyFill="1" applyBorder="1" applyAlignment="1">
      <alignment horizontal="center" vertical="center" textRotation="90" wrapText="1"/>
    </xf>
    <xf numFmtId="0" fontId="3" fillId="4" borderId="2" xfId="3" applyFont="1" applyFill="1" applyBorder="1" applyAlignment="1">
      <alignment horizontal="center" vertical="center" textRotation="90" wrapText="1"/>
    </xf>
    <xf numFmtId="0" fontId="3" fillId="4" borderId="10" xfId="3" applyFont="1" applyFill="1" applyBorder="1" applyAlignment="1">
      <alignment horizontal="center" vertical="center" textRotation="90" wrapText="1"/>
    </xf>
    <xf numFmtId="0" fontId="3" fillId="4" borderId="18" xfId="3" applyFont="1" applyFill="1" applyBorder="1" applyAlignment="1">
      <alignment horizontal="center" vertical="center" textRotation="90" wrapText="1"/>
    </xf>
    <xf numFmtId="49" fontId="18" fillId="3" borderId="31" xfId="3" applyNumberFormat="1" applyFont="1" applyFill="1" applyBorder="1" applyAlignment="1">
      <alignment horizontal="center" vertical="top"/>
    </xf>
    <xf numFmtId="49" fontId="18" fillId="3" borderId="14" xfId="3" applyNumberFormat="1" applyFont="1" applyFill="1" applyBorder="1" applyAlignment="1">
      <alignment horizontal="center" vertical="top"/>
    </xf>
    <xf numFmtId="49" fontId="18" fillId="3" borderId="42" xfId="3" applyNumberFormat="1" applyFont="1" applyFill="1" applyBorder="1" applyAlignment="1">
      <alignment horizontal="center" vertical="top"/>
    </xf>
    <xf numFmtId="49" fontId="12" fillId="3" borderId="5" xfId="3" applyNumberFormat="1" applyFont="1" applyFill="1" applyBorder="1" applyAlignment="1">
      <alignment horizontal="center" vertical="top"/>
    </xf>
    <xf numFmtId="49" fontId="12" fillId="3" borderId="13" xfId="3" applyNumberFormat="1" applyFont="1" applyFill="1" applyBorder="1" applyAlignment="1">
      <alignment horizontal="center" vertical="top"/>
    </xf>
    <xf numFmtId="49" fontId="12" fillId="3" borderId="21" xfId="3" applyNumberFormat="1" applyFont="1" applyFill="1" applyBorder="1" applyAlignment="1">
      <alignment horizontal="center" vertical="top"/>
    </xf>
    <xf numFmtId="0" fontId="13" fillId="10" borderId="5" xfId="3" applyFont="1" applyFill="1" applyBorder="1" applyAlignment="1">
      <alignment horizontal="left" vertical="center" wrapText="1"/>
    </xf>
    <xf numFmtId="0" fontId="13" fillId="10" borderId="13" xfId="3" applyFont="1" applyFill="1" applyBorder="1" applyAlignment="1">
      <alignment horizontal="left" vertical="center" wrapText="1"/>
    </xf>
    <xf numFmtId="0" fontId="13" fillId="10" borderId="21" xfId="3" applyFont="1" applyFill="1" applyBorder="1" applyAlignment="1">
      <alignment horizontal="left" vertical="center" wrapText="1"/>
    </xf>
    <xf numFmtId="49" fontId="12" fillId="11" borderId="21" xfId="3" applyNumberFormat="1" applyFont="1" applyFill="1" applyBorder="1" applyAlignment="1">
      <alignment horizontal="center" vertical="top" wrapText="1"/>
    </xf>
    <xf numFmtId="0" fontId="8" fillId="5" borderId="5" xfId="3" applyFill="1" applyBorder="1" applyAlignment="1">
      <alignment horizontal="center" vertical="top" wrapText="1"/>
    </xf>
    <xf numFmtId="0" fontId="8" fillId="5" borderId="13" xfId="3" applyFill="1" applyBorder="1" applyAlignment="1">
      <alignment horizontal="center" vertical="top" wrapText="1"/>
    </xf>
    <xf numFmtId="0" fontId="8" fillId="5" borderId="21" xfId="3" applyFill="1" applyBorder="1" applyAlignment="1">
      <alignment horizontal="center" vertical="top" wrapText="1"/>
    </xf>
    <xf numFmtId="49" fontId="12" fillId="10" borderId="5" xfId="3" applyNumberFormat="1" applyFont="1" applyFill="1" applyBorder="1" applyAlignment="1">
      <alignment horizontal="center" vertical="top" wrapText="1"/>
    </xf>
    <xf numFmtId="49" fontId="12" fillId="10" borderId="13" xfId="3" applyNumberFormat="1" applyFont="1" applyFill="1" applyBorder="1" applyAlignment="1">
      <alignment horizontal="center" vertical="top" wrapText="1"/>
    </xf>
    <xf numFmtId="49" fontId="12" fillId="10" borderId="21" xfId="3" applyNumberFormat="1" applyFont="1" applyFill="1" applyBorder="1" applyAlignment="1">
      <alignment horizontal="center" vertical="top" wrapText="1"/>
    </xf>
    <xf numFmtId="49" fontId="12" fillId="5" borderId="5" xfId="3" applyNumberFormat="1" applyFont="1" applyFill="1" applyBorder="1" applyAlignment="1">
      <alignment horizontal="center" vertical="top" wrapText="1"/>
    </xf>
    <xf numFmtId="49" fontId="12" fillId="5" borderId="13" xfId="3" applyNumberFormat="1" applyFont="1" applyFill="1" applyBorder="1" applyAlignment="1">
      <alignment horizontal="center" vertical="top" wrapText="1"/>
    </xf>
    <xf numFmtId="49" fontId="12" fillId="5" borderId="21" xfId="3" applyNumberFormat="1" applyFont="1" applyFill="1" applyBorder="1" applyAlignment="1">
      <alignment horizontal="center" vertical="top" wrapText="1"/>
    </xf>
    <xf numFmtId="0" fontId="3" fillId="11" borderId="5" xfId="3" applyFont="1" applyFill="1" applyBorder="1" applyAlignment="1">
      <alignment horizontal="left" vertical="center" wrapText="1"/>
    </xf>
    <xf numFmtId="0" fontId="3" fillId="11" borderId="13" xfId="3" applyFont="1" applyFill="1" applyBorder="1" applyAlignment="1">
      <alignment horizontal="left" vertical="center" wrapText="1"/>
    </xf>
    <xf numFmtId="0" fontId="50" fillId="11" borderId="21" xfId="3" applyFont="1" applyFill="1" applyBorder="1" applyAlignment="1">
      <alignment vertical="center" wrapText="1"/>
    </xf>
    <xf numFmtId="0" fontId="3" fillId="11" borderId="6" xfId="3" applyFont="1" applyFill="1" applyBorder="1" applyAlignment="1">
      <alignment horizontal="center" vertical="center" wrapText="1"/>
    </xf>
    <xf numFmtId="0" fontId="3" fillId="11" borderId="28" xfId="3" applyFont="1" applyFill="1" applyBorder="1" applyAlignment="1">
      <alignment horizontal="center" vertical="center" wrapText="1"/>
    </xf>
    <xf numFmtId="0" fontId="3" fillId="11" borderId="4" xfId="3" applyFont="1" applyFill="1" applyBorder="1" applyAlignment="1">
      <alignment horizontal="center" vertical="center" wrapText="1"/>
    </xf>
    <xf numFmtId="0" fontId="3" fillId="11" borderId="14" xfId="3" applyFont="1" applyFill="1" applyBorder="1" applyAlignment="1">
      <alignment horizontal="center" vertical="center" wrapText="1"/>
    </xf>
    <xf numFmtId="0" fontId="3" fillId="11" borderId="0" xfId="3" applyFont="1" applyFill="1" applyAlignment="1">
      <alignment horizontal="center" vertical="center" wrapText="1"/>
    </xf>
    <xf numFmtId="0" fontId="3" fillId="11" borderId="12" xfId="3" applyFont="1" applyFill="1" applyBorder="1" applyAlignment="1">
      <alignment horizontal="center" vertical="center" wrapText="1"/>
    </xf>
    <xf numFmtId="0" fontId="3" fillId="11" borderId="22" xfId="3" applyFont="1" applyFill="1" applyBorder="1" applyAlignment="1">
      <alignment horizontal="center" vertical="center" wrapText="1"/>
    </xf>
    <xf numFmtId="0" fontId="3" fillId="11" borderId="1" xfId="3" applyFont="1" applyFill="1" applyBorder="1" applyAlignment="1">
      <alignment horizontal="center" vertical="center" wrapText="1"/>
    </xf>
    <xf numFmtId="0" fontId="3" fillId="11" borderId="20" xfId="3" applyFont="1" applyFill="1" applyBorder="1" applyAlignment="1">
      <alignment horizontal="center" vertical="center" wrapText="1"/>
    </xf>
    <xf numFmtId="49" fontId="18" fillId="3" borderId="70" xfId="3" applyNumberFormat="1" applyFont="1" applyFill="1" applyBorder="1" applyAlignment="1">
      <alignment horizontal="center" vertical="top"/>
    </xf>
    <xf numFmtId="49" fontId="12" fillId="6" borderId="53" xfId="3" applyNumberFormat="1" applyFont="1" applyFill="1" applyBorder="1" applyAlignment="1">
      <alignment horizontal="center" vertical="top"/>
    </xf>
    <xf numFmtId="0" fontId="12" fillId="4" borderId="7" xfId="3" applyFont="1" applyFill="1" applyBorder="1" applyAlignment="1">
      <alignment horizontal="right" vertical="top" wrapText="1"/>
    </xf>
    <xf numFmtId="0" fontId="12" fillId="4" borderId="8" xfId="3" applyFont="1" applyFill="1" applyBorder="1" applyAlignment="1">
      <alignment horizontal="right" vertical="top" wrapText="1"/>
    </xf>
    <xf numFmtId="0" fontId="12" fillId="4" borderId="20" xfId="3" applyFont="1" applyFill="1" applyBorder="1" applyAlignment="1">
      <alignment horizontal="right" vertical="top" wrapText="1"/>
    </xf>
    <xf numFmtId="0" fontId="12" fillId="0" borderId="6" xfId="3" applyFont="1" applyBorder="1" applyAlignment="1">
      <alignment horizontal="center" vertical="top"/>
    </xf>
    <xf numFmtId="0" fontId="12" fillId="0" borderId="28" xfId="3" applyFont="1" applyBorder="1" applyAlignment="1">
      <alignment horizontal="center" vertical="top"/>
    </xf>
    <xf numFmtId="0" fontId="12" fillId="0" borderId="4" xfId="3" applyFont="1" applyBorder="1" applyAlignment="1">
      <alignment horizontal="center" vertical="top"/>
    </xf>
    <xf numFmtId="0" fontId="12" fillId="0" borderId="22" xfId="3" applyFont="1" applyBorder="1" applyAlignment="1">
      <alignment horizontal="center" vertical="top"/>
    </xf>
    <xf numFmtId="0" fontId="12" fillId="0" borderId="1" xfId="3" applyFont="1" applyBorder="1" applyAlignment="1">
      <alignment horizontal="center" vertical="top"/>
    </xf>
    <xf numFmtId="0" fontId="12" fillId="0" borderId="20" xfId="3" applyFont="1" applyBorder="1" applyAlignment="1">
      <alignment horizontal="center" vertical="top"/>
    </xf>
    <xf numFmtId="0" fontId="13" fillId="10" borderId="4" xfId="4" applyFont="1" applyFill="1" applyBorder="1" applyAlignment="1">
      <alignment horizontal="left" vertical="top" wrapText="1"/>
    </xf>
    <xf numFmtId="0" fontId="13" fillId="10" borderId="20" xfId="4" applyFont="1" applyFill="1" applyBorder="1" applyAlignment="1">
      <alignment horizontal="left" vertical="top" wrapText="1"/>
    </xf>
    <xf numFmtId="0" fontId="8" fillId="5" borderId="6" xfId="3" applyFill="1" applyBorder="1" applyAlignment="1">
      <alignment horizontal="center" vertical="top" wrapText="1"/>
    </xf>
    <xf numFmtId="0" fontId="8" fillId="5" borderId="22" xfId="3" applyFill="1" applyBorder="1" applyAlignment="1">
      <alignment horizontal="center" vertical="top" wrapText="1"/>
    </xf>
    <xf numFmtId="0" fontId="12" fillId="4" borderId="9" xfId="3" applyFont="1" applyFill="1" applyBorder="1" applyAlignment="1">
      <alignment horizontal="right" vertical="top" wrapText="1"/>
    </xf>
    <xf numFmtId="0" fontId="13" fillId="10" borderId="4" xfId="3" applyFont="1" applyFill="1" applyBorder="1" applyAlignment="1">
      <alignment horizontal="left" vertical="top"/>
    </xf>
    <xf numFmtId="0" fontId="13" fillId="10" borderId="20" xfId="3" applyFont="1" applyFill="1" applyBorder="1" applyAlignment="1">
      <alignment horizontal="left" vertical="top"/>
    </xf>
    <xf numFmtId="49" fontId="12" fillId="10" borderId="5" xfId="3" applyNumberFormat="1" applyFont="1" applyFill="1" applyBorder="1" applyAlignment="1">
      <alignment horizontal="left" vertical="top" wrapText="1"/>
    </xf>
    <xf numFmtId="49" fontId="12" fillId="10" borderId="21" xfId="3" applyNumberFormat="1" applyFont="1" applyFill="1" applyBorder="1" applyAlignment="1">
      <alignment horizontal="left" vertical="top" wrapText="1"/>
    </xf>
    <xf numFmtId="0" fontId="13" fillId="0" borderId="12" xfId="4" applyFont="1" applyBorder="1" applyAlignment="1">
      <alignment horizontal="left" vertical="center" wrapText="1"/>
    </xf>
    <xf numFmtId="49" fontId="12" fillId="2" borderId="7" xfId="12" applyNumberFormat="1" applyFont="1" applyFill="1" applyBorder="1" applyAlignment="1">
      <alignment horizontal="right" vertical="top"/>
    </xf>
    <xf numFmtId="49" fontId="12" fillId="2" borderId="8" xfId="12" applyNumberFormat="1" applyFont="1" applyFill="1" applyBorder="1" applyAlignment="1">
      <alignment horizontal="right" vertical="top"/>
    </xf>
    <xf numFmtId="49" fontId="12" fillId="2" borderId="9" xfId="12" applyNumberFormat="1" applyFont="1" applyFill="1" applyBorder="1" applyAlignment="1">
      <alignment horizontal="right" vertical="top"/>
    </xf>
    <xf numFmtId="49" fontId="9" fillId="0" borderId="6" xfId="3" applyNumberFormat="1" applyFont="1" applyBorder="1" applyAlignment="1">
      <alignment horizontal="center" vertical="center" textRotation="90"/>
    </xf>
    <xf numFmtId="49" fontId="9" fillId="0" borderId="14" xfId="3" applyNumberFormat="1" applyFont="1" applyBorder="1" applyAlignment="1">
      <alignment horizontal="center" vertical="center" textRotation="90"/>
    </xf>
    <xf numFmtId="49" fontId="9" fillId="0" borderId="22" xfId="3" applyNumberFormat="1" applyFont="1" applyBorder="1" applyAlignment="1">
      <alignment horizontal="center" vertical="center" textRotation="90"/>
    </xf>
    <xf numFmtId="49" fontId="12" fillId="9" borderId="7" xfId="3" applyNumberFormat="1" applyFont="1" applyFill="1" applyBorder="1" applyAlignment="1">
      <alignment horizontal="right" vertical="top"/>
    </xf>
    <xf numFmtId="49" fontId="12" fillId="9" borderId="8" xfId="3" applyNumberFormat="1" applyFont="1" applyFill="1" applyBorder="1" applyAlignment="1">
      <alignment horizontal="right" vertical="top"/>
    </xf>
    <xf numFmtId="49" fontId="12" fillId="9" borderId="9" xfId="3" applyNumberFormat="1" applyFont="1" applyFill="1" applyBorder="1" applyAlignment="1">
      <alignment horizontal="right" vertical="top"/>
    </xf>
    <xf numFmtId="0" fontId="12" fillId="0" borderId="7" xfId="3" applyFont="1" applyBorder="1" applyAlignment="1">
      <alignment horizontal="center" vertical="top"/>
    </xf>
    <xf numFmtId="0" fontId="12" fillId="0" borderId="8" xfId="3" applyFont="1" applyBorder="1" applyAlignment="1">
      <alignment horizontal="center" vertical="top"/>
    </xf>
    <xf numFmtId="0" fontId="12" fillId="0" borderId="9" xfId="3" applyFont="1" applyBorder="1" applyAlignment="1">
      <alignment horizontal="center" vertical="top"/>
    </xf>
    <xf numFmtId="0" fontId="3" fillId="0" borderId="3" xfId="3" applyFont="1" applyBorder="1" applyAlignment="1">
      <alignment horizontal="center" vertical="center" textRotation="90" wrapText="1"/>
    </xf>
    <xf numFmtId="0" fontId="3" fillId="0" borderId="11" xfId="3" applyFont="1" applyBorder="1" applyAlignment="1">
      <alignment horizontal="center" vertical="center" textRotation="90" wrapText="1"/>
    </xf>
    <xf numFmtId="0" fontId="3" fillId="0" borderId="19" xfId="3" applyFont="1" applyBorder="1" applyAlignment="1">
      <alignment horizontal="center" vertical="center" textRotation="90" wrapText="1"/>
    </xf>
    <xf numFmtId="49" fontId="13" fillId="0" borderId="5" xfId="3" applyNumberFormat="1" applyFont="1" applyBorder="1" applyAlignment="1">
      <alignment horizontal="left" vertical="top" wrapText="1"/>
    </xf>
    <xf numFmtId="49" fontId="13" fillId="0" borderId="13" xfId="3" applyNumberFormat="1" applyFont="1" applyBorder="1" applyAlignment="1">
      <alignment horizontal="left" vertical="top" wrapText="1"/>
    </xf>
    <xf numFmtId="49" fontId="13" fillId="0" borderId="21" xfId="3" applyNumberFormat="1" applyFont="1" applyBorder="1" applyAlignment="1">
      <alignment horizontal="left" vertical="top" wrapText="1"/>
    </xf>
    <xf numFmtId="0" fontId="8" fillId="0" borderId="13" xfId="3" applyBorder="1" applyAlignment="1">
      <alignment horizontal="left" vertical="top" wrapText="1"/>
    </xf>
    <xf numFmtId="0" fontId="8" fillId="0" borderId="21" xfId="3" applyBorder="1" applyAlignment="1">
      <alignment horizontal="left" vertical="top" wrapText="1"/>
    </xf>
    <xf numFmtId="0" fontId="3" fillId="11" borderId="13" xfId="3" applyFont="1" applyFill="1" applyBorder="1" applyAlignment="1">
      <alignment vertical="top" wrapText="1"/>
    </xf>
    <xf numFmtId="0" fontId="70" fillId="11" borderId="13" xfId="3" applyFont="1" applyFill="1" applyBorder="1" applyAlignment="1">
      <alignment wrapText="1"/>
    </xf>
    <xf numFmtId="0" fontId="70" fillId="11" borderId="21" xfId="3" applyFont="1" applyFill="1" applyBorder="1" applyAlignment="1">
      <alignment wrapText="1"/>
    </xf>
    <xf numFmtId="49" fontId="3" fillId="3" borderId="53" xfId="3" applyNumberFormat="1" applyFont="1" applyFill="1" applyBorder="1" applyAlignment="1">
      <alignment horizontal="center" vertical="top"/>
    </xf>
    <xf numFmtId="49" fontId="3" fillId="3" borderId="59" xfId="3" applyNumberFormat="1" applyFont="1" applyFill="1" applyBorder="1" applyAlignment="1">
      <alignment horizontal="center" vertical="top"/>
    </xf>
    <xf numFmtId="49" fontId="3" fillId="6" borderId="53" xfId="3" applyNumberFormat="1" applyFont="1" applyFill="1" applyBorder="1" applyAlignment="1">
      <alignment horizontal="center" vertical="top"/>
    </xf>
    <xf numFmtId="49" fontId="3" fillId="6" borderId="59" xfId="3" applyNumberFormat="1" applyFont="1" applyFill="1" applyBorder="1" applyAlignment="1">
      <alignment horizontal="center" vertical="top"/>
    </xf>
    <xf numFmtId="49" fontId="3" fillId="11" borderId="59" xfId="3" applyNumberFormat="1" applyFont="1" applyFill="1" applyBorder="1" applyAlignment="1">
      <alignment horizontal="center" vertical="top" wrapText="1"/>
    </xf>
    <xf numFmtId="49" fontId="3" fillId="5" borderId="5" xfId="3" applyNumberFormat="1" applyFont="1" applyFill="1" applyBorder="1" applyAlignment="1">
      <alignment horizontal="center" vertical="top" wrapText="1"/>
    </xf>
    <xf numFmtId="49" fontId="3" fillId="5" borderId="13" xfId="3" applyNumberFormat="1" applyFont="1" applyFill="1" applyBorder="1" applyAlignment="1">
      <alignment horizontal="center" vertical="top" wrapText="1"/>
    </xf>
    <xf numFmtId="49" fontId="3" fillId="5" borderId="21" xfId="3" applyNumberFormat="1" applyFont="1" applyFill="1" applyBorder="1" applyAlignment="1">
      <alignment horizontal="center" vertical="top" wrapText="1"/>
    </xf>
    <xf numFmtId="0" fontId="3" fillId="4" borderId="7" xfId="3" applyFont="1" applyFill="1" applyBorder="1" applyAlignment="1">
      <alignment horizontal="left" vertical="top" wrapText="1"/>
    </xf>
    <xf numFmtId="0" fontId="3" fillId="4" borderId="8" xfId="3" applyFont="1" applyFill="1" applyBorder="1" applyAlignment="1">
      <alignment horizontal="left" vertical="top" wrapText="1"/>
    </xf>
    <xf numFmtId="0" fontId="3" fillId="4" borderId="9" xfId="3" applyFont="1" applyFill="1" applyBorder="1" applyAlignment="1">
      <alignment horizontal="left" vertical="top" wrapText="1"/>
    </xf>
    <xf numFmtId="49" fontId="3" fillId="2" borderId="31" xfId="3" applyNumberFormat="1" applyFont="1" applyFill="1" applyBorder="1" applyAlignment="1">
      <alignment horizontal="center" vertical="top"/>
    </xf>
    <xf numFmtId="49" fontId="3" fillId="2" borderId="14" xfId="3" applyNumberFormat="1" applyFont="1" applyFill="1" applyBorder="1" applyAlignment="1">
      <alignment horizontal="center" vertical="top"/>
    </xf>
    <xf numFmtId="49" fontId="3" fillId="2" borderId="42" xfId="3" applyNumberFormat="1" applyFont="1" applyFill="1" applyBorder="1" applyAlignment="1">
      <alignment horizontal="center" vertical="top"/>
    </xf>
    <xf numFmtId="49" fontId="9" fillId="5" borderId="5" xfId="3" applyNumberFormat="1" applyFont="1" applyFill="1" applyBorder="1" applyAlignment="1">
      <alignment horizontal="center" vertical="center" textRotation="90"/>
    </xf>
    <xf numFmtId="49" fontId="9" fillId="5" borderId="13" xfId="3" applyNumberFormat="1" applyFont="1" applyFill="1" applyBorder="1" applyAlignment="1">
      <alignment horizontal="center" vertical="center" textRotation="90"/>
    </xf>
    <xf numFmtId="49" fontId="9" fillId="5" borderId="21" xfId="3" applyNumberFormat="1" applyFont="1" applyFill="1" applyBorder="1" applyAlignment="1">
      <alignment horizontal="center" vertical="center" textRotation="90"/>
    </xf>
    <xf numFmtId="49" fontId="3" fillId="10" borderId="28" xfId="3" applyNumberFormat="1" applyFont="1" applyFill="1" applyBorder="1" applyAlignment="1">
      <alignment horizontal="center" vertical="top" wrapText="1"/>
    </xf>
    <xf numFmtId="49" fontId="3" fillId="10" borderId="1" xfId="3" applyNumberFormat="1" applyFont="1" applyFill="1" applyBorder="1" applyAlignment="1">
      <alignment horizontal="center" vertical="top" wrapText="1"/>
    </xf>
    <xf numFmtId="49" fontId="3" fillId="10" borderId="59" xfId="3" applyNumberFormat="1" applyFont="1" applyFill="1" applyBorder="1" applyAlignment="1">
      <alignment horizontal="center" vertical="top" wrapText="1"/>
    </xf>
    <xf numFmtId="0" fontId="10" fillId="0" borderId="5" xfId="3" applyFont="1" applyBorder="1" applyAlignment="1">
      <alignment horizontal="center" vertical="top" wrapText="1"/>
    </xf>
    <xf numFmtId="0" fontId="10" fillId="0" borderId="13" xfId="3" applyFont="1" applyBorder="1" applyAlignment="1">
      <alignment horizontal="center" vertical="top" wrapText="1"/>
    </xf>
    <xf numFmtId="0" fontId="10" fillId="0" borderId="21" xfId="3" applyFont="1" applyBorder="1" applyAlignment="1">
      <alignment horizontal="center" vertical="top" wrapText="1"/>
    </xf>
    <xf numFmtId="49" fontId="3" fillId="2" borderId="7" xfId="12" applyNumberFormat="1" applyFont="1" applyFill="1" applyBorder="1" applyAlignment="1">
      <alignment horizontal="right" vertical="top"/>
    </xf>
    <xf numFmtId="49" fontId="3" fillId="2" borderId="8" xfId="12" applyNumberFormat="1" applyFont="1" applyFill="1" applyBorder="1" applyAlignment="1">
      <alignment horizontal="right" vertical="top"/>
    </xf>
    <xf numFmtId="49" fontId="3" fillId="2" borderId="9" xfId="12" applyNumberFormat="1" applyFont="1" applyFill="1" applyBorder="1" applyAlignment="1">
      <alignment horizontal="right" vertical="top"/>
    </xf>
    <xf numFmtId="49" fontId="5" fillId="0" borderId="4" xfId="3" applyNumberFormat="1" applyFont="1" applyBorder="1" applyAlignment="1">
      <alignment horizontal="center" vertical="top"/>
    </xf>
    <xf numFmtId="49" fontId="5" fillId="0" borderId="12" xfId="3" applyNumberFormat="1" applyFont="1" applyBorder="1" applyAlignment="1">
      <alignment horizontal="center" vertical="top"/>
    </xf>
    <xf numFmtId="49" fontId="5" fillId="0" borderId="20" xfId="3" applyNumberFormat="1" applyFont="1" applyBorder="1" applyAlignment="1">
      <alignment horizontal="center" vertical="top"/>
    </xf>
    <xf numFmtId="49" fontId="9" fillId="0" borderId="5" xfId="3" applyNumberFormat="1" applyFont="1" applyBorder="1" applyAlignment="1">
      <alignment horizontal="center" vertical="center" textRotation="90" wrapText="1"/>
    </xf>
    <xf numFmtId="49" fontId="9" fillId="0" borderId="13" xfId="3" applyNumberFormat="1" applyFont="1" applyBorder="1" applyAlignment="1">
      <alignment horizontal="center" vertical="center" textRotation="90" wrapText="1"/>
    </xf>
    <xf numFmtId="49" fontId="9" fillId="0" borderId="21" xfId="3" applyNumberFormat="1" applyFont="1" applyBorder="1" applyAlignment="1">
      <alignment horizontal="center" vertical="center" textRotation="90" wrapText="1"/>
    </xf>
    <xf numFmtId="49" fontId="9" fillId="0" borderId="28" xfId="3" applyNumberFormat="1" applyFont="1" applyBorder="1" applyAlignment="1">
      <alignment horizontal="center" vertical="center" textRotation="90" wrapText="1"/>
    </xf>
    <xf numFmtId="49" fontId="9" fillId="0" borderId="0" xfId="3" applyNumberFormat="1" applyFont="1" applyAlignment="1">
      <alignment horizontal="center" vertical="center" textRotation="90" wrapText="1"/>
    </xf>
    <xf numFmtId="49" fontId="9" fillId="0" borderId="1" xfId="3" applyNumberFormat="1" applyFont="1" applyBorder="1" applyAlignment="1">
      <alignment horizontal="center" vertical="center" textRotation="90" wrapText="1"/>
    </xf>
    <xf numFmtId="0" fontId="5" fillId="0" borderId="0" xfId="4" applyFont="1" applyAlignment="1">
      <alignment horizontal="left" vertical="top" wrapText="1"/>
    </xf>
    <xf numFmtId="0" fontId="53" fillId="10" borderId="5" xfId="4" applyFont="1" applyFill="1" applyBorder="1" applyAlignment="1">
      <alignment horizontal="left" vertical="top" wrapText="1"/>
    </xf>
    <xf numFmtId="0" fontId="53" fillId="10" borderId="21" xfId="4" applyFont="1" applyFill="1" applyBorder="1" applyAlignment="1">
      <alignment horizontal="left" vertical="top" wrapText="1"/>
    </xf>
    <xf numFmtId="49" fontId="3" fillId="11" borderId="6" xfId="3" applyNumberFormat="1" applyFont="1" applyFill="1" applyBorder="1" applyAlignment="1">
      <alignment horizontal="center" vertical="top" wrapText="1"/>
    </xf>
    <xf numFmtId="49" fontId="3" fillId="11" borderId="14" xfId="3" applyNumberFormat="1" applyFont="1" applyFill="1" applyBorder="1" applyAlignment="1">
      <alignment horizontal="center" vertical="top" wrapText="1"/>
    </xf>
    <xf numFmtId="0" fontId="3" fillId="11" borderId="5" xfId="3" applyFont="1" applyFill="1" applyBorder="1" applyAlignment="1">
      <alignment vertical="top" wrapText="1"/>
    </xf>
    <xf numFmtId="0" fontId="3" fillId="0" borderId="5" xfId="3" applyFont="1" applyBorder="1" applyAlignment="1">
      <alignment horizontal="center" vertical="top" wrapText="1"/>
    </xf>
    <xf numFmtId="0" fontId="3" fillId="0" borderId="13" xfId="3" applyFont="1" applyBorder="1" applyAlignment="1">
      <alignment horizontal="center" vertical="top" wrapText="1"/>
    </xf>
    <xf numFmtId="0" fontId="3" fillId="11" borderId="5" xfId="12" applyFont="1" applyFill="1" applyBorder="1" applyAlignment="1">
      <alignment horizontal="left" vertical="top" wrapText="1"/>
    </xf>
    <xf numFmtId="0" fontId="3" fillId="11" borderId="13" xfId="12" applyFont="1" applyFill="1" applyBorder="1" applyAlignment="1">
      <alignment horizontal="left" vertical="top" wrapText="1"/>
    </xf>
    <xf numFmtId="0" fontId="70" fillId="11" borderId="21" xfId="3" applyFont="1" applyFill="1" applyBorder="1" applyAlignment="1">
      <alignment vertical="top" wrapText="1"/>
    </xf>
    <xf numFmtId="0" fontId="3" fillId="4" borderId="7" xfId="12" applyFont="1" applyFill="1" applyBorder="1" applyAlignment="1">
      <alignment horizontal="left" vertical="top"/>
    </xf>
    <xf numFmtId="0" fontId="3" fillId="4" borderId="8" xfId="12" applyFont="1" applyFill="1" applyBorder="1" applyAlignment="1">
      <alignment horizontal="left" vertical="top"/>
    </xf>
    <xf numFmtId="0" fontId="3" fillId="4" borderId="9" xfId="12" applyFont="1" applyFill="1" applyBorder="1" applyAlignment="1">
      <alignment horizontal="left" vertical="top"/>
    </xf>
    <xf numFmtId="49" fontId="12" fillId="3" borderId="5" xfId="16" applyNumberFormat="1" applyFont="1" applyFill="1" applyBorder="1" applyAlignment="1">
      <alignment horizontal="center" vertical="top"/>
    </xf>
    <xf numFmtId="49" fontId="12" fillId="3" borderId="21" xfId="16" applyNumberFormat="1" applyFont="1" applyFill="1" applyBorder="1" applyAlignment="1">
      <alignment horizontal="center" vertical="top"/>
    </xf>
    <xf numFmtId="49" fontId="12" fillId="4" borderId="5" xfId="16" applyNumberFormat="1" applyFont="1" applyFill="1" applyBorder="1" applyAlignment="1">
      <alignment horizontal="center" vertical="top"/>
    </xf>
    <xf numFmtId="49" fontId="12" fillId="4" borderId="21" xfId="16" applyNumberFormat="1" applyFont="1" applyFill="1" applyBorder="1" applyAlignment="1">
      <alignment horizontal="center" vertical="top"/>
    </xf>
    <xf numFmtId="49" fontId="12" fillId="11" borderId="0" xfId="16" applyNumberFormat="1" applyFont="1" applyFill="1" applyAlignment="1">
      <alignment horizontal="center" vertical="top" wrapText="1"/>
    </xf>
    <xf numFmtId="0" fontId="8" fillId="11" borderId="1" xfId="16" applyFont="1" applyFill="1" applyBorder="1" applyAlignment="1">
      <alignment horizontal="center" vertical="top" wrapText="1"/>
    </xf>
    <xf numFmtId="49" fontId="6" fillId="3" borderId="5" xfId="16" applyNumberFormat="1" applyFont="1" applyFill="1" applyBorder="1" applyAlignment="1">
      <alignment horizontal="center" vertical="top"/>
    </xf>
    <xf numFmtId="49" fontId="6" fillId="3" borderId="13" xfId="16" applyNumberFormat="1" applyFont="1" applyFill="1" applyBorder="1" applyAlignment="1">
      <alignment horizontal="center" vertical="top"/>
    </xf>
    <xf numFmtId="49" fontId="6" fillId="3" borderId="21" xfId="16" applyNumberFormat="1" applyFont="1" applyFill="1" applyBorder="1" applyAlignment="1">
      <alignment horizontal="center" vertical="top"/>
    </xf>
    <xf numFmtId="49" fontId="6" fillId="4" borderId="5" xfId="16" applyNumberFormat="1" applyFont="1" applyFill="1" applyBorder="1" applyAlignment="1">
      <alignment horizontal="center" vertical="top"/>
    </xf>
    <xf numFmtId="49" fontId="6" fillId="4" borderId="13" xfId="16" applyNumberFormat="1" applyFont="1" applyFill="1" applyBorder="1" applyAlignment="1">
      <alignment horizontal="center" vertical="top"/>
    </xf>
    <xf numFmtId="49" fontId="6" fillId="4" borderId="21" xfId="16" applyNumberFormat="1" applyFont="1" applyFill="1" applyBorder="1" applyAlignment="1">
      <alignment horizontal="center" vertical="top"/>
    </xf>
    <xf numFmtId="49" fontId="6" fillId="11" borderId="0" xfId="16" applyNumberFormat="1" applyFont="1" applyFill="1" applyAlignment="1">
      <alignment horizontal="center" vertical="top" wrapText="1"/>
    </xf>
    <xf numFmtId="0" fontId="15" fillId="11" borderId="1" xfId="16" applyFont="1" applyFill="1" applyBorder="1" applyAlignment="1">
      <alignment horizontal="center" vertical="top" wrapText="1"/>
    </xf>
    <xf numFmtId="49" fontId="12" fillId="10" borderId="5" xfId="16" applyNumberFormat="1" applyFont="1" applyFill="1" applyBorder="1" applyAlignment="1">
      <alignment horizontal="center" vertical="top" wrapText="1"/>
    </xf>
    <xf numFmtId="49" fontId="12" fillId="10" borderId="13" xfId="16" applyNumberFormat="1" applyFont="1" applyFill="1" applyBorder="1" applyAlignment="1">
      <alignment horizontal="center" vertical="top" wrapText="1"/>
    </xf>
    <xf numFmtId="49" fontId="12" fillId="10" borderId="21" xfId="16" applyNumberFormat="1" applyFont="1" applyFill="1" applyBorder="1" applyAlignment="1">
      <alignment horizontal="center" vertical="top" wrapText="1"/>
    </xf>
    <xf numFmtId="0" fontId="83" fillId="10" borderId="4" xfId="4" applyFont="1" applyFill="1" applyBorder="1" applyAlignment="1">
      <alignment horizontal="left" vertical="top"/>
    </xf>
    <xf numFmtId="0" fontId="83" fillId="10" borderId="12" xfId="4" applyFont="1" applyFill="1" applyBorder="1" applyAlignment="1">
      <alignment horizontal="left" vertical="top"/>
    </xf>
    <xf numFmtId="0" fontId="83" fillId="10" borderId="20" xfId="4" applyFont="1" applyFill="1" applyBorder="1" applyAlignment="1">
      <alignment horizontal="left" vertical="top"/>
    </xf>
    <xf numFmtId="0" fontId="12" fillId="11" borderId="5" xfId="16" applyFont="1" applyFill="1" applyBorder="1" applyAlignment="1">
      <alignment horizontal="center" vertical="center" textRotation="90" wrapText="1"/>
    </xf>
    <xf numFmtId="0" fontId="12" fillId="11" borderId="13" xfId="16" applyFont="1" applyFill="1" applyBorder="1" applyAlignment="1">
      <alignment horizontal="center" vertical="center" textRotation="90" wrapText="1"/>
    </xf>
    <xf numFmtId="0" fontId="12" fillId="11" borderId="21" xfId="16" applyFont="1" applyFill="1" applyBorder="1" applyAlignment="1">
      <alignment horizontal="center" vertical="center" textRotation="90" wrapText="1"/>
    </xf>
    <xf numFmtId="49" fontId="6" fillId="3" borderId="5" xfId="16" applyNumberFormat="1" applyFont="1" applyFill="1" applyBorder="1" applyAlignment="1">
      <alignment vertical="top"/>
    </xf>
    <xf numFmtId="49" fontId="6" fillId="3" borderId="13" xfId="16" applyNumberFormat="1" applyFont="1" applyFill="1" applyBorder="1" applyAlignment="1">
      <alignment vertical="top"/>
    </xf>
    <xf numFmtId="49" fontId="6" fillId="3" borderId="21" xfId="16" applyNumberFormat="1" applyFont="1" applyFill="1" applyBorder="1" applyAlignment="1">
      <alignment vertical="top"/>
    </xf>
    <xf numFmtId="49" fontId="6" fillId="3" borderId="31" xfId="16" applyNumberFormat="1" applyFont="1" applyFill="1" applyBorder="1" applyAlignment="1">
      <alignment horizontal="center" vertical="top"/>
    </xf>
    <xf numFmtId="49" fontId="6" fillId="3" borderId="14" xfId="16" applyNumberFormat="1" applyFont="1" applyFill="1" applyBorder="1" applyAlignment="1">
      <alignment horizontal="center" vertical="top"/>
    </xf>
    <xf numFmtId="49" fontId="6" fillId="3" borderId="42" xfId="16" applyNumberFormat="1" applyFont="1" applyFill="1" applyBorder="1" applyAlignment="1">
      <alignment horizontal="center" vertical="top"/>
    </xf>
    <xf numFmtId="0" fontId="86" fillId="10" borderId="4" xfId="4" applyFont="1" applyFill="1" applyBorder="1" applyAlignment="1">
      <alignment horizontal="left" vertical="top" wrapText="1"/>
    </xf>
    <xf numFmtId="0" fontId="86" fillId="10" borderId="12" xfId="4" applyFont="1" applyFill="1" applyBorder="1" applyAlignment="1">
      <alignment horizontal="left" vertical="top" wrapText="1"/>
    </xf>
    <xf numFmtId="0" fontId="86" fillId="10" borderId="20" xfId="4" applyFont="1" applyFill="1" applyBorder="1" applyAlignment="1">
      <alignment horizontal="left" vertical="top" wrapText="1"/>
    </xf>
    <xf numFmtId="49" fontId="10" fillId="0" borderId="44" xfId="16" applyNumberFormat="1" applyFont="1" applyBorder="1" applyAlignment="1">
      <alignment horizontal="center" vertical="top" textRotation="90"/>
    </xf>
    <xf numFmtId="49" fontId="10" fillId="0" borderId="42" xfId="16" applyNumberFormat="1" applyFont="1" applyBorder="1" applyAlignment="1">
      <alignment horizontal="center" vertical="top" textRotation="90"/>
    </xf>
    <xf numFmtId="0" fontId="14" fillId="5" borderId="46" xfId="16" applyFont="1" applyFill="1" applyBorder="1" applyAlignment="1">
      <alignment vertical="center" wrapText="1"/>
    </xf>
    <xf numFmtId="0" fontId="14" fillId="5" borderId="23" xfId="16" applyFont="1" applyFill="1" applyBorder="1" applyAlignment="1">
      <alignment vertical="center" wrapText="1"/>
    </xf>
    <xf numFmtId="0" fontId="13" fillId="5" borderId="46" xfId="16" applyFont="1" applyFill="1" applyBorder="1" applyAlignment="1">
      <alignment vertical="center" wrapText="1"/>
    </xf>
    <xf numFmtId="0" fontId="13" fillId="5" borderId="23" xfId="16" applyFont="1" applyFill="1" applyBorder="1" applyAlignment="1">
      <alignment vertical="center" wrapText="1"/>
    </xf>
    <xf numFmtId="0" fontId="14" fillId="5" borderId="16" xfId="16" applyFont="1" applyFill="1" applyBorder="1" applyAlignment="1">
      <alignment horizontal="center" vertical="center"/>
    </xf>
    <xf numFmtId="0" fontId="14" fillId="5" borderId="40" xfId="16" applyFont="1" applyFill="1" applyBorder="1" applyAlignment="1">
      <alignment horizontal="center" vertical="center"/>
    </xf>
    <xf numFmtId="0" fontId="14" fillId="5" borderId="24" xfId="16" applyFont="1" applyFill="1" applyBorder="1" applyAlignment="1">
      <alignment horizontal="center" vertical="center"/>
    </xf>
    <xf numFmtId="49" fontId="20" fillId="0" borderId="44" xfId="16" applyNumberFormat="1" applyFont="1" applyBorder="1" applyAlignment="1">
      <alignment horizontal="center" vertical="top" textRotation="90"/>
    </xf>
    <xf numFmtId="49" fontId="20" fillId="0" borderId="14" xfId="16" applyNumberFormat="1" applyFont="1" applyBorder="1" applyAlignment="1">
      <alignment horizontal="center" vertical="top" textRotation="90"/>
    </xf>
    <xf numFmtId="49" fontId="20" fillId="0" borderId="42" xfId="16" applyNumberFormat="1" applyFont="1" applyBorder="1" applyAlignment="1">
      <alignment horizontal="center" vertical="top" textRotation="90"/>
    </xf>
    <xf numFmtId="49" fontId="10" fillId="0" borderId="14" xfId="16" applyNumberFormat="1" applyFont="1" applyBorder="1" applyAlignment="1">
      <alignment horizontal="center" vertical="top" textRotation="90"/>
    </xf>
    <xf numFmtId="0" fontId="13" fillId="5" borderId="16" xfId="16" applyFont="1" applyFill="1" applyBorder="1" applyAlignment="1">
      <alignment horizontal="center" vertical="center"/>
    </xf>
    <xf numFmtId="0" fontId="13" fillId="5" borderId="24" xfId="16" applyFont="1" applyFill="1" applyBorder="1" applyAlignment="1">
      <alignment horizontal="center" vertical="center"/>
    </xf>
    <xf numFmtId="0" fontId="86" fillId="10" borderId="4" xfId="4" applyFont="1" applyFill="1" applyBorder="1" applyAlignment="1">
      <alignment horizontal="left" vertical="top"/>
    </xf>
    <xf numFmtId="0" fontId="86" fillId="10" borderId="12" xfId="4" applyFont="1" applyFill="1" applyBorder="1" applyAlignment="1">
      <alignment horizontal="left" vertical="top"/>
    </xf>
    <xf numFmtId="0" fontId="86" fillId="10" borderId="20" xfId="4" applyFont="1" applyFill="1" applyBorder="1" applyAlignment="1">
      <alignment horizontal="left" vertical="top"/>
    </xf>
    <xf numFmtId="2" fontId="14" fillId="7" borderId="0" xfId="16" applyNumberFormat="1" applyFont="1" applyFill="1" applyAlignment="1">
      <alignment horizontal="center" vertical="center" wrapText="1"/>
    </xf>
    <xf numFmtId="49" fontId="20" fillId="0" borderId="6" xfId="16" applyNumberFormat="1" applyFont="1" applyBorder="1" applyAlignment="1">
      <alignment horizontal="center" vertical="center" textRotation="90"/>
    </xf>
    <xf numFmtId="49" fontId="20" fillId="0" borderId="14" xfId="16" applyNumberFormat="1" applyFont="1" applyBorder="1" applyAlignment="1">
      <alignment horizontal="center" vertical="center" textRotation="90"/>
    </xf>
    <xf numFmtId="49" fontId="20" fillId="0" borderId="22" xfId="16" applyNumberFormat="1" applyFont="1" applyBorder="1" applyAlignment="1">
      <alignment horizontal="center" vertical="center" textRotation="90"/>
    </xf>
    <xf numFmtId="0" fontId="14" fillId="11" borderId="5" xfId="16" applyFont="1" applyFill="1" applyBorder="1" applyAlignment="1">
      <alignment horizontal="center" vertical="top"/>
    </xf>
    <xf numFmtId="0" fontId="14" fillId="11" borderId="59" xfId="16" applyFont="1" applyFill="1" applyBorder="1" applyAlignment="1">
      <alignment horizontal="center" vertical="top"/>
    </xf>
    <xf numFmtId="165" fontId="14" fillId="11" borderId="5" xfId="16" applyNumberFormat="1" applyFont="1" applyFill="1" applyBorder="1" applyAlignment="1">
      <alignment horizontal="center" vertical="top"/>
    </xf>
    <xf numFmtId="165" fontId="14" fillId="11" borderId="59" xfId="16" applyNumberFormat="1" applyFont="1" applyFill="1" applyBorder="1" applyAlignment="1">
      <alignment horizontal="center" vertical="top"/>
    </xf>
    <xf numFmtId="0" fontId="20" fillId="0" borderId="58" xfId="16" applyFont="1" applyBorder="1" applyAlignment="1">
      <alignment horizontal="left" vertical="top" wrapText="1"/>
    </xf>
    <xf numFmtId="0" fontId="20" fillId="0" borderId="23" xfId="16" applyFont="1" applyBorder="1" applyAlignment="1">
      <alignment horizontal="left" vertical="top" wrapText="1"/>
    </xf>
    <xf numFmtId="165" fontId="14" fillId="7" borderId="69" xfId="16" applyNumberFormat="1" applyFont="1" applyFill="1" applyBorder="1" applyAlignment="1">
      <alignment horizontal="center" vertical="center" wrapText="1"/>
    </xf>
    <xf numFmtId="165" fontId="14" fillId="7" borderId="24" xfId="16" applyNumberFormat="1" applyFont="1" applyFill="1" applyBorder="1" applyAlignment="1">
      <alignment horizontal="center" vertical="center" wrapText="1"/>
    </xf>
    <xf numFmtId="0" fontId="14" fillId="5" borderId="61" xfId="16" applyFont="1" applyFill="1" applyBorder="1" applyAlignment="1">
      <alignment horizontal="center" vertical="center"/>
    </xf>
    <xf numFmtId="0" fontId="14" fillId="5" borderId="30" xfId="16" applyFont="1" applyFill="1" applyBorder="1" applyAlignment="1">
      <alignment horizontal="center" vertical="center"/>
    </xf>
    <xf numFmtId="0" fontId="13" fillId="0" borderId="58" xfId="16" applyFont="1" applyBorder="1" applyAlignment="1">
      <alignment vertical="center" wrapText="1"/>
    </xf>
    <xf numFmtId="0" fontId="13" fillId="0" borderId="15" xfId="16" applyFont="1" applyBorder="1" applyAlignment="1">
      <alignment vertical="center" wrapText="1"/>
    </xf>
    <xf numFmtId="0" fontId="13" fillId="0" borderId="23" xfId="16" applyFont="1" applyBorder="1" applyAlignment="1">
      <alignment vertical="center" wrapText="1"/>
    </xf>
    <xf numFmtId="49" fontId="13" fillId="7" borderId="61" xfId="16" applyNumberFormat="1" applyFont="1" applyFill="1" applyBorder="1" applyAlignment="1">
      <alignment horizontal="center" vertical="center" wrapText="1"/>
    </xf>
    <xf numFmtId="49" fontId="13" fillId="7" borderId="41" xfId="16" applyNumberFormat="1" applyFont="1" applyFill="1" applyBorder="1" applyAlignment="1">
      <alignment horizontal="center" vertical="center" wrapText="1"/>
    </xf>
    <xf numFmtId="49" fontId="13" fillId="7" borderId="30" xfId="16" applyNumberFormat="1" applyFont="1" applyFill="1" applyBorder="1" applyAlignment="1">
      <alignment horizontal="center" vertical="center" wrapText="1"/>
    </xf>
    <xf numFmtId="0" fontId="13" fillId="0" borderId="69" xfId="16" applyFont="1" applyBorder="1" applyAlignment="1">
      <alignment horizontal="center" vertical="center"/>
    </xf>
    <xf numFmtId="0" fontId="13" fillId="0" borderId="40" xfId="16" applyFont="1" applyBorder="1" applyAlignment="1">
      <alignment horizontal="center" vertical="center"/>
    </xf>
    <xf numFmtId="0" fontId="13" fillId="0" borderId="24" xfId="16" applyFont="1" applyBorder="1" applyAlignment="1">
      <alignment horizontal="center" vertical="center"/>
    </xf>
    <xf numFmtId="49" fontId="10" fillId="0" borderId="44" xfId="16" applyNumberFormat="1" applyFont="1" applyBorder="1" applyAlignment="1">
      <alignment horizontal="center" vertical="center" textRotation="90"/>
    </xf>
    <xf numFmtId="49" fontId="10" fillId="0" borderId="14" xfId="16" applyNumberFormat="1" applyFont="1" applyBorder="1" applyAlignment="1">
      <alignment horizontal="center" vertical="center" textRotation="90"/>
    </xf>
    <xf numFmtId="49" fontId="10" fillId="0" borderId="42" xfId="16" applyNumberFormat="1" applyFont="1" applyBorder="1" applyAlignment="1">
      <alignment horizontal="center" vertical="center" textRotation="90"/>
    </xf>
    <xf numFmtId="0" fontId="13" fillId="0" borderId="60" xfId="16" applyFont="1" applyBorder="1" applyAlignment="1">
      <alignment horizontal="justify" vertical="center"/>
    </xf>
    <xf numFmtId="0" fontId="13" fillId="0" borderId="35" xfId="16" applyFont="1" applyBorder="1" applyAlignment="1">
      <alignment horizontal="justify" vertical="center"/>
    </xf>
    <xf numFmtId="0" fontId="13" fillId="0" borderId="43" xfId="16" applyFont="1" applyBorder="1" applyAlignment="1">
      <alignment horizontal="justify" vertical="center"/>
    </xf>
    <xf numFmtId="49" fontId="20" fillId="0" borderId="44" xfId="16" applyNumberFormat="1" applyFont="1" applyBorder="1" applyAlignment="1">
      <alignment horizontal="center" vertical="center" textRotation="90"/>
    </xf>
    <xf numFmtId="49" fontId="20" fillId="0" borderId="42" xfId="16" applyNumberFormat="1" applyFont="1" applyBorder="1" applyAlignment="1">
      <alignment horizontal="center" vertical="center" textRotation="90"/>
    </xf>
    <xf numFmtId="0" fontId="13" fillId="0" borderId="0" xfId="16" applyFont="1" applyAlignment="1">
      <alignment horizontal="center" vertical="center"/>
    </xf>
    <xf numFmtId="0" fontId="13" fillId="7" borderId="0" xfId="16" applyFont="1" applyFill="1" applyAlignment="1">
      <alignment horizontal="center" vertical="top" wrapText="1"/>
    </xf>
    <xf numFmtId="49" fontId="20" fillId="0" borderId="31" xfId="16" applyNumberFormat="1" applyFont="1" applyBorder="1" applyAlignment="1">
      <alignment horizontal="center" vertical="center" textRotation="90"/>
    </xf>
    <xf numFmtId="49" fontId="20" fillId="0" borderId="5" xfId="16" applyNumberFormat="1" applyFont="1" applyBorder="1" applyAlignment="1">
      <alignment vertical="top" wrapText="1"/>
    </xf>
    <xf numFmtId="49" fontId="20" fillId="0" borderId="13" xfId="16" applyNumberFormat="1" applyFont="1" applyBorder="1" applyAlignment="1">
      <alignment vertical="top" wrapText="1"/>
    </xf>
    <xf numFmtId="165" fontId="14" fillId="0" borderId="0" xfId="16" applyNumberFormat="1" applyFont="1" applyAlignment="1">
      <alignment horizontal="center" vertical="top"/>
    </xf>
    <xf numFmtId="0" fontId="6" fillId="4" borderId="7" xfId="16" applyFont="1" applyFill="1" applyBorder="1" applyAlignment="1">
      <alignment horizontal="right" vertical="top" wrapText="1"/>
    </xf>
    <xf numFmtId="0" fontId="6" fillId="4" borderId="8" xfId="16" applyFont="1" applyFill="1" applyBorder="1" applyAlignment="1">
      <alignment horizontal="right" vertical="top" wrapText="1"/>
    </xf>
    <xf numFmtId="0" fontId="6" fillId="4" borderId="1" xfId="16" applyFont="1" applyFill="1" applyBorder="1" applyAlignment="1">
      <alignment horizontal="right" vertical="top" wrapText="1"/>
    </xf>
    <xf numFmtId="0" fontId="6" fillId="4" borderId="9" xfId="16" applyFont="1" applyFill="1" applyBorder="1" applyAlignment="1">
      <alignment horizontal="right" vertical="top" wrapText="1"/>
    </xf>
    <xf numFmtId="0" fontId="14" fillId="5" borderId="29" xfId="16" applyFont="1" applyFill="1" applyBorder="1" applyAlignment="1">
      <alignment horizontal="center" vertical="center"/>
    </xf>
    <xf numFmtId="0" fontId="20" fillId="0" borderId="46" xfId="16" applyFont="1" applyBorder="1" applyAlignment="1">
      <alignment horizontal="justify" vertical="center"/>
    </xf>
    <xf numFmtId="0" fontId="20" fillId="0" borderId="23" xfId="16" applyFont="1" applyBorder="1" applyAlignment="1">
      <alignment horizontal="justify" vertical="center"/>
    </xf>
    <xf numFmtId="165" fontId="14" fillId="7" borderId="16" xfId="16" applyNumberFormat="1" applyFont="1" applyFill="1" applyBorder="1" applyAlignment="1">
      <alignment horizontal="center" vertical="center" wrapText="1"/>
    </xf>
    <xf numFmtId="49" fontId="20" fillId="0" borderId="5" xfId="16" applyNumberFormat="1" applyFont="1" applyBorder="1" applyAlignment="1">
      <alignment horizontal="center" vertical="center" textRotation="90"/>
    </xf>
    <xf numFmtId="49" fontId="20" fillId="0" borderId="13" xfId="16" applyNumberFormat="1" applyFont="1" applyBorder="1" applyAlignment="1">
      <alignment horizontal="center" vertical="center" textRotation="90"/>
    </xf>
    <xf numFmtId="49" fontId="20" fillId="0" borderId="21" xfId="16" applyNumberFormat="1" applyFont="1" applyBorder="1" applyAlignment="1">
      <alignment horizontal="center" vertical="center" textRotation="90"/>
    </xf>
    <xf numFmtId="49" fontId="20" fillId="0" borderId="6" xfId="16" applyNumberFormat="1" applyFont="1" applyBorder="1" applyAlignment="1">
      <alignment horizontal="center" vertical="top" textRotation="90"/>
    </xf>
    <xf numFmtId="49" fontId="20" fillId="0" borderId="22" xfId="16" applyNumberFormat="1" applyFont="1" applyBorder="1" applyAlignment="1">
      <alignment horizontal="center" vertical="top" textRotation="90"/>
    </xf>
    <xf numFmtId="165" fontId="13" fillId="7" borderId="69" xfId="16" applyNumberFormat="1" applyFont="1" applyFill="1" applyBorder="1" applyAlignment="1">
      <alignment horizontal="center" vertical="center" wrapText="1"/>
    </xf>
    <xf numFmtId="165" fontId="13" fillId="7" borderId="40" xfId="16" applyNumberFormat="1" applyFont="1" applyFill="1" applyBorder="1" applyAlignment="1">
      <alignment horizontal="center" vertical="center" wrapText="1"/>
    </xf>
    <xf numFmtId="49" fontId="6" fillId="11" borderId="28" xfId="16" applyNumberFormat="1" applyFont="1" applyFill="1" applyBorder="1" applyAlignment="1">
      <alignment horizontal="center" vertical="top" wrapText="1"/>
    </xf>
    <xf numFmtId="49" fontId="6" fillId="10" borderId="5" xfId="16" applyNumberFormat="1" applyFont="1" applyFill="1" applyBorder="1" applyAlignment="1">
      <alignment horizontal="center" vertical="top" wrapText="1"/>
    </xf>
    <xf numFmtId="49" fontId="6" fillId="10" borderId="13" xfId="16" applyNumberFormat="1" applyFont="1" applyFill="1" applyBorder="1" applyAlignment="1">
      <alignment horizontal="center" vertical="top" wrapText="1"/>
    </xf>
    <xf numFmtId="49" fontId="6" fillId="10" borderId="21" xfId="16" applyNumberFormat="1" applyFont="1" applyFill="1" applyBorder="1" applyAlignment="1">
      <alignment horizontal="center" vertical="top" wrapText="1"/>
    </xf>
    <xf numFmtId="0" fontId="3" fillId="11" borderId="28" xfId="16" applyFont="1" applyFill="1" applyBorder="1" applyAlignment="1">
      <alignment horizontal="center" vertical="top" wrapText="1"/>
    </xf>
    <xf numFmtId="0" fontId="3" fillId="11" borderId="4" xfId="16" applyFont="1" applyFill="1" applyBorder="1" applyAlignment="1">
      <alignment horizontal="center" vertical="top" wrapText="1"/>
    </xf>
    <xf numFmtId="0" fontId="3" fillId="11" borderId="0" xfId="16" applyFont="1" applyFill="1" applyAlignment="1">
      <alignment horizontal="center" vertical="top" wrapText="1"/>
    </xf>
    <xf numFmtId="0" fontId="3" fillId="11" borderId="12" xfId="16" applyFont="1" applyFill="1" applyBorder="1" applyAlignment="1">
      <alignment horizontal="center" vertical="top" wrapText="1"/>
    </xf>
    <xf numFmtId="0" fontId="3" fillId="11" borderId="1" xfId="16" applyFont="1" applyFill="1" applyBorder="1" applyAlignment="1">
      <alignment horizontal="center" vertical="top" wrapText="1"/>
    </xf>
    <xf numFmtId="0" fontId="3" fillId="11" borderId="20" xfId="16" applyFont="1" applyFill="1" applyBorder="1" applyAlignment="1">
      <alignment horizontal="center" vertical="top" wrapText="1"/>
    </xf>
    <xf numFmtId="0" fontId="13" fillId="0" borderId="46" xfId="16" applyFont="1" applyBorder="1" applyAlignment="1">
      <alignment horizontal="left" vertical="top" wrapText="1"/>
    </xf>
    <xf numFmtId="0" fontId="13" fillId="0" borderId="15" xfId="16" applyFont="1" applyBorder="1" applyAlignment="1">
      <alignment horizontal="left" vertical="top" wrapText="1"/>
    </xf>
    <xf numFmtId="49" fontId="10" fillId="0" borderId="13" xfId="16" applyNumberFormat="1" applyFont="1" applyBorder="1" applyAlignment="1">
      <alignment horizontal="center" vertical="center" textRotation="90"/>
    </xf>
    <xf numFmtId="49" fontId="10" fillId="0" borderId="21" xfId="16" applyNumberFormat="1" applyFont="1" applyBorder="1" applyAlignment="1">
      <alignment horizontal="center" vertical="center" textRotation="90"/>
    </xf>
    <xf numFmtId="49" fontId="6" fillId="6" borderId="5" xfId="16" applyNumberFormat="1" applyFont="1" applyFill="1" applyBorder="1" applyAlignment="1">
      <alignment vertical="top"/>
    </xf>
    <xf numFmtId="49" fontId="6" fillId="6" borderId="13" xfId="16" applyNumberFormat="1" applyFont="1" applyFill="1" applyBorder="1" applyAlignment="1">
      <alignment vertical="top"/>
    </xf>
    <xf numFmtId="49" fontId="6" fillId="6" borderId="21" xfId="16" applyNumberFormat="1" applyFont="1" applyFill="1" applyBorder="1" applyAlignment="1">
      <alignment vertical="top"/>
    </xf>
    <xf numFmtId="49" fontId="12" fillId="9" borderId="7" xfId="16" applyNumberFormat="1" applyFont="1" applyFill="1" applyBorder="1" applyAlignment="1">
      <alignment horizontal="right" vertical="top"/>
    </xf>
    <xf numFmtId="49" fontId="12" fillId="9" borderId="8" xfId="16" applyNumberFormat="1" applyFont="1" applyFill="1" applyBorder="1" applyAlignment="1">
      <alignment horizontal="right" vertical="top"/>
    </xf>
    <xf numFmtId="49" fontId="12" fillId="9" borderId="9" xfId="16" applyNumberFormat="1" applyFont="1" applyFill="1" applyBorder="1" applyAlignment="1">
      <alignment horizontal="right" vertical="top"/>
    </xf>
    <xf numFmtId="0" fontId="86" fillId="10" borderId="5" xfId="4" applyFont="1" applyFill="1" applyBorder="1" applyAlignment="1">
      <alignment horizontal="left" vertical="top" wrapText="1"/>
    </xf>
    <xf numFmtId="0" fontId="86" fillId="10" borderId="21" xfId="4" applyFont="1" applyFill="1" applyBorder="1" applyAlignment="1">
      <alignment horizontal="left" vertical="top" wrapText="1"/>
    </xf>
    <xf numFmtId="0" fontId="86" fillId="10" borderId="13" xfId="4" applyFont="1" applyFill="1" applyBorder="1" applyAlignment="1">
      <alignment horizontal="left" vertical="top" wrapText="1"/>
    </xf>
    <xf numFmtId="49" fontId="6" fillId="2" borderId="7" xfId="12" applyNumberFormat="1" applyFont="1" applyFill="1" applyBorder="1" applyAlignment="1">
      <alignment horizontal="right" vertical="top"/>
    </xf>
    <xf numFmtId="49" fontId="6" fillId="2" borderId="8" xfId="12" applyNumberFormat="1" applyFont="1" applyFill="1" applyBorder="1" applyAlignment="1">
      <alignment horizontal="right" vertical="top"/>
    </xf>
    <xf numFmtId="49" fontId="6" fillId="2" borderId="9" xfId="12" applyNumberFormat="1" applyFont="1" applyFill="1" applyBorder="1" applyAlignment="1">
      <alignment horizontal="right" vertical="top"/>
    </xf>
    <xf numFmtId="49" fontId="6" fillId="6" borderId="2" xfId="16" applyNumberFormat="1" applyFont="1" applyFill="1" applyBorder="1" applyAlignment="1">
      <alignment horizontal="center" vertical="top"/>
    </xf>
    <xf numFmtId="49" fontId="6" fillId="6" borderId="13" xfId="16" applyNumberFormat="1" applyFont="1" applyFill="1" applyBorder="1" applyAlignment="1">
      <alignment horizontal="center" vertical="top"/>
    </xf>
    <xf numFmtId="49" fontId="6" fillId="6" borderId="18" xfId="16" applyNumberFormat="1" applyFont="1" applyFill="1" applyBorder="1" applyAlignment="1">
      <alignment horizontal="center" vertical="top"/>
    </xf>
    <xf numFmtId="49" fontId="10" fillId="0" borderId="5" xfId="16" applyNumberFormat="1" applyFont="1" applyBorder="1" applyAlignment="1">
      <alignment horizontal="center" vertical="center" textRotation="90"/>
    </xf>
    <xf numFmtId="49" fontId="12" fillId="3" borderId="5" xfId="16" applyNumberFormat="1" applyFont="1" applyFill="1" applyBorder="1" applyAlignment="1">
      <alignment vertical="top"/>
    </xf>
    <xf numFmtId="49" fontId="12" fillId="3" borderId="13" xfId="16" applyNumberFormat="1" applyFont="1" applyFill="1" applyBorder="1" applyAlignment="1">
      <alignment vertical="top"/>
    </xf>
    <xf numFmtId="49" fontId="12" fillId="3" borderId="21" xfId="16" applyNumberFormat="1" applyFont="1" applyFill="1" applyBorder="1" applyAlignment="1">
      <alignment vertical="top"/>
    </xf>
    <xf numFmtId="0" fontId="14" fillId="0" borderId="61" xfId="16" applyFont="1" applyBorder="1" applyAlignment="1">
      <alignment horizontal="center" vertical="center" wrapText="1"/>
    </xf>
    <xf numFmtId="0" fontId="14" fillId="0" borderId="41" xfId="16" applyFont="1" applyBorder="1" applyAlignment="1">
      <alignment horizontal="center" vertical="center" wrapText="1"/>
    </xf>
    <xf numFmtId="0" fontId="3" fillId="11" borderId="6" xfId="16" applyFont="1" applyFill="1" applyBorder="1" applyAlignment="1">
      <alignment horizontal="center" vertical="top" wrapText="1"/>
    </xf>
    <xf numFmtId="0" fontId="3" fillId="11" borderId="14" xfId="16" applyFont="1" applyFill="1" applyBorder="1" applyAlignment="1">
      <alignment horizontal="center" vertical="top" wrapText="1"/>
    </xf>
    <xf numFmtId="0" fontId="3" fillId="11" borderId="22" xfId="16" applyFont="1" applyFill="1" applyBorder="1" applyAlignment="1">
      <alignment horizontal="center" vertical="top" wrapText="1"/>
    </xf>
    <xf numFmtId="0" fontId="13" fillId="10" borderId="5" xfId="16" applyFont="1" applyFill="1" applyBorder="1" applyAlignment="1">
      <alignment vertical="top" wrapText="1"/>
    </xf>
    <xf numFmtId="0" fontId="13" fillId="10" borderId="13" xfId="16" applyFont="1" applyFill="1" applyBorder="1" applyAlignment="1">
      <alignment vertical="top" wrapText="1"/>
    </xf>
    <xf numFmtId="0" fontId="13" fillId="10" borderId="21" xfId="16" applyFont="1" applyFill="1" applyBorder="1" applyAlignment="1">
      <alignment vertical="top" wrapText="1"/>
    </xf>
    <xf numFmtId="49" fontId="12" fillId="6" borderId="5" xfId="16" applyNumberFormat="1" applyFont="1" applyFill="1" applyBorder="1" applyAlignment="1">
      <alignment vertical="top"/>
    </xf>
    <xf numFmtId="49" fontId="12" fillId="6" borderId="13" xfId="16" applyNumberFormat="1" applyFont="1" applyFill="1" applyBorder="1" applyAlignment="1">
      <alignment vertical="top"/>
    </xf>
    <xf numFmtId="49" fontId="12" fillId="6" borderId="21" xfId="16" applyNumberFormat="1" applyFont="1" applyFill="1" applyBorder="1" applyAlignment="1">
      <alignment vertical="top"/>
    </xf>
    <xf numFmtId="49" fontId="10" fillId="0" borderId="6" xfId="16" applyNumberFormat="1" applyFont="1" applyBorder="1" applyAlignment="1">
      <alignment horizontal="center" vertical="center" textRotation="90"/>
    </xf>
    <xf numFmtId="49" fontId="10" fillId="0" borderId="22" xfId="16" applyNumberFormat="1" applyFont="1" applyBorder="1" applyAlignment="1">
      <alignment horizontal="center" vertical="center" textRotation="90"/>
    </xf>
    <xf numFmtId="49" fontId="13" fillId="0" borderId="5" xfId="16" applyNumberFormat="1" applyFont="1" applyBorder="1" applyAlignment="1">
      <alignment horizontal="center" vertical="top"/>
    </xf>
    <xf numFmtId="49" fontId="13" fillId="0" borderId="13" xfId="16" applyNumberFormat="1" applyFont="1" applyBorder="1" applyAlignment="1">
      <alignment horizontal="center" vertical="top"/>
    </xf>
    <xf numFmtId="49" fontId="13" fillId="0" borderId="21" xfId="16" applyNumberFormat="1" applyFont="1" applyBorder="1" applyAlignment="1">
      <alignment horizontal="center" vertical="top"/>
    </xf>
    <xf numFmtId="0" fontId="13" fillId="0" borderId="61" xfId="16" applyFont="1" applyBorder="1" applyAlignment="1">
      <alignment horizontal="center" vertical="top" wrapText="1"/>
    </xf>
    <xf numFmtId="0" fontId="13" fillId="0" borderId="41" xfId="16" applyFont="1" applyBorder="1" applyAlignment="1">
      <alignment horizontal="center" vertical="top" wrapText="1"/>
    </xf>
    <xf numFmtId="0" fontId="13" fillId="0" borderId="30" xfId="16" applyFont="1" applyBorder="1" applyAlignment="1">
      <alignment horizontal="center" vertical="top" wrapText="1"/>
    </xf>
    <xf numFmtId="49" fontId="12" fillId="3" borderId="13" xfId="16" applyNumberFormat="1" applyFont="1" applyFill="1" applyBorder="1" applyAlignment="1">
      <alignment horizontal="center" vertical="top"/>
    </xf>
    <xf numFmtId="49" fontId="12" fillId="4" borderId="13" xfId="16" applyNumberFormat="1" applyFont="1" applyFill="1" applyBorder="1" applyAlignment="1">
      <alignment horizontal="center" vertical="top"/>
    </xf>
    <xf numFmtId="0" fontId="10" fillId="0" borderId="42" xfId="16" applyFont="1" applyBorder="1" applyAlignment="1">
      <alignment horizontal="left" vertical="top" wrapText="1"/>
    </xf>
    <xf numFmtId="0" fontId="10" fillId="0" borderId="19" xfId="16" applyFont="1" applyBorder="1" applyAlignment="1">
      <alignment horizontal="left" vertical="top" wrapText="1"/>
    </xf>
    <xf numFmtId="0" fontId="10" fillId="0" borderId="56" xfId="16" applyFont="1" applyBorder="1" applyAlignment="1">
      <alignment horizontal="left" vertical="top" wrapText="1"/>
    </xf>
    <xf numFmtId="0" fontId="10" fillId="0" borderId="36" xfId="16" applyFont="1" applyBorder="1" applyAlignment="1">
      <alignment horizontal="left" vertical="top" wrapText="1"/>
    </xf>
    <xf numFmtId="0" fontId="10" fillId="0" borderId="11" xfId="16" applyFont="1" applyBorder="1" applyAlignment="1">
      <alignment horizontal="left" vertical="top" wrapText="1"/>
    </xf>
    <xf numFmtId="0" fontId="10" fillId="0" borderId="37" xfId="16" applyFont="1" applyBorder="1" applyAlignment="1">
      <alignment horizontal="left" vertical="top" wrapText="1"/>
    </xf>
    <xf numFmtId="0" fontId="83" fillId="10" borderId="4" xfId="4" applyFont="1" applyFill="1" applyBorder="1" applyAlignment="1">
      <alignment horizontal="left" vertical="top" wrapText="1"/>
    </xf>
    <xf numFmtId="0" fontId="83" fillId="10" borderId="12" xfId="4" applyFont="1" applyFill="1" applyBorder="1" applyAlignment="1">
      <alignment horizontal="left" vertical="top" wrapText="1"/>
    </xf>
    <xf numFmtId="0" fontId="83" fillId="10" borderId="20" xfId="4" applyFont="1" applyFill="1" applyBorder="1" applyAlignment="1">
      <alignment horizontal="left" vertical="top" wrapText="1"/>
    </xf>
    <xf numFmtId="0" fontId="10" fillId="0" borderId="37" xfId="2" applyFont="1" applyBorder="1" applyAlignment="1">
      <alignment horizontal="left" vertical="top" wrapText="1"/>
    </xf>
    <xf numFmtId="49" fontId="4" fillId="0" borderId="1" xfId="16" applyNumberFormat="1" applyFont="1" applyBorder="1" applyAlignment="1">
      <alignment horizontal="center" vertical="top" wrapText="1"/>
    </xf>
    <xf numFmtId="0" fontId="12" fillId="12" borderId="31" xfId="16" applyFont="1" applyFill="1" applyBorder="1" applyAlignment="1">
      <alignment horizontal="right" vertical="top" wrapText="1"/>
    </xf>
    <xf numFmtId="0" fontId="12" fillId="12" borderId="3" xfId="16" applyFont="1" applyFill="1" applyBorder="1" applyAlignment="1">
      <alignment horizontal="right" vertical="top" wrapText="1"/>
    </xf>
    <xf numFmtId="0" fontId="12" fillId="12" borderId="55" xfId="16" applyFont="1" applyFill="1" applyBorder="1" applyAlignment="1">
      <alignment horizontal="right" vertical="top" wrapText="1"/>
    </xf>
    <xf numFmtId="0" fontId="13" fillId="12" borderId="7" xfId="16" applyFont="1" applyFill="1" applyBorder="1" applyAlignment="1">
      <alignment horizontal="right" vertical="top" wrapText="1"/>
    </xf>
    <xf numFmtId="0" fontId="13" fillId="12" borderId="8" xfId="16" applyFont="1" applyFill="1" applyBorder="1" applyAlignment="1">
      <alignment horizontal="right" vertical="top" wrapText="1"/>
    </xf>
    <xf numFmtId="0" fontId="10" fillId="0" borderId="31" xfId="16" applyFont="1" applyBorder="1" applyAlignment="1">
      <alignment horizontal="left" vertical="top" wrapText="1"/>
    </xf>
    <xf numFmtId="0" fontId="10" fillId="0" borderId="3" xfId="16" applyFont="1" applyBorder="1" applyAlignment="1">
      <alignment horizontal="left" vertical="top" wrapText="1"/>
    </xf>
    <xf numFmtId="0" fontId="10" fillId="0" borderId="55" xfId="16" applyFont="1" applyBorder="1" applyAlignment="1">
      <alignment horizontal="left" vertical="top" wrapText="1"/>
    </xf>
    <xf numFmtId="0" fontId="70" fillId="26" borderId="7" xfId="16" applyFont="1" applyFill="1" applyBorder="1" applyAlignment="1">
      <alignment horizontal="right" vertical="top" wrapText="1"/>
    </xf>
    <xf numFmtId="0" fontId="70" fillId="26" borderId="8" xfId="16" applyFont="1" applyFill="1" applyBorder="1" applyAlignment="1">
      <alignment horizontal="right" vertical="top" wrapText="1"/>
    </xf>
    <xf numFmtId="0" fontId="70" fillId="26" borderId="9" xfId="16" applyFont="1" applyFill="1" applyBorder="1" applyAlignment="1">
      <alignment horizontal="right" vertical="top" wrapText="1"/>
    </xf>
    <xf numFmtId="0" fontId="3" fillId="10" borderId="5" xfId="16" applyFont="1" applyFill="1" applyBorder="1" applyAlignment="1">
      <alignment horizontal="center" vertical="center" textRotation="90" wrapText="1"/>
    </xf>
    <xf numFmtId="0" fontId="3" fillId="10" borderId="13" xfId="16" applyFont="1" applyFill="1" applyBorder="1" applyAlignment="1">
      <alignment horizontal="center" vertical="center" textRotation="90" wrapText="1"/>
    </xf>
    <xf numFmtId="0" fontId="3" fillId="10" borderId="21" xfId="16" applyFont="1" applyFill="1" applyBorder="1" applyAlignment="1">
      <alignment horizontal="center" vertical="center" textRotation="90" wrapText="1"/>
    </xf>
    <xf numFmtId="0" fontId="3" fillId="11" borderId="5" xfId="16" applyFont="1" applyFill="1" applyBorder="1" applyAlignment="1">
      <alignment horizontal="center" vertical="center" textRotation="90" wrapText="1"/>
    </xf>
    <xf numFmtId="0" fontId="3" fillId="11" borderId="13" xfId="16" applyFont="1" applyFill="1" applyBorder="1" applyAlignment="1">
      <alignment horizontal="center" vertical="center" textRotation="90" wrapText="1"/>
    </xf>
    <xf numFmtId="0" fontId="3" fillId="11" borderId="21" xfId="16" applyFont="1" applyFill="1" applyBorder="1" applyAlignment="1">
      <alignment horizontal="center" vertical="center" textRotation="90" wrapText="1"/>
    </xf>
    <xf numFmtId="0" fontId="12" fillId="0" borderId="12" xfId="16" applyFont="1" applyBorder="1" applyAlignment="1">
      <alignment horizontal="center" vertical="center" textRotation="90"/>
    </xf>
    <xf numFmtId="0" fontId="12" fillId="0" borderId="20" xfId="16" applyFont="1" applyBorder="1" applyAlignment="1">
      <alignment horizontal="center" vertical="center" textRotation="90"/>
    </xf>
    <xf numFmtId="0" fontId="3" fillId="0" borderId="3" xfId="16" applyFont="1" applyBorder="1" applyAlignment="1">
      <alignment horizontal="center" vertical="center" textRotation="90" wrapText="1"/>
    </xf>
    <xf numFmtId="0" fontId="3" fillId="0" borderId="11" xfId="16" applyFont="1" applyBorder="1" applyAlignment="1">
      <alignment horizontal="center" vertical="center" textRotation="90" wrapText="1"/>
    </xf>
    <xf numFmtId="0" fontId="3" fillId="0" borderId="19" xfId="16" applyFont="1" applyBorder="1" applyAlignment="1">
      <alignment horizontal="center" vertical="center" textRotation="90" wrapText="1"/>
    </xf>
    <xf numFmtId="0" fontId="1" fillId="0" borderId="0" xfId="16" applyFont="1" applyAlignment="1">
      <alignment horizontal="center" vertical="top" wrapText="1"/>
    </xf>
    <xf numFmtId="0" fontId="3" fillId="0" borderId="0" xfId="16" applyFont="1" applyAlignment="1">
      <alignment horizontal="center" vertical="center"/>
    </xf>
    <xf numFmtId="0" fontId="3" fillId="2" borderId="2" xfId="16" applyFont="1" applyFill="1" applyBorder="1" applyAlignment="1">
      <alignment horizontal="center" vertical="center" textRotation="90" wrapText="1"/>
    </xf>
    <xf numFmtId="0" fontId="3" fillId="2" borderId="10" xfId="16" applyFont="1" applyFill="1" applyBorder="1" applyAlignment="1">
      <alignment horizontal="center" vertical="center" textRotation="90" wrapText="1"/>
    </xf>
    <xf numFmtId="0" fontId="3" fillId="2" borderId="18" xfId="16" applyFont="1" applyFill="1" applyBorder="1" applyAlignment="1">
      <alignment horizontal="center" vertical="center" textRotation="90" wrapText="1"/>
    </xf>
    <xf numFmtId="0" fontId="3" fillId="4" borderId="2" xfId="16" applyFont="1" applyFill="1" applyBorder="1" applyAlignment="1">
      <alignment horizontal="center" vertical="center" textRotation="90" wrapText="1"/>
    </xf>
    <xf numFmtId="0" fontId="3" fillId="4" borderId="10" xfId="16" applyFont="1" applyFill="1" applyBorder="1" applyAlignment="1">
      <alignment horizontal="center" vertical="center" textRotation="90" wrapText="1"/>
    </xf>
    <xf numFmtId="0" fontId="3" fillId="4" borderId="18" xfId="16" applyFont="1" applyFill="1" applyBorder="1" applyAlignment="1">
      <alignment horizontal="center" vertical="center" textRotation="90" wrapText="1"/>
    </xf>
    <xf numFmtId="0" fontId="3" fillId="11" borderId="3" xfId="16" applyFont="1" applyFill="1" applyBorder="1" applyAlignment="1">
      <alignment horizontal="center" vertical="center" textRotation="90" wrapText="1"/>
    </xf>
    <xf numFmtId="0" fontId="3" fillId="11" borderId="11" xfId="16" applyFont="1" applyFill="1" applyBorder="1" applyAlignment="1">
      <alignment horizontal="center" vertical="center" textRotation="90" wrapText="1"/>
    </xf>
    <xf numFmtId="0" fontId="3" fillId="11" borderId="19" xfId="16" applyFont="1" applyFill="1" applyBorder="1" applyAlignment="1">
      <alignment horizontal="center" vertical="center" textRotation="90" wrapText="1"/>
    </xf>
    <xf numFmtId="0" fontId="3" fillId="0" borderId="2" xfId="16" applyFont="1" applyBorder="1" applyAlignment="1">
      <alignment horizontal="center" vertical="center" textRotation="90" wrapText="1"/>
    </xf>
    <xf numFmtId="0" fontId="3" fillId="0" borderId="10" xfId="16" applyFont="1" applyBorder="1" applyAlignment="1">
      <alignment horizontal="center" vertical="center" textRotation="90" wrapText="1"/>
    </xf>
    <xf numFmtId="0" fontId="3" fillId="0" borderId="18" xfId="16" applyFont="1" applyBorder="1" applyAlignment="1">
      <alignment horizontal="center" vertical="center" textRotation="90" wrapText="1"/>
    </xf>
    <xf numFmtId="0" fontId="3" fillId="0" borderId="4" xfId="16" applyFont="1" applyBorder="1" applyAlignment="1">
      <alignment horizontal="center" vertical="center" wrapText="1"/>
    </xf>
    <xf numFmtId="0" fontId="3" fillId="0" borderId="12" xfId="16" applyFont="1" applyBorder="1" applyAlignment="1">
      <alignment horizontal="center" vertical="center" wrapText="1"/>
    </xf>
    <xf numFmtId="0" fontId="3" fillId="0" borderId="20" xfId="16" applyFont="1" applyBorder="1" applyAlignment="1">
      <alignment horizontal="center" vertical="center" wrapText="1"/>
    </xf>
    <xf numFmtId="0" fontId="3" fillId="0" borderId="5" xfId="16" applyFont="1" applyBorder="1" applyAlignment="1">
      <alignment horizontal="center" vertical="center" textRotation="90" wrapText="1"/>
    </xf>
    <xf numFmtId="0" fontId="3" fillId="0" borderId="13" xfId="16" applyFont="1" applyBorder="1" applyAlignment="1">
      <alignment horizontal="center" vertical="center" textRotation="90" wrapText="1"/>
    </xf>
    <xf numFmtId="0" fontId="3" fillId="0" borderId="21" xfId="16" applyFont="1" applyBorder="1" applyAlignment="1">
      <alignment horizontal="center" vertical="center" textRotation="90" wrapText="1"/>
    </xf>
    <xf numFmtId="0" fontId="3" fillId="0" borderId="16" xfId="16" applyFont="1" applyBorder="1" applyAlignment="1">
      <alignment horizontal="center" vertical="center" wrapText="1"/>
    </xf>
    <xf numFmtId="0" fontId="3" fillId="0" borderId="24" xfId="16" applyFont="1" applyBorder="1" applyAlignment="1">
      <alignment horizontal="center" vertical="center" wrapText="1"/>
    </xf>
    <xf numFmtId="0" fontId="13" fillId="5" borderId="32" xfId="16" applyFont="1" applyFill="1" applyBorder="1" applyAlignment="1">
      <alignment vertical="center" wrapText="1"/>
    </xf>
    <xf numFmtId="0" fontId="13" fillId="5" borderId="35" xfId="16" applyFont="1" applyFill="1" applyBorder="1" applyAlignment="1">
      <alignment vertical="center" wrapText="1"/>
    </xf>
    <xf numFmtId="0" fontId="3" fillId="0" borderId="15" xfId="16" applyFont="1" applyBorder="1" applyAlignment="1">
      <alignment horizontal="center" vertical="center" wrapText="1"/>
    </xf>
    <xf numFmtId="0" fontId="3" fillId="0" borderId="23" xfId="16" applyFont="1" applyBorder="1" applyAlignment="1">
      <alignment horizontal="center" vertical="center" wrapText="1"/>
    </xf>
    <xf numFmtId="0" fontId="13" fillId="5" borderId="40" xfId="16" applyFont="1" applyFill="1" applyBorder="1" applyAlignment="1">
      <alignment horizontal="center" vertical="center"/>
    </xf>
    <xf numFmtId="49" fontId="14" fillId="7" borderId="29" xfId="16" applyNumberFormat="1" applyFont="1" applyFill="1" applyBorder="1" applyAlignment="1">
      <alignment horizontal="center" vertical="center" wrapText="1"/>
    </xf>
    <xf numFmtId="49" fontId="14" fillId="7" borderId="41" xfId="16" applyNumberFormat="1" applyFont="1" applyFill="1" applyBorder="1" applyAlignment="1">
      <alignment horizontal="center" vertical="center" wrapText="1"/>
    </xf>
    <xf numFmtId="0" fontId="13" fillId="0" borderId="1" xfId="16" applyFont="1" applyBorder="1" applyAlignment="1">
      <alignment horizontal="center"/>
    </xf>
    <xf numFmtId="0" fontId="86" fillId="10" borderId="5" xfId="4" applyFont="1" applyFill="1" applyBorder="1" applyAlignment="1">
      <alignment horizontal="left" vertical="top"/>
    </xf>
    <xf numFmtId="0" fontId="86" fillId="10" borderId="21" xfId="4" applyFont="1" applyFill="1" applyBorder="1" applyAlignment="1">
      <alignment horizontal="left" vertical="top"/>
    </xf>
    <xf numFmtId="49" fontId="6" fillId="11" borderId="5" xfId="16" applyNumberFormat="1" applyFont="1" applyFill="1" applyBorder="1" applyAlignment="1">
      <alignment horizontal="center" vertical="top" wrapText="1"/>
    </xf>
    <xf numFmtId="49" fontId="6" fillId="11" borderId="21" xfId="16" applyNumberFormat="1" applyFont="1" applyFill="1" applyBorder="1" applyAlignment="1">
      <alignment horizontal="center" vertical="top" wrapText="1"/>
    </xf>
    <xf numFmtId="49" fontId="6" fillId="11" borderId="13" xfId="16" applyNumberFormat="1" applyFont="1" applyFill="1" applyBorder="1" applyAlignment="1">
      <alignment horizontal="center" vertical="top" wrapText="1"/>
    </xf>
    <xf numFmtId="49" fontId="6" fillId="6" borderId="5" xfId="16" applyNumberFormat="1" applyFont="1" applyFill="1" applyBorder="1" applyAlignment="1">
      <alignment horizontal="center" vertical="top"/>
    </xf>
    <xf numFmtId="49" fontId="6" fillId="6" borderId="21" xfId="16" applyNumberFormat="1" applyFont="1" applyFill="1" applyBorder="1" applyAlignment="1">
      <alignment horizontal="center" vertical="top"/>
    </xf>
    <xf numFmtId="49" fontId="9" fillId="0" borderId="5" xfId="16" applyNumberFormat="1" applyFont="1" applyBorder="1" applyAlignment="1">
      <alignment horizontal="center" vertical="center" textRotation="90"/>
    </xf>
    <xf numFmtId="49" fontId="9" fillId="0" borderId="13" xfId="16" applyNumberFormat="1" applyFont="1" applyBorder="1" applyAlignment="1">
      <alignment horizontal="center" vertical="center" textRotation="90"/>
    </xf>
    <xf numFmtId="0" fontId="83" fillId="10" borderId="13" xfId="4" applyFont="1" applyFill="1" applyBorder="1" applyAlignment="1">
      <alignment horizontal="left" vertical="top"/>
    </xf>
    <xf numFmtId="0" fontId="83" fillId="10" borderId="21" xfId="4" applyFont="1" applyFill="1" applyBorder="1" applyAlignment="1">
      <alignment horizontal="left" vertical="top"/>
    </xf>
    <xf numFmtId="0" fontId="8" fillId="5" borderId="5" xfId="16" applyFont="1" applyFill="1" applyBorder="1" applyAlignment="1">
      <alignment horizontal="center" vertical="top" wrapText="1"/>
    </xf>
    <xf numFmtId="0" fontId="8" fillId="5" borderId="13" xfId="16" applyFont="1" applyFill="1" applyBorder="1" applyAlignment="1">
      <alignment horizontal="center" vertical="top" wrapText="1"/>
    </xf>
    <xf numFmtId="0" fontId="8" fillId="5" borderId="21" xfId="16" applyFont="1" applyFill="1" applyBorder="1" applyAlignment="1">
      <alignment horizontal="center" vertical="top" wrapText="1"/>
    </xf>
    <xf numFmtId="0" fontId="15" fillId="11" borderId="21" xfId="16" applyFont="1" applyFill="1" applyBorder="1" applyAlignment="1">
      <alignment horizontal="center" vertical="top" wrapText="1"/>
    </xf>
    <xf numFmtId="0" fontId="3" fillId="11" borderId="28" xfId="16" applyFont="1" applyFill="1" applyBorder="1" applyAlignment="1">
      <alignment horizontal="left" vertical="top" wrapText="1"/>
    </xf>
    <xf numFmtId="0" fontId="3" fillId="11" borderId="4" xfId="16" applyFont="1" applyFill="1" applyBorder="1" applyAlignment="1">
      <alignment horizontal="left" vertical="top" wrapText="1"/>
    </xf>
    <xf numFmtId="0" fontId="3" fillId="11" borderId="0" xfId="16" applyFont="1" applyFill="1" applyAlignment="1">
      <alignment horizontal="left" vertical="top" wrapText="1"/>
    </xf>
    <xf numFmtId="0" fontId="3" fillId="11" borderId="12" xfId="16" applyFont="1" applyFill="1" applyBorder="1" applyAlignment="1">
      <alignment horizontal="left" vertical="top" wrapText="1"/>
    </xf>
    <xf numFmtId="0" fontId="3" fillId="11" borderId="1" xfId="16" applyFont="1" applyFill="1" applyBorder="1" applyAlignment="1">
      <alignment horizontal="left" vertical="top" wrapText="1"/>
    </xf>
    <xf numFmtId="0" fontId="3" fillId="11" borderId="20" xfId="16" applyFont="1" applyFill="1" applyBorder="1" applyAlignment="1">
      <alignment horizontal="left" vertical="top" wrapText="1"/>
    </xf>
    <xf numFmtId="49" fontId="6" fillId="11" borderId="5" xfId="16" applyNumberFormat="1" applyFont="1" applyFill="1" applyBorder="1" applyAlignment="1">
      <alignment horizontal="center" vertical="top"/>
    </xf>
    <xf numFmtId="49" fontId="6" fillId="11" borderId="13" xfId="16" applyNumberFormat="1" applyFont="1" applyFill="1" applyBorder="1" applyAlignment="1">
      <alignment horizontal="center" vertical="top"/>
    </xf>
    <xf numFmtId="49" fontId="6" fillId="11" borderId="21" xfId="16" applyNumberFormat="1" applyFont="1" applyFill="1" applyBorder="1" applyAlignment="1">
      <alignment horizontal="center" vertical="top"/>
    </xf>
    <xf numFmtId="49" fontId="14" fillId="7" borderId="30" xfId="16" applyNumberFormat="1" applyFont="1" applyFill="1" applyBorder="1" applyAlignment="1">
      <alignment horizontal="center" vertical="center" wrapText="1"/>
    </xf>
    <xf numFmtId="0" fontId="14" fillId="5" borderId="15" xfId="16" applyFont="1" applyFill="1" applyBorder="1" applyAlignment="1">
      <alignment vertical="center" wrapText="1"/>
    </xf>
    <xf numFmtId="49" fontId="6" fillId="10" borderId="4" xfId="16" applyNumberFormat="1" applyFont="1" applyFill="1" applyBorder="1" applyAlignment="1">
      <alignment horizontal="center" vertical="top" wrapText="1"/>
    </xf>
    <xf numFmtId="49" fontId="6" fillId="10" borderId="20" xfId="16" applyNumberFormat="1" applyFont="1" applyFill="1" applyBorder="1" applyAlignment="1">
      <alignment horizontal="center" vertical="top" wrapText="1"/>
    </xf>
    <xf numFmtId="0" fontId="83" fillId="10" borderId="5" xfId="4" applyFont="1" applyFill="1" applyBorder="1" applyAlignment="1">
      <alignment horizontal="left" vertical="top" wrapText="1"/>
    </xf>
    <xf numFmtId="0" fontId="83" fillId="10" borderId="21" xfId="4" applyFont="1" applyFill="1" applyBorder="1" applyAlignment="1">
      <alignment horizontal="left" vertical="top" wrapText="1"/>
    </xf>
    <xf numFmtId="0" fontId="83" fillId="10" borderId="13" xfId="4" applyFont="1" applyFill="1" applyBorder="1" applyAlignment="1">
      <alignment horizontal="left" vertical="top" wrapText="1"/>
    </xf>
    <xf numFmtId="0" fontId="14" fillId="0" borderId="0" xfId="16" applyFont="1" applyAlignment="1">
      <alignment horizontal="center" vertical="top"/>
    </xf>
    <xf numFmtId="49" fontId="6" fillId="6" borderId="59" xfId="16" applyNumberFormat="1" applyFont="1" applyFill="1" applyBorder="1" applyAlignment="1">
      <alignment horizontal="center" vertical="top"/>
    </xf>
    <xf numFmtId="49" fontId="6" fillId="3" borderId="44" xfId="16" applyNumberFormat="1" applyFont="1" applyFill="1" applyBorder="1" applyAlignment="1">
      <alignment horizontal="center" vertical="top"/>
    </xf>
    <xf numFmtId="0" fontId="14" fillId="5" borderId="46" xfId="16" applyFont="1" applyFill="1" applyBorder="1" applyAlignment="1">
      <alignment horizontal="left" vertical="center" wrapText="1"/>
    </xf>
    <xf numFmtId="0" fontId="14" fillId="5" borderId="15" xfId="16" applyFont="1" applyFill="1" applyBorder="1" applyAlignment="1">
      <alignment horizontal="left" vertical="center" wrapText="1"/>
    </xf>
    <xf numFmtId="0" fontId="14" fillId="5" borderId="23" xfId="16" applyFont="1" applyFill="1" applyBorder="1" applyAlignment="1">
      <alignment horizontal="left" vertical="center" wrapText="1"/>
    </xf>
    <xf numFmtId="49" fontId="20" fillId="0" borderId="31" xfId="16" applyNumberFormat="1" applyFont="1" applyBorder="1" applyAlignment="1">
      <alignment horizontal="center" vertical="top" textRotation="90"/>
    </xf>
    <xf numFmtId="0" fontId="14" fillId="0" borderId="60" xfId="16" applyFont="1" applyBorder="1" applyAlignment="1">
      <alignment horizontal="justify" vertical="center"/>
    </xf>
    <xf numFmtId="0" fontId="14" fillId="0" borderId="23" xfId="16" applyFont="1" applyBorder="1" applyAlignment="1">
      <alignment horizontal="justify" vertical="center"/>
    </xf>
    <xf numFmtId="0" fontId="14" fillId="0" borderId="69" xfId="16" applyFont="1" applyBorder="1" applyAlignment="1">
      <alignment horizontal="center" vertical="center"/>
    </xf>
    <xf numFmtId="0" fontId="14" fillId="0" borderId="24" xfId="16" applyFont="1" applyBorder="1" applyAlignment="1">
      <alignment horizontal="center" vertical="center"/>
    </xf>
    <xf numFmtId="49" fontId="14" fillId="7" borderId="61" xfId="16" applyNumberFormat="1" applyFont="1" applyFill="1" applyBorder="1" applyAlignment="1">
      <alignment horizontal="center" vertical="center" wrapText="1"/>
    </xf>
    <xf numFmtId="49" fontId="10" fillId="0" borderId="31" xfId="16" applyNumberFormat="1" applyFont="1" applyBorder="1" applyAlignment="1">
      <alignment horizontal="center" vertical="top" textRotation="90"/>
    </xf>
    <xf numFmtId="0" fontId="13" fillId="5" borderId="46" xfId="16" applyFont="1" applyFill="1" applyBorder="1" applyAlignment="1">
      <alignment horizontal="left" vertical="center" wrapText="1"/>
    </xf>
    <xf numFmtId="0" fontId="13" fillId="5" borderId="15" xfId="16" applyFont="1" applyFill="1" applyBorder="1" applyAlignment="1">
      <alignment horizontal="left" vertical="center" wrapText="1"/>
    </xf>
    <xf numFmtId="0" fontId="13" fillId="5" borderId="23" xfId="16" applyFont="1" applyFill="1" applyBorder="1" applyAlignment="1">
      <alignment horizontal="left" vertical="center" wrapText="1"/>
    </xf>
    <xf numFmtId="49" fontId="20" fillId="0" borderId="5" xfId="16" applyNumberFormat="1" applyFont="1" applyBorder="1" applyAlignment="1">
      <alignment horizontal="center" vertical="top"/>
    </xf>
    <xf numFmtId="49" fontId="20" fillId="0" borderId="13" xfId="16" applyNumberFormat="1" applyFont="1" applyBorder="1" applyAlignment="1">
      <alignment horizontal="center" vertical="top"/>
    </xf>
    <xf numFmtId="49" fontId="12" fillId="0" borderId="0" xfId="1" applyNumberFormat="1" applyFont="1" applyAlignment="1">
      <alignment horizontal="left" vertical="top" wrapText="1"/>
    </xf>
  </cellXfs>
  <cellStyles count="18">
    <cellStyle name="Geras" xfId="9" builtinId="26"/>
    <cellStyle name="Įprastas" xfId="0" builtinId="0"/>
    <cellStyle name="Įprastas 2" xfId="3" xr:uid="{00000000-0005-0000-0000-000001000000}"/>
    <cellStyle name="Įprastas 2 2" xfId="4" xr:uid="{00000000-0005-0000-0000-000002000000}"/>
    <cellStyle name="Įprastas 2 2 2 2" xfId="7" xr:uid="{0FE9801C-7849-4A53-928C-67F713ABCB89}"/>
    <cellStyle name="Įprastas 3" xfId="12" xr:uid="{E776D837-676C-45B8-BD2E-64559E5842AD}"/>
    <cellStyle name="Įprastas 4" xfId="1" xr:uid="{00000000-0005-0000-0000-000003000000}"/>
    <cellStyle name="Įprastas 4 2" xfId="10" xr:uid="{40DED890-2846-4BF0-A022-27F6813290F5}"/>
    <cellStyle name="Įprastas 4 3" xfId="13" xr:uid="{B104F924-E919-473E-83B8-3013444E7166}"/>
    <cellStyle name="Įprastas 5" xfId="2" xr:uid="{00000000-0005-0000-0000-000004000000}"/>
    <cellStyle name="Įprastas 5 2" xfId="11" xr:uid="{70CEA2BD-E43D-451F-BBE9-706442A82536}"/>
    <cellStyle name="Įprastas 6" xfId="5" xr:uid="{00000000-0005-0000-0000-000005000000}"/>
    <cellStyle name="Įprastas 7" xfId="16" xr:uid="{06EF43F8-2325-427A-8F87-E78C10462FAA}"/>
    <cellStyle name="Kablelis" xfId="6" builtinId="3"/>
    <cellStyle name="Kablelis 2" xfId="14" xr:uid="{8128A99B-5B0E-499D-BE26-FAB5A7C38530}"/>
    <cellStyle name="Normal_Kopija 13 programos Excel" xfId="15" xr:uid="{0D9A5089-1D46-4256-BDB0-110EC62ED226}"/>
    <cellStyle name="Procentai" xfId="8" builtinId="5"/>
    <cellStyle name="Valiuta 2" xfId="17" xr:uid="{C6904375-8F6F-48C5-A411-165B78D48F0B}"/>
  </cellStyles>
  <dxfs count="0"/>
  <tableStyles count="0" defaultTableStyle="TableStyleMedium2" defaultPivotStyle="PivotStyleLight16"/>
  <colors>
    <mruColors>
      <color rgb="FF9999FF"/>
      <color rgb="FFFFCCFF"/>
      <color rgb="FF99CCFF"/>
      <color rgb="FFFF99FF"/>
      <color rgb="FFCCFFCC"/>
      <color rgb="FF00FF00"/>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136"/>
  <sheetViews>
    <sheetView tabSelected="1" zoomScale="80" zoomScaleNormal="80" zoomScaleSheetLayoutView="100" workbookViewId="0">
      <selection activeCell="W10" sqref="W10"/>
    </sheetView>
  </sheetViews>
  <sheetFormatPr defaultRowHeight="15" x14ac:dyDescent="0.25"/>
  <cols>
    <col min="1" max="1" width="2.7109375" customWidth="1"/>
    <col min="2" max="4" width="3.140625" customWidth="1"/>
    <col min="5" max="5" width="3.5703125" customWidth="1"/>
    <col min="6" max="6" width="38.28515625" customWidth="1"/>
    <col min="7" max="7" width="4.7109375" customWidth="1"/>
    <col min="8" max="8" width="4.28515625" customWidth="1"/>
    <col min="9" max="9" width="6.140625" customWidth="1"/>
    <col min="10" max="10" width="29.85546875" style="66" customWidth="1"/>
    <col min="11" max="11" width="7.7109375" customWidth="1"/>
    <col min="12" max="12" width="12" customWidth="1"/>
    <col min="13" max="13" width="41.85546875" customWidth="1"/>
    <col min="14" max="14" width="11.5703125" customWidth="1"/>
    <col min="15" max="15" width="20.28515625" customWidth="1"/>
  </cols>
  <sheetData>
    <row r="1" spans="1:15" ht="15.75" customHeight="1" x14ac:dyDescent="0.25">
      <c r="L1" s="220"/>
      <c r="M1" s="220"/>
      <c r="N1" s="3332" t="s">
        <v>1195</v>
      </c>
      <c r="O1" s="3332"/>
    </row>
    <row r="2" spans="1:15" ht="15" customHeight="1" x14ac:dyDescent="0.25">
      <c r="L2" s="220"/>
      <c r="M2" s="220"/>
      <c r="N2" s="3332"/>
      <c r="O2" s="3332"/>
    </row>
    <row r="3" spans="1:15" ht="32.25" customHeight="1" x14ac:dyDescent="0.25">
      <c r="L3" s="220"/>
      <c r="M3" s="220"/>
      <c r="N3" s="3332"/>
      <c r="O3" s="3332"/>
    </row>
    <row r="4" spans="1:15" ht="15" customHeight="1" x14ac:dyDescent="0.25">
      <c r="A4" s="3339" t="s">
        <v>158</v>
      </c>
      <c r="B4" s="3339"/>
      <c r="C4" s="3339"/>
      <c r="D4" s="3339"/>
      <c r="E4" s="3339"/>
      <c r="F4" s="3339"/>
      <c r="G4" s="3339"/>
      <c r="H4" s="3339"/>
      <c r="I4" s="3339"/>
      <c r="J4" s="3339"/>
      <c r="K4" s="3339"/>
      <c r="L4" s="3339"/>
      <c r="M4" s="3339"/>
      <c r="N4" s="3339"/>
      <c r="O4" s="3339"/>
    </row>
    <row r="5" spans="1:15" x14ac:dyDescent="0.25">
      <c r="A5" s="3340" t="s">
        <v>198</v>
      </c>
      <c r="B5" s="3340"/>
      <c r="C5" s="3340"/>
      <c r="D5" s="3340"/>
      <c r="E5" s="3340"/>
      <c r="F5" s="3340"/>
      <c r="G5" s="3340"/>
      <c r="H5" s="3340"/>
      <c r="I5" s="3340"/>
      <c r="J5" s="3340"/>
      <c r="K5" s="3340"/>
      <c r="L5" s="3340"/>
      <c r="M5" s="3340"/>
      <c r="N5" s="3340"/>
      <c r="O5" s="3340"/>
    </row>
    <row r="6" spans="1:15" x14ac:dyDescent="0.25">
      <c r="A6" s="3340" t="s">
        <v>74</v>
      </c>
      <c r="B6" s="3340"/>
      <c r="C6" s="3340"/>
      <c r="D6" s="3340"/>
      <c r="E6" s="3340"/>
      <c r="F6" s="3340"/>
      <c r="G6" s="3340"/>
      <c r="H6" s="3340"/>
      <c r="I6" s="3340"/>
      <c r="J6" s="3340"/>
      <c r="K6" s="3340"/>
      <c r="L6" s="3340"/>
      <c r="M6" s="3340"/>
      <c r="N6" s="3340"/>
      <c r="O6" s="3340"/>
    </row>
    <row r="7" spans="1:15" ht="16.5" thickBot="1" x14ac:dyDescent="0.3">
      <c r="A7" s="1"/>
      <c r="B7" s="1"/>
      <c r="C7" s="1"/>
      <c r="D7" s="1"/>
      <c r="E7" s="1"/>
      <c r="F7" s="1"/>
      <c r="G7" s="1"/>
      <c r="H7" s="1"/>
      <c r="I7" s="1"/>
      <c r="J7" s="67"/>
      <c r="K7" s="1"/>
      <c r="L7" s="1"/>
      <c r="M7" s="2"/>
      <c r="N7" s="3451" t="s">
        <v>117</v>
      </c>
      <c r="O7" s="3451"/>
    </row>
    <row r="8" spans="1:15" ht="29.25" customHeight="1" thickBot="1" x14ac:dyDescent="0.3">
      <c r="A8" s="3341" t="s">
        <v>0</v>
      </c>
      <c r="B8" s="3344" t="s">
        <v>1</v>
      </c>
      <c r="C8" s="3347" t="s">
        <v>2</v>
      </c>
      <c r="D8" s="3422" t="s">
        <v>3</v>
      </c>
      <c r="E8" s="3513" t="s">
        <v>75</v>
      </c>
      <c r="F8" s="3425" t="s">
        <v>4</v>
      </c>
      <c r="G8" s="3516" t="s">
        <v>2</v>
      </c>
      <c r="H8" s="3428" t="s">
        <v>5</v>
      </c>
      <c r="I8" s="3431" t="s">
        <v>6</v>
      </c>
      <c r="J8" s="3519" t="s">
        <v>76</v>
      </c>
      <c r="K8" s="3428" t="s">
        <v>7</v>
      </c>
      <c r="L8" s="3459" t="s">
        <v>159</v>
      </c>
      <c r="M8" s="3521" t="s">
        <v>77</v>
      </c>
      <c r="N8" s="3522"/>
      <c r="O8" s="3523"/>
    </row>
    <row r="9" spans="1:15" x14ac:dyDescent="0.25">
      <c r="A9" s="3342"/>
      <c r="B9" s="3345"/>
      <c r="C9" s="3348"/>
      <c r="D9" s="3423"/>
      <c r="E9" s="3514"/>
      <c r="F9" s="3426"/>
      <c r="G9" s="3517"/>
      <c r="H9" s="3429"/>
      <c r="I9" s="3432"/>
      <c r="J9" s="3520"/>
      <c r="K9" s="3429"/>
      <c r="L9" s="3460"/>
      <c r="M9" s="3462" t="s">
        <v>8</v>
      </c>
      <c r="N9" s="3464" t="s">
        <v>9</v>
      </c>
      <c r="O9" s="3466" t="s">
        <v>78</v>
      </c>
    </row>
    <row r="10" spans="1:15" ht="125.25" customHeight="1" thickBot="1" x14ac:dyDescent="0.3">
      <c r="A10" s="3343"/>
      <c r="B10" s="3346"/>
      <c r="C10" s="3349"/>
      <c r="D10" s="3424"/>
      <c r="E10" s="3515"/>
      <c r="F10" s="3427"/>
      <c r="G10" s="3518"/>
      <c r="H10" s="3430"/>
      <c r="I10" s="3433"/>
      <c r="J10" s="3520"/>
      <c r="K10" s="3430"/>
      <c r="L10" s="3461"/>
      <c r="M10" s="3463"/>
      <c r="N10" s="3465"/>
      <c r="O10" s="3467"/>
    </row>
    <row r="11" spans="1:15" ht="17.25" customHeight="1" thickBot="1" x14ac:dyDescent="0.3">
      <c r="A11" s="3" t="s">
        <v>10</v>
      </c>
      <c r="B11" s="3414" t="s">
        <v>116</v>
      </c>
      <c r="C11" s="3415"/>
      <c r="D11" s="3415"/>
      <c r="E11" s="3415"/>
      <c r="F11" s="3415"/>
      <c r="G11" s="3415"/>
      <c r="H11" s="3415"/>
      <c r="I11" s="3415"/>
      <c r="J11" s="3415"/>
      <c r="K11" s="4"/>
      <c r="L11" s="5"/>
      <c r="M11" s="6"/>
      <c r="N11" s="6"/>
      <c r="O11" s="7"/>
    </row>
    <row r="12" spans="1:15" ht="30" customHeight="1" thickBot="1" x14ac:dyDescent="0.3">
      <c r="A12" s="8"/>
      <c r="B12" s="9"/>
      <c r="C12" s="10"/>
      <c r="D12" s="10"/>
      <c r="E12" s="10"/>
      <c r="F12" s="11"/>
      <c r="G12" s="11"/>
      <c r="H12" s="10"/>
      <c r="I12" s="10"/>
      <c r="J12" s="64"/>
      <c r="K12" s="10"/>
      <c r="L12" s="12"/>
      <c r="M12" s="78" t="s">
        <v>11</v>
      </c>
      <c r="N12" s="13" t="s">
        <v>154</v>
      </c>
      <c r="O12" s="77" t="s">
        <v>12</v>
      </c>
    </row>
    <row r="13" spans="1:15" ht="16.5" customHeight="1" thickBot="1" x14ac:dyDescent="0.3">
      <c r="A13" s="14" t="s">
        <v>10</v>
      </c>
      <c r="B13" s="15" t="s">
        <v>10</v>
      </c>
      <c r="C13" s="3452" t="s">
        <v>119</v>
      </c>
      <c r="D13" s="3453"/>
      <c r="E13" s="3453"/>
      <c r="F13" s="3453"/>
      <c r="G13" s="3453"/>
      <c r="H13" s="3453"/>
      <c r="I13" s="3453"/>
      <c r="J13" s="3453"/>
      <c r="K13" s="3453"/>
      <c r="L13" s="3453"/>
      <c r="M13" s="3453"/>
      <c r="N13" s="3453"/>
      <c r="O13" s="3454"/>
    </row>
    <row r="14" spans="1:15" ht="39" thickBot="1" x14ac:dyDescent="0.3">
      <c r="A14" s="16"/>
      <c r="B14" s="3457"/>
      <c r="C14" s="3468"/>
      <c r="D14" s="3469"/>
      <c r="E14" s="3469"/>
      <c r="F14" s="3469"/>
      <c r="G14" s="3469"/>
      <c r="H14" s="3469"/>
      <c r="I14" s="3469"/>
      <c r="J14" s="3469"/>
      <c r="K14" s="3469"/>
      <c r="L14" s="3470"/>
      <c r="M14" s="17" t="s">
        <v>13</v>
      </c>
      <c r="N14" s="18" t="s">
        <v>14</v>
      </c>
      <c r="O14" s="50">
        <v>83</v>
      </c>
    </row>
    <row r="15" spans="1:15" ht="30.75" customHeight="1" thickBot="1" x14ac:dyDescent="0.3">
      <c r="A15" s="16"/>
      <c r="B15" s="3458"/>
      <c r="C15" s="3471"/>
      <c r="D15" s="3472"/>
      <c r="E15" s="3472"/>
      <c r="F15" s="3472"/>
      <c r="G15" s="3472"/>
      <c r="H15" s="3472"/>
      <c r="I15" s="3472"/>
      <c r="J15" s="3472"/>
      <c r="K15" s="3472"/>
      <c r="L15" s="3473"/>
      <c r="M15" s="17" t="s">
        <v>15</v>
      </c>
      <c r="N15" s="18" t="s">
        <v>16</v>
      </c>
      <c r="O15" s="50">
        <v>60</v>
      </c>
    </row>
    <row r="16" spans="1:15" ht="22.5" customHeight="1" x14ac:dyDescent="0.25">
      <c r="A16" s="3405" t="s">
        <v>10</v>
      </c>
      <c r="B16" s="3399" t="s">
        <v>10</v>
      </c>
      <c r="C16" s="3397" t="s">
        <v>10</v>
      </c>
      <c r="D16" s="3416" t="s">
        <v>118</v>
      </c>
      <c r="E16" s="3417"/>
      <c r="F16" s="3418"/>
      <c r="G16" s="3333" t="s">
        <v>79</v>
      </c>
      <c r="H16" s="3336" t="s">
        <v>18</v>
      </c>
      <c r="I16" s="3367" t="s">
        <v>19</v>
      </c>
      <c r="J16" s="3329" t="s">
        <v>99</v>
      </c>
      <c r="K16" s="108" t="s">
        <v>20</v>
      </c>
      <c r="L16" s="256">
        <f>L23+L27+L28+L30+L31</f>
        <v>8337.6999999999989</v>
      </c>
      <c r="M16" s="21" t="s">
        <v>21</v>
      </c>
      <c r="N16" s="22" t="s">
        <v>22</v>
      </c>
      <c r="O16" s="51">
        <v>134</v>
      </c>
    </row>
    <row r="17" spans="1:21" ht="18.75" customHeight="1" x14ac:dyDescent="0.25">
      <c r="A17" s="3455"/>
      <c r="B17" s="3356"/>
      <c r="C17" s="3456"/>
      <c r="D17" s="3419"/>
      <c r="E17" s="3420"/>
      <c r="F17" s="3421"/>
      <c r="G17" s="3335"/>
      <c r="H17" s="3337"/>
      <c r="I17" s="3394"/>
      <c r="J17" s="3330"/>
      <c r="K17" s="127" t="s">
        <v>23</v>
      </c>
      <c r="L17" s="171"/>
      <c r="M17" s="23"/>
      <c r="N17" s="24"/>
      <c r="O17" s="264"/>
    </row>
    <row r="18" spans="1:21" ht="25.5" x14ac:dyDescent="0.25">
      <c r="A18" s="3455"/>
      <c r="B18" s="3356"/>
      <c r="C18" s="3456"/>
      <c r="D18" s="3419"/>
      <c r="E18" s="3420"/>
      <c r="F18" s="3421"/>
      <c r="G18" s="3335"/>
      <c r="H18" s="3337"/>
      <c r="I18" s="3394"/>
      <c r="J18" s="3330"/>
      <c r="K18" s="127" t="s">
        <v>24</v>
      </c>
      <c r="L18" s="311">
        <f>L24</f>
        <v>74.2</v>
      </c>
      <c r="M18" s="25" t="s">
        <v>25</v>
      </c>
      <c r="N18" s="24" t="s">
        <v>22</v>
      </c>
      <c r="O18" s="52">
        <v>136</v>
      </c>
      <c r="R18" s="152"/>
      <c r="T18" s="152"/>
    </row>
    <row r="19" spans="1:21" ht="26.25" thickBot="1" x14ac:dyDescent="0.3">
      <c r="A19" s="3455"/>
      <c r="B19" s="3356"/>
      <c r="C19" s="3456"/>
      <c r="D19" s="3419"/>
      <c r="E19" s="3420"/>
      <c r="F19" s="3421"/>
      <c r="G19" s="3335"/>
      <c r="H19" s="3337"/>
      <c r="I19" s="3394"/>
      <c r="J19" s="3330"/>
      <c r="K19" s="127" t="s">
        <v>26</v>
      </c>
      <c r="L19" s="185" t="str">
        <f>L26</f>
        <v>0,0</v>
      </c>
      <c r="M19" s="218" t="s">
        <v>171</v>
      </c>
      <c r="N19" s="261" t="s">
        <v>17</v>
      </c>
      <c r="O19" s="202">
        <v>4</v>
      </c>
    </row>
    <row r="20" spans="1:21" ht="23.25" customHeight="1" x14ac:dyDescent="0.25">
      <c r="A20" s="3455"/>
      <c r="B20" s="3356"/>
      <c r="C20" s="3456"/>
      <c r="D20" s="3419"/>
      <c r="E20" s="3420"/>
      <c r="F20" s="3421"/>
      <c r="G20" s="3335"/>
      <c r="H20" s="3337"/>
      <c r="I20" s="3394"/>
      <c r="J20" s="3330"/>
      <c r="K20" s="127" t="s">
        <v>42</v>
      </c>
      <c r="L20" s="311">
        <f>L25</f>
        <v>23</v>
      </c>
      <c r="M20" s="25" t="s">
        <v>120</v>
      </c>
      <c r="N20" s="24" t="s">
        <v>22</v>
      </c>
      <c r="O20" s="52">
        <v>162</v>
      </c>
    </row>
    <row r="21" spans="1:21" ht="25.5" x14ac:dyDescent="0.25">
      <c r="A21" s="3455"/>
      <c r="B21" s="3356"/>
      <c r="C21" s="3456"/>
      <c r="D21" s="3419"/>
      <c r="E21" s="3420"/>
      <c r="F21" s="3421"/>
      <c r="G21" s="3335"/>
      <c r="H21" s="3337"/>
      <c r="I21" s="3394"/>
      <c r="J21" s="3330"/>
      <c r="K21" s="127"/>
      <c r="L21" s="171"/>
      <c r="M21" s="25" t="s">
        <v>121</v>
      </c>
      <c r="N21" s="24" t="s">
        <v>17</v>
      </c>
      <c r="O21" s="52">
        <v>71</v>
      </c>
    </row>
    <row r="22" spans="1:21" ht="16.5" customHeight="1" thickBot="1" x14ac:dyDescent="0.3">
      <c r="A22" s="3406"/>
      <c r="B22" s="3400"/>
      <c r="C22" s="3398"/>
      <c r="D22" s="3419"/>
      <c r="E22" s="3420"/>
      <c r="F22" s="3421"/>
      <c r="G22" s="3335"/>
      <c r="H22" s="3338"/>
      <c r="I22" s="3368"/>
      <c r="J22" s="3331"/>
      <c r="K22" s="162" t="s">
        <v>27</v>
      </c>
      <c r="L22" s="310">
        <f>SUM(L16:L21)</f>
        <v>8434.9</v>
      </c>
      <c r="M22" s="159"/>
      <c r="N22" s="144"/>
      <c r="O22" s="160"/>
      <c r="P22" s="152"/>
      <c r="R22" s="152"/>
    </row>
    <row r="23" spans="1:21" ht="15" customHeight="1" x14ac:dyDescent="0.25">
      <c r="A23" s="3353" t="s">
        <v>10</v>
      </c>
      <c r="B23" s="3363" t="s">
        <v>10</v>
      </c>
      <c r="C23" s="3350" t="s">
        <v>10</v>
      </c>
      <c r="D23" s="3538"/>
      <c r="E23" s="3358" t="s">
        <v>10</v>
      </c>
      <c r="F23" s="3361" t="s">
        <v>104</v>
      </c>
      <c r="G23" s="3335"/>
      <c r="H23" s="219"/>
      <c r="I23" s="161"/>
      <c r="J23" s="63"/>
      <c r="K23" s="19" t="s">
        <v>20</v>
      </c>
      <c r="L23" s="298">
        <v>8248.5</v>
      </c>
      <c r="M23" s="210"/>
      <c r="N23" s="211"/>
      <c r="O23" s="212"/>
      <c r="P23" s="153"/>
      <c r="Q23" s="153"/>
      <c r="R23" s="153"/>
      <c r="S23" s="153"/>
      <c r="T23" s="152"/>
      <c r="U23" s="152"/>
    </row>
    <row r="24" spans="1:21" ht="15" customHeight="1" x14ac:dyDescent="0.25">
      <c r="A24" s="3354"/>
      <c r="B24" s="3364"/>
      <c r="C24" s="3351"/>
      <c r="D24" s="3539"/>
      <c r="E24" s="3359"/>
      <c r="F24" s="3362"/>
      <c r="G24" s="3335"/>
      <c r="H24" s="200"/>
      <c r="I24" s="38"/>
      <c r="J24" s="221"/>
      <c r="K24" s="250" t="s">
        <v>24</v>
      </c>
      <c r="L24" s="339">
        <v>74.2</v>
      </c>
      <c r="M24" s="84"/>
      <c r="N24" s="81"/>
      <c r="O24" s="82"/>
      <c r="P24" s="153"/>
      <c r="Q24" s="152"/>
      <c r="R24" s="152"/>
      <c r="S24" s="152"/>
      <c r="T24" s="152"/>
      <c r="U24" s="152"/>
    </row>
    <row r="25" spans="1:21" ht="13.5" customHeight="1" x14ac:dyDescent="0.25">
      <c r="A25" s="3354"/>
      <c r="B25" s="3364"/>
      <c r="C25" s="3351"/>
      <c r="D25" s="3539"/>
      <c r="E25" s="3359"/>
      <c r="F25" s="3362"/>
      <c r="G25" s="3335"/>
      <c r="H25" s="200"/>
      <c r="I25" s="38"/>
      <c r="J25" s="221"/>
      <c r="K25" s="249" t="s">
        <v>42</v>
      </c>
      <c r="L25" s="334">
        <v>23</v>
      </c>
      <c r="M25" s="84"/>
      <c r="N25" s="81"/>
      <c r="O25" s="82"/>
      <c r="P25" s="152"/>
      <c r="Q25" s="152"/>
      <c r="S25" s="152"/>
      <c r="U25" s="152"/>
    </row>
    <row r="26" spans="1:21" ht="12.75" customHeight="1" thickBot="1" x14ac:dyDescent="0.3">
      <c r="A26" s="3355"/>
      <c r="B26" s="3365"/>
      <c r="C26" s="3352"/>
      <c r="D26" s="3539"/>
      <c r="E26" s="3360"/>
      <c r="F26" s="3362"/>
      <c r="G26" s="3335"/>
      <c r="H26" s="201"/>
      <c r="I26" s="39"/>
      <c r="J26" s="222"/>
      <c r="K26" s="113" t="s">
        <v>26</v>
      </c>
      <c r="L26" s="299" t="s">
        <v>199</v>
      </c>
      <c r="M26" s="223"/>
      <c r="N26" s="144"/>
      <c r="O26" s="160"/>
      <c r="Q26" s="152"/>
      <c r="R26" s="152"/>
    </row>
    <row r="27" spans="1:21" ht="15.75" thickBot="1" x14ac:dyDescent="0.3">
      <c r="A27" s="122" t="s">
        <v>10</v>
      </c>
      <c r="B27" s="204" t="s">
        <v>10</v>
      </c>
      <c r="C27" s="105" t="s">
        <v>10</v>
      </c>
      <c r="D27" s="3539"/>
      <c r="E27" s="87" t="s">
        <v>28</v>
      </c>
      <c r="F27" s="213" t="s">
        <v>105</v>
      </c>
      <c r="G27" s="3335"/>
      <c r="H27" s="200"/>
      <c r="I27" s="38"/>
      <c r="J27" s="68"/>
      <c r="K27" s="307" t="s">
        <v>20</v>
      </c>
      <c r="L27" s="308">
        <v>4.8</v>
      </c>
      <c r="M27" s="210"/>
      <c r="N27" s="211"/>
      <c r="O27" s="212"/>
      <c r="Q27" s="152"/>
    </row>
    <row r="28" spans="1:21" ht="19.5" hidden="1" customHeight="1" thickBot="1" x14ac:dyDescent="0.3">
      <c r="A28" s="122" t="s">
        <v>10</v>
      </c>
      <c r="B28" s="204" t="s">
        <v>10</v>
      </c>
      <c r="C28" s="105" t="s">
        <v>10</v>
      </c>
      <c r="D28" s="3539"/>
      <c r="E28" s="87" t="s">
        <v>30</v>
      </c>
      <c r="F28" s="213" t="s">
        <v>106</v>
      </c>
      <c r="G28" s="3335"/>
      <c r="H28" s="200"/>
      <c r="I28" s="38"/>
      <c r="J28" s="68"/>
      <c r="K28" s="115" t="s">
        <v>20</v>
      </c>
      <c r="L28" s="300"/>
      <c r="M28" s="84"/>
      <c r="N28" s="81"/>
      <c r="O28" s="82"/>
    </row>
    <row r="29" spans="1:21" ht="15.75" thickBot="1" x14ac:dyDescent="0.3">
      <c r="A29" s="122" t="s">
        <v>10</v>
      </c>
      <c r="B29" s="204" t="s">
        <v>10</v>
      </c>
      <c r="C29" s="105" t="s">
        <v>10</v>
      </c>
      <c r="D29" s="3539"/>
      <c r="E29" s="87" t="s">
        <v>31</v>
      </c>
      <c r="F29" s="213" t="s">
        <v>107</v>
      </c>
      <c r="G29" s="3335"/>
      <c r="H29" s="200"/>
      <c r="I29" s="38"/>
      <c r="J29" s="68"/>
      <c r="K29" s="307" t="s">
        <v>20</v>
      </c>
      <c r="L29" s="308"/>
      <c r="M29" s="84"/>
      <c r="N29" s="81"/>
      <c r="O29" s="82"/>
    </row>
    <row r="30" spans="1:21" ht="15.75" thickBot="1" x14ac:dyDescent="0.3">
      <c r="A30" s="122" t="s">
        <v>10</v>
      </c>
      <c r="B30" s="204" t="s">
        <v>10</v>
      </c>
      <c r="C30" s="105" t="s">
        <v>10</v>
      </c>
      <c r="D30" s="3539"/>
      <c r="E30" s="87" t="s">
        <v>33</v>
      </c>
      <c r="F30" s="213" t="s">
        <v>108</v>
      </c>
      <c r="G30" s="3335"/>
      <c r="H30" s="200"/>
      <c r="I30" s="38"/>
      <c r="J30" s="68"/>
      <c r="K30" s="115" t="s">
        <v>20</v>
      </c>
      <c r="L30" s="300">
        <v>27.4</v>
      </c>
      <c r="M30" s="210"/>
      <c r="N30" s="211"/>
      <c r="O30" s="212"/>
    </row>
    <row r="31" spans="1:21" ht="15.75" thickBot="1" x14ac:dyDescent="0.3">
      <c r="A31" s="122" t="s">
        <v>10</v>
      </c>
      <c r="B31" s="204" t="s">
        <v>10</v>
      </c>
      <c r="C31" s="105" t="s">
        <v>10</v>
      </c>
      <c r="D31" s="3539"/>
      <c r="E31" s="87" t="s">
        <v>35</v>
      </c>
      <c r="F31" s="213" t="s">
        <v>114</v>
      </c>
      <c r="G31" s="3335"/>
      <c r="H31" s="200"/>
      <c r="I31" s="38"/>
      <c r="J31" s="68"/>
      <c r="K31" s="114" t="s">
        <v>20</v>
      </c>
      <c r="L31" s="300">
        <v>57</v>
      </c>
      <c r="M31" s="84"/>
      <c r="N31" s="81"/>
      <c r="O31" s="82"/>
    </row>
    <row r="32" spans="1:21" ht="28.5" hidden="1" customHeight="1" thickBot="1" x14ac:dyDescent="0.3">
      <c r="A32" s="3407" t="s">
        <v>10</v>
      </c>
      <c r="B32" s="3363" t="s">
        <v>10</v>
      </c>
      <c r="C32" s="3350" t="s">
        <v>10</v>
      </c>
      <c r="D32" s="3539"/>
      <c r="E32" s="321" t="s">
        <v>50</v>
      </c>
      <c r="F32" s="322" t="s">
        <v>109</v>
      </c>
      <c r="G32" s="3335"/>
      <c r="H32" s="323"/>
      <c r="I32" s="324"/>
      <c r="J32" s="325"/>
      <c r="K32" s="326" t="s">
        <v>20</v>
      </c>
      <c r="L32" s="327">
        <v>0</v>
      </c>
      <c r="M32" s="328"/>
      <c r="N32" s="329"/>
      <c r="O32" s="330"/>
    </row>
    <row r="33" spans="1:18" ht="15.75" thickBot="1" x14ac:dyDescent="0.3">
      <c r="A33" s="3408"/>
      <c r="B33" s="3365"/>
      <c r="C33" s="3352"/>
      <c r="D33" s="3540"/>
      <c r="E33" s="178"/>
      <c r="F33" s="203"/>
      <c r="G33" s="3334"/>
      <c r="H33" s="201"/>
      <c r="I33" s="39"/>
      <c r="J33" s="65"/>
      <c r="K33" s="85" t="s">
        <v>27</v>
      </c>
      <c r="L33" s="181">
        <f>SUM(L23:L32)</f>
        <v>8434.9</v>
      </c>
      <c r="M33" s="159"/>
      <c r="N33" s="144"/>
      <c r="O33" s="160"/>
    </row>
    <row r="34" spans="1:18" ht="21.75" customHeight="1" x14ac:dyDescent="0.25">
      <c r="A34" s="3353" t="s">
        <v>10</v>
      </c>
      <c r="B34" s="3356" t="s">
        <v>10</v>
      </c>
      <c r="C34" s="125" t="s">
        <v>28</v>
      </c>
      <c r="D34" s="3547" t="s">
        <v>155</v>
      </c>
      <c r="E34" s="3548"/>
      <c r="F34" s="3549"/>
      <c r="G34" s="3333" t="s">
        <v>80</v>
      </c>
      <c r="H34" s="3336" t="s">
        <v>18</v>
      </c>
      <c r="I34" s="3367" t="s">
        <v>19</v>
      </c>
      <c r="J34" s="3329" t="s">
        <v>99</v>
      </c>
      <c r="K34" s="108" t="s">
        <v>20</v>
      </c>
      <c r="L34" s="109">
        <f>+L39+L40+L41+L44</f>
        <v>1030.7</v>
      </c>
      <c r="M34" s="21" t="s">
        <v>29</v>
      </c>
      <c r="N34" s="22" t="s">
        <v>22</v>
      </c>
      <c r="O34" s="89">
        <v>27</v>
      </c>
      <c r="R34" s="152"/>
    </row>
    <row r="35" spans="1:18" ht="21" customHeight="1" x14ac:dyDescent="0.25">
      <c r="A35" s="3354"/>
      <c r="B35" s="3356"/>
      <c r="C35" s="125"/>
      <c r="D35" s="3550"/>
      <c r="E35" s="3551"/>
      <c r="F35" s="3552"/>
      <c r="G35" s="3335"/>
      <c r="H35" s="3337"/>
      <c r="I35" s="3394"/>
      <c r="J35" s="3330"/>
      <c r="K35" s="127" t="s">
        <v>26</v>
      </c>
      <c r="L35" s="128">
        <f>L42</f>
        <v>0</v>
      </c>
      <c r="M35" s="241"/>
      <c r="N35" s="240"/>
      <c r="O35" s="90"/>
    </row>
    <row r="36" spans="1:18" ht="29.25" customHeight="1" x14ac:dyDescent="0.25">
      <c r="A36" s="3354"/>
      <c r="B36" s="3356"/>
      <c r="C36" s="125"/>
      <c r="D36" s="3550"/>
      <c r="E36" s="3551"/>
      <c r="F36" s="3552"/>
      <c r="G36" s="3335"/>
      <c r="H36" s="3337"/>
      <c r="I36" s="3394"/>
      <c r="J36" s="3330"/>
      <c r="K36" s="127" t="s">
        <v>24</v>
      </c>
      <c r="L36" s="128">
        <f>L43</f>
        <v>0</v>
      </c>
      <c r="M36" s="242" t="s">
        <v>157</v>
      </c>
      <c r="N36" s="306" t="s">
        <v>22</v>
      </c>
      <c r="O36" s="243">
        <v>6</v>
      </c>
    </row>
    <row r="37" spans="1:18" ht="20.25" customHeight="1" x14ac:dyDescent="0.25">
      <c r="A37" s="3354"/>
      <c r="B37" s="3356"/>
      <c r="C37" s="125"/>
      <c r="D37" s="3550"/>
      <c r="E37" s="3551"/>
      <c r="F37" s="3552"/>
      <c r="G37" s="3335"/>
      <c r="H37" s="3337"/>
      <c r="I37" s="3394"/>
      <c r="J37" s="3330"/>
      <c r="K37" s="129"/>
      <c r="L37" s="130"/>
      <c r="M37" s="241"/>
      <c r="N37" s="24"/>
      <c r="O37" s="90"/>
    </row>
    <row r="38" spans="1:18" ht="22.5" customHeight="1" thickBot="1" x14ac:dyDescent="0.3">
      <c r="A38" s="3355"/>
      <c r="B38" s="3357"/>
      <c r="C38" s="126"/>
      <c r="D38" s="3550"/>
      <c r="E38" s="3551"/>
      <c r="F38" s="3552"/>
      <c r="G38" s="3335"/>
      <c r="H38" s="3337"/>
      <c r="I38" s="3394"/>
      <c r="J38" s="3330"/>
      <c r="K38" s="131" t="s">
        <v>27</v>
      </c>
      <c r="L38" s="132">
        <f>SUM(L34:L36)</f>
        <v>1030.7</v>
      </c>
      <c r="M38" s="242"/>
      <c r="N38" s="92"/>
      <c r="O38" s="138"/>
      <c r="P38" s="152"/>
      <c r="R38" s="152"/>
    </row>
    <row r="39" spans="1:18" ht="16.5" customHeight="1" thickBot="1" x14ac:dyDescent="0.3">
      <c r="A39" s="235" t="s">
        <v>10</v>
      </c>
      <c r="B39" s="237" t="s">
        <v>10</v>
      </c>
      <c r="C39" s="288" t="s">
        <v>28</v>
      </c>
      <c r="D39" s="278"/>
      <c r="E39" s="247" t="s">
        <v>28</v>
      </c>
      <c r="F39" s="248" t="s">
        <v>156</v>
      </c>
      <c r="G39" s="3335"/>
      <c r="H39" s="3337"/>
      <c r="I39" s="3394"/>
      <c r="J39" s="3330"/>
      <c r="K39" s="112" t="s">
        <v>20</v>
      </c>
      <c r="L39" s="117">
        <v>20</v>
      </c>
      <c r="M39" s="242"/>
      <c r="N39" s="26"/>
      <c r="O39" s="139"/>
    </row>
    <row r="40" spans="1:18" ht="16.5" customHeight="1" thickBot="1" x14ac:dyDescent="0.3">
      <c r="A40" s="235" t="s">
        <v>10</v>
      </c>
      <c r="B40" s="237" t="s">
        <v>10</v>
      </c>
      <c r="C40" s="288" t="s">
        <v>28</v>
      </c>
      <c r="D40" s="246"/>
      <c r="E40" s="247" t="s">
        <v>30</v>
      </c>
      <c r="F40" s="248" t="s">
        <v>110</v>
      </c>
      <c r="G40" s="3335"/>
      <c r="H40" s="3337"/>
      <c r="I40" s="3394"/>
      <c r="J40" s="3330"/>
      <c r="K40" s="232" t="s">
        <v>20</v>
      </c>
      <c r="L40" s="251">
        <v>234</v>
      </c>
      <c r="M40" s="244"/>
      <c r="N40" s="233"/>
      <c r="O40" s="234"/>
      <c r="R40" s="152"/>
    </row>
    <row r="41" spans="1:18" ht="16.5" customHeight="1" thickBot="1" x14ac:dyDescent="0.3">
      <c r="A41" s="235" t="s">
        <v>10</v>
      </c>
      <c r="B41" s="237" t="s">
        <v>10</v>
      </c>
      <c r="C41" s="125" t="s">
        <v>28</v>
      </c>
      <c r="D41" s="246"/>
      <c r="E41" s="3409" t="s">
        <v>31</v>
      </c>
      <c r="F41" s="3434" t="s">
        <v>164</v>
      </c>
      <c r="G41" s="3335"/>
      <c r="H41" s="3337"/>
      <c r="I41" s="3394"/>
      <c r="J41" s="3330"/>
      <c r="K41" s="232" t="s">
        <v>20</v>
      </c>
      <c r="L41" s="251">
        <v>413.1</v>
      </c>
      <c r="M41" s="244"/>
      <c r="N41" s="233"/>
      <c r="O41" s="234"/>
      <c r="R41" s="152"/>
    </row>
    <row r="42" spans="1:18" ht="16.5" customHeight="1" thickBot="1" x14ac:dyDescent="0.3">
      <c r="A42" s="276"/>
      <c r="B42" s="277"/>
      <c r="C42" s="125"/>
      <c r="D42" s="246"/>
      <c r="E42" s="3410"/>
      <c r="F42" s="3435"/>
      <c r="G42" s="3335"/>
      <c r="H42" s="3337"/>
      <c r="I42" s="3394"/>
      <c r="J42" s="3330"/>
      <c r="K42" s="232" t="s">
        <v>26</v>
      </c>
      <c r="L42" s="251">
        <v>0</v>
      </c>
      <c r="M42" s="244"/>
      <c r="N42" s="233"/>
      <c r="O42" s="234"/>
      <c r="R42" s="152"/>
    </row>
    <row r="43" spans="1:18" ht="16.5" customHeight="1" thickBot="1" x14ac:dyDescent="0.3">
      <c r="A43" s="276"/>
      <c r="B43" s="277"/>
      <c r="C43" s="125"/>
      <c r="D43" s="246"/>
      <c r="E43" s="3411"/>
      <c r="F43" s="3436"/>
      <c r="G43" s="3335"/>
      <c r="H43" s="3337"/>
      <c r="I43" s="3394"/>
      <c r="J43" s="3330"/>
      <c r="K43" s="232" t="s">
        <v>24</v>
      </c>
      <c r="L43" s="251">
        <v>0</v>
      </c>
      <c r="M43" s="244"/>
      <c r="N43" s="233"/>
      <c r="O43" s="234"/>
      <c r="R43" s="152"/>
    </row>
    <row r="44" spans="1:18" ht="30.75" customHeight="1" thickBot="1" x14ac:dyDescent="0.3">
      <c r="A44" s="276" t="s">
        <v>10</v>
      </c>
      <c r="B44" s="277" t="s">
        <v>10</v>
      </c>
      <c r="C44" s="125" t="s">
        <v>28</v>
      </c>
      <c r="D44" s="246"/>
      <c r="E44" s="289" t="s">
        <v>33</v>
      </c>
      <c r="F44" s="179" t="s">
        <v>165</v>
      </c>
      <c r="G44" s="3335"/>
      <c r="H44" s="3337"/>
      <c r="I44" s="3394"/>
      <c r="J44" s="3330"/>
      <c r="K44" s="232" t="s">
        <v>20</v>
      </c>
      <c r="L44" s="251">
        <v>363.6</v>
      </c>
      <c r="M44" s="244"/>
      <c r="N44" s="233"/>
      <c r="O44" s="234"/>
      <c r="R44" s="152"/>
    </row>
    <row r="45" spans="1:18" ht="16.5" customHeight="1" thickBot="1" x14ac:dyDescent="0.3">
      <c r="A45" s="236"/>
      <c r="B45" s="238"/>
      <c r="C45" s="79"/>
      <c r="D45" s="207"/>
      <c r="E45" s="3536"/>
      <c r="F45" s="3537"/>
      <c r="G45" s="3334"/>
      <c r="H45" s="3338"/>
      <c r="I45" s="3368"/>
      <c r="J45" s="3331"/>
      <c r="K45" s="88" t="s">
        <v>27</v>
      </c>
      <c r="L45" s="86">
        <f>SUM(L39:L44)</f>
        <v>1030.7</v>
      </c>
      <c r="M45" s="245"/>
      <c r="N45" s="239"/>
      <c r="O45" s="140"/>
    </row>
    <row r="46" spans="1:18" ht="25.5" customHeight="1" x14ac:dyDescent="0.25">
      <c r="A46" s="3405" t="s">
        <v>10</v>
      </c>
      <c r="B46" s="3399" t="s">
        <v>10</v>
      </c>
      <c r="C46" s="3397" t="s">
        <v>31</v>
      </c>
      <c r="D46" s="3437" t="s">
        <v>32</v>
      </c>
      <c r="E46" s="3438"/>
      <c r="F46" s="3439"/>
      <c r="G46" s="3333" t="s">
        <v>81</v>
      </c>
      <c r="H46" s="3336" t="s">
        <v>18</v>
      </c>
      <c r="I46" s="3367" t="s">
        <v>19</v>
      </c>
      <c r="J46" s="3329" t="s">
        <v>99</v>
      </c>
      <c r="K46" s="108" t="s">
        <v>20</v>
      </c>
      <c r="L46" s="109">
        <f>L52</f>
        <v>0</v>
      </c>
      <c r="M46" s="266" t="s">
        <v>161</v>
      </c>
      <c r="N46" s="22" t="s">
        <v>16</v>
      </c>
      <c r="O46" s="51">
        <v>100</v>
      </c>
    </row>
    <row r="47" spans="1:18" ht="21.75" customHeight="1" thickBot="1" x14ac:dyDescent="0.3">
      <c r="A47" s="3406"/>
      <c r="B47" s="3400"/>
      <c r="C47" s="3398"/>
      <c r="D47" s="3440"/>
      <c r="E47" s="3441"/>
      <c r="F47" s="3442"/>
      <c r="G47" s="3335"/>
      <c r="H47" s="3337"/>
      <c r="I47" s="3394"/>
      <c r="J47" s="3330"/>
      <c r="K47" s="131" t="s">
        <v>27</v>
      </c>
      <c r="L47" s="132">
        <f>SUM(L46:L46)</f>
        <v>0</v>
      </c>
      <c r="M47" s="267"/>
      <c r="N47" s="240"/>
      <c r="O47" s="259"/>
      <c r="Q47" s="152"/>
      <c r="R47" s="152"/>
    </row>
    <row r="48" spans="1:18" ht="21.75" customHeight="1" thickBot="1" x14ac:dyDescent="0.3">
      <c r="A48" s="146" t="s">
        <v>10</v>
      </c>
      <c r="B48" s="147" t="s">
        <v>10</v>
      </c>
      <c r="C48" s="148" t="s">
        <v>31</v>
      </c>
      <c r="D48" s="205"/>
      <c r="E48" s="214" t="s">
        <v>10</v>
      </c>
      <c r="F48" s="149" t="s">
        <v>122</v>
      </c>
      <c r="G48" s="3335"/>
      <c r="H48" s="3337"/>
      <c r="I48" s="3394"/>
      <c r="J48" s="3330"/>
      <c r="K48" s="150" t="s">
        <v>20</v>
      </c>
      <c r="L48" s="274">
        <v>0</v>
      </c>
      <c r="M48" s="216"/>
      <c r="N48" s="240"/>
      <c r="O48" s="259"/>
      <c r="P48" s="197"/>
    </row>
    <row r="49" spans="1:18" ht="21.75" customHeight="1" thickBot="1" x14ac:dyDescent="0.3">
      <c r="A49" s="146" t="s">
        <v>10</v>
      </c>
      <c r="B49" s="147" t="s">
        <v>10</v>
      </c>
      <c r="C49" s="148" t="s">
        <v>31</v>
      </c>
      <c r="D49" s="206"/>
      <c r="E49" s="214" t="s">
        <v>31</v>
      </c>
      <c r="F49" s="149" t="s">
        <v>125</v>
      </c>
      <c r="G49" s="3335"/>
      <c r="H49" s="3337"/>
      <c r="I49" s="3394"/>
      <c r="J49" s="3330"/>
      <c r="K49" s="151" t="s">
        <v>20</v>
      </c>
      <c r="L49" s="253">
        <v>0</v>
      </c>
      <c r="M49" s="216"/>
      <c r="N49" s="240"/>
      <c r="O49" s="259"/>
      <c r="P49" s="197"/>
    </row>
    <row r="50" spans="1:18" ht="21.75" customHeight="1" thickBot="1" x14ac:dyDescent="0.3">
      <c r="A50" s="146" t="s">
        <v>10</v>
      </c>
      <c r="B50" s="147" t="s">
        <v>10</v>
      </c>
      <c r="C50" s="148" t="s">
        <v>31</v>
      </c>
      <c r="D50" s="206"/>
      <c r="E50" s="214" t="s">
        <v>33</v>
      </c>
      <c r="F50" s="149" t="s">
        <v>123</v>
      </c>
      <c r="G50" s="3335"/>
      <c r="H50" s="3337"/>
      <c r="I50" s="3394"/>
      <c r="J50" s="3330"/>
      <c r="K50" s="151" t="s">
        <v>20</v>
      </c>
      <c r="L50" s="253">
        <v>0</v>
      </c>
      <c r="M50" s="216"/>
      <c r="N50" s="240"/>
      <c r="O50" s="259"/>
      <c r="P50" s="197"/>
      <c r="R50" s="252"/>
    </row>
    <row r="51" spans="1:18" ht="21.75" customHeight="1" thickBot="1" x14ac:dyDescent="0.3">
      <c r="A51" s="3533" t="s">
        <v>10</v>
      </c>
      <c r="B51" s="3541" t="s">
        <v>10</v>
      </c>
      <c r="C51" s="3543" t="s">
        <v>31</v>
      </c>
      <c r="D51" s="206"/>
      <c r="E51" s="215" t="s">
        <v>35</v>
      </c>
      <c r="F51" s="179" t="s">
        <v>124</v>
      </c>
      <c r="G51" s="3335"/>
      <c r="H51" s="3337"/>
      <c r="I51" s="3394"/>
      <c r="J51" s="3330"/>
      <c r="K51" s="150" t="s">
        <v>20</v>
      </c>
      <c r="L51" s="275">
        <v>0</v>
      </c>
      <c r="M51" s="216"/>
      <c r="N51" s="240"/>
      <c r="O51" s="259"/>
      <c r="P51" s="197"/>
    </row>
    <row r="52" spans="1:18" ht="21" customHeight="1" thickBot="1" x14ac:dyDescent="0.3">
      <c r="A52" s="3534"/>
      <c r="B52" s="3542"/>
      <c r="C52" s="3544"/>
      <c r="D52" s="207"/>
      <c r="E52" s="3545"/>
      <c r="F52" s="3546"/>
      <c r="G52" s="3334"/>
      <c r="H52" s="3338"/>
      <c r="I52" s="3368"/>
      <c r="J52" s="3331"/>
      <c r="K52" s="145" t="s">
        <v>27</v>
      </c>
      <c r="L52" s="254">
        <f>SUM(L48+L49+L50+L51)</f>
        <v>0</v>
      </c>
      <c r="M52" s="217"/>
      <c r="N52" s="261"/>
      <c r="O52" s="258"/>
    </row>
    <row r="53" spans="1:18" ht="25.5" customHeight="1" x14ac:dyDescent="0.25">
      <c r="A53" s="3405" t="s">
        <v>10</v>
      </c>
      <c r="B53" s="3399" t="s">
        <v>10</v>
      </c>
      <c r="C53" s="3397" t="s">
        <v>33</v>
      </c>
      <c r="D53" s="3437" t="s">
        <v>34</v>
      </c>
      <c r="E53" s="3438"/>
      <c r="F53" s="3439"/>
      <c r="G53" s="3333" t="s">
        <v>82</v>
      </c>
      <c r="H53" s="3336" t="s">
        <v>18</v>
      </c>
      <c r="I53" s="45" t="s">
        <v>19</v>
      </c>
      <c r="J53" s="135" t="s">
        <v>99</v>
      </c>
      <c r="K53" s="108" t="s">
        <v>20</v>
      </c>
      <c r="L53" s="109">
        <f>L55</f>
        <v>250</v>
      </c>
      <c r="M53" s="3474" t="s">
        <v>153</v>
      </c>
      <c r="N53" s="260" t="s">
        <v>16</v>
      </c>
      <c r="O53" s="257">
        <v>100</v>
      </c>
    </row>
    <row r="54" spans="1:18" ht="17.25" customHeight="1" thickBot="1" x14ac:dyDescent="0.3">
      <c r="A54" s="3406"/>
      <c r="B54" s="3400"/>
      <c r="C54" s="3398"/>
      <c r="D54" s="3443"/>
      <c r="E54" s="3444"/>
      <c r="F54" s="3445"/>
      <c r="G54" s="3335"/>
      <c r="H54" s="3337"/>
      <c r="I54" s="39"/>
      <c r="J54" s="136"/>
      <c r="K54" s="110" t="s">
        <v>27</v>
      </c>
      <c r="L54" s="111">
        <f>SUM(L53:L53)</f>
        <v>250</v>
      </c>
      <c r="M54" s="3475"/>
      <c r="N54" s="261"/>
      <c r="O54" s="263"/>
    </row>
    <row r="55" spans="1:18" ht="15.75" customHeight="1" x14ac:dyDescent="0.25">
      <c r="A55" s="3405" t="s">
        <v>10</v>
      </c>
      <c r="B55" s="3399" t="s">
        <v>10</v>
      </c>
      <c r="C55" s="3397" t="s">
        <v>33</v>
      </c>
      <c r="D55" s="164"/>
      <c r="E55" s="3358" t="s">
        <v>10</v>
      </c>
      <c r="F55" s="3535" t="s">
        <v>34</v>
      </c>
      <c r="G55" s="3335"/>
      <c r="H55" s="3337"/>
      <c r="I55" s="161"/>
      <c r="J55" s="135"/>
      <c r="K55" s="19" t="s">
        <v>20</v>
      </c>
      <c r="L55" s="255">
        <v>250</v>
      </c>
      <c r="M55" s="168"/>
      <c r="N55" s="158"/>
      <c r="O55" s="169"/>
    </row>
    <row r="56" spans="1:18" ht="22.5" customHeight="1" thickBot="1" x14ac:dyDescent="0.3">
      <c r="A56" s="3406"/>
      <c r="B56" s="3400"/>
      <c r="C56" s="3398"/>
      <c r="D56" s="41"/>
      <c r="E56" s="3360"/>
      <c r="F56" s="3413"/>
      <c r="G56" s="3334"/>
      <c r="H56" s="3338"/>
      <c r="I56" s="39"/>
      <c r="J56" s="136"/>
      <c r="K56" s="72" t="s">
        <v>27</v>
      </c>
      <c r="L56" s="86">
        <f>SUM(L55)</f>
        <v>250</v>
      </c>
      <c r="M56" s="141"/>
      <c r="N56" s="142"/>
      <c r="O56" s="143"/>
    </row>
    <row r="57" spans="1:18" ht="17.25" hidden="1" customHeight="1" x14ac:dyDescent="0.25">
      <c r="A57" s="3353" t="s">
        <v>10</v>
      </c>
      <c r="B57" s="3366" t="s">
        <v>10</v>
      </c>
      <c r="C57" s="105" t="s">
        <v>35</v>
      </c>
      <c r="D57" s="3437" t="s">
        <v>36</v>
      </c>
      <c r="E57" s="3438"/>
      <c r="F57" s="3439"/>
      <c r="G57" s="3333" t="s">
        <v>83</v>
      </c>
      <c r="H57" s="3448" t="s">
        <v>18</v>
      </c>
      <c r="I57" s="3367" t="s">
        <v>19</v>
      </c>
      <c r="J57" s="3329" t="s">
        <v>99</v>
      </c>
      <c r="K57" s="108" t="s">
        <v>20</v>
      </c>
      <c r="L57" s="109">
        <v>0</v>
      </c>
      <c r="M57" s="93" t="s">
        <v>37</v>
      </c>
      <c r="N57" s="22" t="s">
        <v>17</v>
      </c>
      <c r="O57" s="89">
        <v>1</v>
      </c>
    </row>
    <row r="58" spans="1:18" ht="24.75" hidden="1" customHeight="1" thickBot="1" x14ac:dyDescent="0.3">
      <c r="A58" s="3355"/>
      <c r="B58" s="3357"/>
      <c r="C58" s="106"/>
      <c r="D58" s="3440"/>
      <c r="E58" s="3441"/>
      <c r="F58" s="3442"/>
      <c r="G58" s="3335"/>
      <c r="H58" s="3449"/>
      <c r="I58" s="3394"/>
      <c r="J58" s="3330"/>
      <c r="K58" s="110" t="s">
        <v>27</v>
      </c>
      <c r="L58" s="111">
        <f>SUM(L57:L57)</f>
        <v>0</v>
      </c>
      <c r="M58" s="94"/>
      <c r="N58" s="91"/>
      <c r="O58" s="90"/>
    </row>
    <row r="59" spans="1:18" ht="31.5" hidden="1" customHeight="1" thickBot="1" x14ac:dyDescent="0.3">
      <c r="A59" s="3353" t="s">
        <v>10</v>
      </c>
      <c r="B59" s="3366" t="s">
        <v>10</v>
      </c>
      <c r="C59" s="105" t="s">
        <v>35</v>
      </c>
      <c r="D59" s="208"/>
      <c r="E59" s="3358" t="s">
        <v>10</v>
      </c>
      <c r="F59" s="3446" t="s">
        <v>36</v>
      </c>
      <c r="G59" s="3335"/>
      <c r="H59" s="3449"/>
      <c r="I59" s="3394"/>
      <c r="J59" s="3330"/>
      <c r="K59" s="99" t="s">
        <v>20</v>
      </c>
      <c r="L59" s="86">
        <v>0</v>
      </c>
      <c r="M59" s="94"/>
      <c r="N59" s="24"/>
      <c r="O59" s="95"/>
    </row>
    <row r="60" spans="1:18" ht="18.75" hidden="1" customHeight="1" thickBot="1" x14ac:dyDescent="0.3">
      <c r="A60" s="3355"/>
      <c r="B60" s="3357"/>
      <c r="C60" s="107"/>
      <c r="D60" s="209"/>
      <c r="E60" s="3360"/>
      <c r="F60" s="3447"/>
      <c r="G60" s="3334"/>
      <c r="H60" s="3450"/>
      <c r="I60" s="3368"/>
      <c r="J60" s="3331"/>
      <c r="K60" s="83" t="s">
        <v>27</v>
      </c>
      <c r="L60" s="86">
        <v>0</v>
      </c>
      <c r="M60" s="96"/>
      <c r="N60" s="97"/>
      <c r="O60" s="98"/>
    </row>
    <row r="61" spans="1:18" ht="15.75" customHeight="1" thickBot="1" x14ac:dyDescent="0.3">
      <c r="A61" s="279" t="s">
        <v>10</v>
      </c>
      <c r="B61" s="280" t="s">
        <v>10</v>
      </c>
      <c r="C61" s="3530" t="s">
        <v>38</v>
      </c>
      <c r="D61" s="3531"/>
      <c r="E61" s="3531"/>
      <c r="F61" s="3531"/>
      <c r="G61" s="3531"/>
      <c r="H61" s="3531"/>
      <c r="I61" s="3531"/>
      <c r="J61" s="3532"/>
      <c r="K61" s="281" t="s">
        <v>27</v>
      </c>
      <c r="L61" s="338">
        <f>L22+L38+L47+L54+L58</f>
        <v>9715.6</v>
      </c>
      <c r="M61" s="282"/>
      <c r="N61" s="69"/>
      <c r="O61" s="283"/>
    </row>
    <row r="62" spans="1:18" ht="18" customHeight="1" thickBot="1" x14ac:dyDescent="0.3">
      <c r="A62" s="14" t="s">
        <v>10</v>
      </c>
      <c r="B62" s="15" t="s">
        <v>28</v>
      </c>
      <c r="C62" s="43" t="s">
        <v>39</v>
      </c>
      <c r="D62" s="44"/>
      <c r="E62" s="44"/>
      <c r="F62" s="44"/>
      <c r="G62" s="44"/>
      <c r="H62" s="44"/>
      <c r="I62" s="44"/>
      <c r="J62" s="69"/>
      <c r="K62" s="44"/>
      <c r="L62" s="44"/>
      <c r="M62" s="44"/>
      <c r="N62" s="44"/>
      <c r="O62" s="53"/>
    </row>
    <row r="63" spans="1:18" ht="16.5" customHeight="1" x14ac:dyDescent="0.25">
      <c r="A63" s="3405" t="s">
        <v>10</v>
      </c>
      <c r="B63" s="3399" t="s">
        <v>28</v>
      </c>
      <c r="C63" s="3397" t="s">
        <v>10</v>
      </c>
      <c r="D63" s="40"/>
      <c r="E63" s="48"/>
      <c r="F63" s="3401" t="s">
        <v>40</v>
      </c>
      <c r="G63" s="3333" t="s">
        <v>84</v>
      </c>
      <c r="H63" s="3392" t="s">
        <v>18</v>
      </c>
      <c r="I63" s="3367" t="s">
        <v>41</v>
      </c>
      <c r="J63" s="63" t="s">
        <v>100</v>
      </c>
      <c r="K63" s="19" t="s">
        <v>42</v>
      </c>
      <c r="L63" s="20">
        <v>1.5</v>
      </c>
      <c r="M63" s="3386" t="s">
        <v>150</v>
      </c>
      <c r="N63" s="3375" t="s">
        <v>17</v>
      </c>
      <c r="O63" s="3373">
        <v>2118</v>
      </c>
    </row>
    <row r="64" spans="1:18" ht="33.75" customHeight="1" thickBot="1" x14ac:dyDescent="0.3">
      <c r="A64" s="3406"/>
      <c r="B64" s="3400"/>
      <c r="C64" s="3398"/>
      <c r="D64" s="41"/>
      <c r="E64" s="49"/>
      <c r="F64" s="3402"/>
      <c r="G64" s="3334"/>
      <c r="H64" s="3393"/>
      <c r="I64" s="3368"/>
      <c r="J64" s="65"/>
      <c r="K64" s="72" t="s">
        <v>27</v>
      </c>
      <c r="L64" s="73">
        <f>SUM(L63:L63)</f>
        <v>1.5</v>
      </c>
      <c r="M64" s="3387"/>
      <c r="N64" s="3376"/>
      <c r="O64" s="3374"/>
    </row>
    <row r="65" spans="1:18" ht="26.25" customHeight="1" x14ac:dyDescent="0.25">
      <c r="A65" s="3405" t="s">
        <v>10</v>
      </c>
      <c r="B65" s="3399" t="s">
        <v>28</v>
      </c>
      <c r="C65" s="3397" t="s">
        <v>28</v>
      </c>
      <c r="D65" s="40"/>
      <c r="E65" s="48"/>
      <c r="F65" s="3395" t="s">
        <v>43</v>
      </c>
      <c r="G65" s="3333" t="s">
        <v>85</v>
      </c>
      <c r="H65" s="3392" t="s">
        <v>18</v>
      </c>
      <c r="I65" s="3367" t="s">
        <v>41</v>
      </c>
      <c r="J65" s="63" t="s">
        <v>100</v>
      </c>
      <c r="K65" s="19" t="s">
        <v>42</v>
      </c>
      <c r="L65" s="20">
        <v>52.4</v>
      </c>
      <c r="M65" s="3390" t="s">
        <v>168</v>
      </c>
      <c r="N65" s="31" t="s">
        <v>142</v>
      </c>
      <c r="O65" s="51">
        <v>66</v>
      </c>
    </row>
    <row r="66" spans="1:18" ht="32.25" customHeight="1" thickBot="1" x14ac:dyDescent="0.3">
      <c r="A66" s="3406"/>
      <c r="B66" s="3400"/>
      <c r="C66" s="3398"/>
      <c r="D66" s="41"/>
      <c r="E66" s="49"/>
      <c r="F66" s="3396"/>
      <c r="G66" s="3334"/>
      <c r="H66" s="3393"/>
      <c r="I66" s="3368"/>
      <c r="J66" s="65"/>
      <c r="K66" s="72" t="s">
        <v>27</v>
      </c>
      <c r="L66" s="73">
        <f>SUM(L65:L65)</f>
        <v>52.4</v>
      </c>
      <c r="M66" s="3391"/>
      <c r="N66" s="186"/>
      <c r="O66" s="187"/>
    </row>
    <row r="67" spans="1:18" ht="23.25" customHeight="1" x14ac:dyDescent="0.25">
      <c r="A67" s="3353" t="s">
        <v>10</v>
      </c>
      <c r="B67" s="3366" t="s">
        <v>28</v>
      </c>
      <c r="C67" s="3350" t="s">
        <v>30</v>
      </c>
      <c r="D67" s="3437" t="s">
        <v>44</v>
      </c>
      <c r="E67" s="3438"/>
      <c r="F67" s="3439"/>
      <c r="G67" s="3333" t="s">
        <v>86</v>
      </c>
      <c r="H67" s="3336" t="s">
        <v>18</v>
      </c>
      <c r="I67" s="3367" t="s">
        <v>19</v>
      </c>
      <c r="J67" s="3329" t="s">
        <v>99</v>
      </c>
      <c r="K67" s="108" t="s">
        <v>42</v>
      </c>
      <c r="L67" s="316">
        <f>L71</f>
        <v>77.5</v>
      </c>
      <c r="M67" s="3386" t="s">
        <v>151</v>
      </c>
      <c r="N67" s="3379" t="s">
        <v>142</v>
      </c>
      <c r="O67" s="3373">
        <v>86</v>
      </c>
    </row>
    <row r="68" spans="1:18" ht="16.5" customHeight="1" thickBot="1" x14ac:dyDescent="0.3">
      <c r="A68" s="3355"/>
      <c r="B68" s="3357"/>
      <c r="C68" s="3352"/>
      <c r="D68" s="3443"/>
      <c r="E68" s="3444"/>
      <c r="F68" s="3445"/>
      <c r="G68" s="3335"/>
      <c r="H68" s="3337"/>
      <c r="I68" s="3394"/>
      <c r="J68" s="3330"/>
      <c r="K68" s="110" t="s">
        <v>27</v>
      </c>
      <c r="L68" s="315">
        <f>SUM(L67:L67)</f>
        <v>77.5</v>
      </c>
      <c r="M68" s="3387"/>
      <c r="N68" s="3380"/>
      <c r="O68" s="3374"/>
      <c r="P68" s="152"/>
    </row>
    <row r="69" spans="1:18" ht="18.75" customHeight="1" thickBot="1" x14ac:dyDescent="0.3">
      <c r="A69" s="122" t="s">
        <v>10</v>
      </c>
      <c r="B69" s="123" t="s">
        <v>28</v>
      </c>
      <c r="C69" s="124" t="s">
        <v>30</v>
      </c>
      <c r="D69" s="80"/>
      <c r="E69" s="101" t="s">
        <v>10</v>
      </c>
      <c r="F69" s="102" t="s">
        <v>111</v>
      </c>
      <c r="G69" s="3335"/>
      <c r="H69" s="3337"/>
      <c r="I69" s="3394"/>
      <c r="J69" s="3330"/>
      <c r="K69" s="19" t="s">
        <v>42</v>
      </c>
      <c r="L69" s="314">
        <v>51.3</v>
      </c>
      <c r="M69" s="182"/>
      <c r="N69" s="190"/>
      <c r="O69" s="191"/>
    </row>
    <row r="70" spans="1:18" ht="16.5" customHeight="1" x14ac:dyDescent="0.25">
      <c r="A70" s="3353" t="s">
        <v>10</v>
      </c>
      <c r="B70" s="3366" t="s">
        <v>28</v>
      </c>
      <c r="C70" s="124" t="s">
        <v>30</v>
      </c>
      <c r="D70" s="80"/>
      <c r="E70" s="3358" t="s">
        <v>28</v>
      </c>
      <c r="F70" s="3412" t="s">
        <v>112</v>
      </c>
      <c r="G70" s="3335"/>
      <c r="H70" s="3337"/>
      <c r="I70" s="3394"/>
      <c r="J70" s="3330"/>
      <c r="K70" s="19" t="s">
        <v>42</v>
      </c>
      <c r="L70" s="118">
        <v>26.2</v>
      </c>
      <c r="M70" s="184"/>
      <c r="N70" s="188"/>
      <c r="O70" s="100"/>
    </row>
    <row r="71" spans="1:18" ht="20.25" customHeight="1" thickBot="1" x14ac:dyDescent="0.3">
      <c r="A71" s="3355"/>
      <c r="B71" s="3357"/>
      <c r="C71" s="79"/>
      <c r="D71" s="80"/>
      <c r="E71" s="3360"/>
      <c r="F71" s="3413"/>
      <c r="G71" s="3334"/>
      <c r="H71" s="3338"/>
      <c r="I71" s="3368"/>
      <c r="J71" s="3331"/>
      <c r="K71" s="72" t="s">
        <v>27</v>
      </c>
      <c r="L71" s="317">
        <f>SUM(L69:L70)</f>
        <v>77.5</v>
      </c>
      <c r="M71" s="183"/>
      <c r="N71" s="33"/>
      <c r="O71" s="192"/>
    </row>
    <row r="72" spans="1:18" ht="32.25" customHeight="1" x14ac:dyDescent="0.25">
      <c r="A72" s="3405" t="s">
        <v>10</v>
      </c>
      <c r="B72" s="3399" t="s">
        <v>28</v>
      </c>
      <c r="C72" s="3397" t="s">
        <v>31</v>
      </c>
      <c r="D72" s="40"/>
      <c r="E72" s="48"/>
      <c r="F72" s="3403" t="s">
        <v>45</v>
      </c>
      <c r="G72" s="3333" t="s">
        <v>87</v>
      </c>
      <c r="H72" s="3392" t="s">
        <v>18</v>
      </c>
      <c r="I72" s="3367" t="s">
        <v>46</v>
      </c>
      <c r="J72" s="3553" t="s">
        <v>172</v>
      </c>
      <c r="K72" s="224" t="s">
        <v>42</v>
      </c>
      <c r="L72" s="225">
        <v>17</v>
      </c>
      <c r="M72" s="3383" t="s">
        <v>148</v>
      </c>
      <c r="N72" s="3384" t="s">
        <v>144</v>
      </c>
      <c r="O72" s="3385">
        <v>6</v>
      </c>
    </row>
    <row r="73" spans="1:18" ht="22.5" customHeight="1" thickBot="1" x14ac:dyDescent="0.3">
      <c r="A73" s="3406"/>
      <c r="B73" s="3400"/>
      <c r="C73" s="3398"/>
      <c r="D73" s="41"/>
      <c r="E73" s="49"/>
      <c r="F73" s="3404"/>
      <c r="G73" s="3334"/>
      <c r="H73" s="3393"/>
      <c r="I73" s="3368"/>
      <c r="J73" s="3554"/>
      <c r="K73" s="72" t="s">
        <v>27</v>
      </c>
      <c r="L73" s="73">
        <f>SUM(L72:L72)</f>
        <v>17</v>
      </c>
      <c r="M73" s="3378"/>
      <c r="N73" s="3372"/>
      <c r="O73" s="3374"/>
    </row>
    <row r="74" spans="1:18" ht="21" customHeight="1" x14ac:dyDescent="0.25">
      <c r="A74" s="3405" t="s">
        <v>10</v>
      </c>
      <c r="B74" s="3399" t="s">
        <v>28</v>
      </c>
      <c r="C74" s="3397" t="s">
        <v>33</v>
      </c>
      <c r="D74" s="40"/>
      <c r="E74" s="48"/>
      <c r="F74" s="3403" t="s">
        <v>47</v>
      </c>
      <c r="G74" s="3333" t="s">
        <v>88</v>
      </c>
      <c r="H74" s="3392" t="s">
        <v>18</v>
      </c>
      <c r="I74" s="3367" t="s">
        <v>48</v>
      </c>
      <c r="J74" s="63" t="s">
        <v>127</v>
      </c>
      <c r="K74" s="19" t="s">
        <v>42</v>
      </c>
      <c r="L74" s="20">
        <v>8</v>
      </c>
      <c r="M74" s="3381" t="s">
        <v>152</v>
      </c>
      <c r="N74" s="3379" t="s">
        <v>142</v>
      </c>
      <c r="O74" s="3373">
        <v>100</v>
      </c>
    </row>
    <row r="75" spans="1:18" ht="16.5" customHeight="1" thickBot="1" x14ac:dyDescent="0.3">
      <c r="A75" s="3406"/>
      <c r="B75" s="3400"/>
      <c r="C75" s="3398"/>
      <c r="D75" s="41"/>
      <c r="E75" s="49"/>
      <c r="F75" s="3404"/>
      <c r="G75" s="3334"/>
      <c r="H75" s="3393"/>
      <c r="I75" s="3368"/>
      <c r="J75" s="65"/>
      <c r="K75" s="72" t="s">
        <v>27</v>
      </c>
      <c r="L75" s="73">
        <f>SUM(L74:L74)</f>
        <v>8</v>
      </c>
      <c r="M75" s="3382"/>
      <c r="N75" s="3380"/>
      <c r="O75" s="3374"/>
    </row>
    <row r="76" spans="1:18" ht="18.75" customHeight="1" x14ac:dyDescent="0.25">
      <c r="A76" s="3405" t="s">
        <v>10</v>
      </c>
      <c r="B76" s="3399" t="s">
        <v>28</v>
      </c>
      <c r="C76" s="3397" t="s">
        <v>35</v>
      </c>
      <c r="D76" s="40"/>
      <c r="E76" s="48"/>
      <c r="F76" s="3403" t="s">
        <v>49</v>
      </c>
      <c r="G76" s="3333" t="s">
        <v>89</v>
      </c>
      <c r="H76" s="3392" t="s">
        <v>18</v>
      </c>
      <c r="I76" s="3367" t="s">
        <v>46</v>
      </c>
      <c r="J76" s="3553" t="s">
        <v>172</v>
      </c>
      <c r="K76" s="19" t="s">
        <v>42</v>
      </c>
      <c r="L76" s="20">
        <v>64.7</v>
      </c>
      <c r="M76" s="32"/>
      <c r="N76" s="31"/>
      <c r="O76" s="51"/>
    </row>
    <row r="77" spans="1:18" ht="19.5" customHeight="1" thickBot="1" x14ac:dyDescent="0.3">
      <c r="A77" s="3406"/>
      <c r="B77" s="3400"/>
      <c r="C77" s="3398"/>
      <c r="D77" s="41"/>
      <c r="E77" s="49"/>
      <c r="F77" s="3404"/>
      <c r="G77" s="3334"/>
      <c r="H77" s="3393"/>
      <c r="I77" s="3368"/>
      <c r="J77" s="3554"/>
      <c r="K77" s="72" t="s">
        <v>27</v>
      </c>
      <c r="L77" s="73">
        <f>SUM(L76:L76)</f>
        <v>64.7</v>
      </c>
      <c r="M77" s="189"/>
      <c r="N77" s="186"/>
      <c r="O77" s="187"/>
    </row>
    <row r="78" spans="1:18" ht="20.25" customHeight="1" x14ac:dyDescent="0.25">
      <c r="A78" s="3405" t="s">
        <v>10</v>
      </c>
      <c r="B78" s="3399" t="s">
        <v>28</v>
      </c>
      <c r="C78" s="3397" t="s">
        <v>50</v>
      </c>
      <c r="D78" s="40"/>
      <c r="E78" s="48"/>
      <c r="F78" s="3403" t="s">
        <v>51</v>
      </c>
      <c r="G78" s="3333" t="s">
        <v>90</v>
      </c>
      <c r="H78" s="3392" t="s">
        <v>18</v>
      </c>
      <c r="I78" s="3367" t="s">
        <v>52</v>
      </c>
      <c r="J78" s="63" t="s">
        <v>101</v>
      </c>
      <c r="K78" s="19" t="s">
        <v>42</v>
      </c>
      <c r="L78" s="313">
        <v>7.8</v>
      </c>
      <c r="M78" s="32"/>
      <c r="N78" s="31"/>
      <c r="O78" s="51"/>
      <c r="R78" s="152"/>
    </row>
    <row r="79" spans="1:18" ht="22.5" customHeight="1" thickBot="1" x14ac:dyDescent="0.3">
      <c r="A79" s="3406"/>
      <c r="B79" s="3400"/>
      <c r="C79" s="3398"/>
      <c r="D79" s="41"/>
      <c r="E79" s="49"/>
      <c r="F79" s="3404"/>
      <c r="G79" s="3334"/>
      <c r="H79" s="3393"/>
      <c r="I79" s="3368"/>
      <c r="J79" s="65"/>
      <c r="K79" s="72" t="s">
        <v>27</v>
      </c>
      <c r="L79" s="73">
        <f>SUM(L78:L78)</f>
        <v>7.8</v>
      </c>
      <c r="M79" s="189"/>
      <c r="N79" s="186"/>
      <c r="O79" s="187"/>
    </row>
    <row r="80" spans="1:18" ht="24" customHeight="1" x14ac:dyDescent="0.25">
      <c r="A80" s="3405" t="s">
        <v>10</v>
      </c>
      <c r="B80" s="3399" t="s">
        <v>28</v>
      </c>
      <c r="C80" s="3397" t="s">
        <v>53</v>
      </c>
      <c r="D80" s="3524" t="s">
        <v>54</v>
      </c>
      <c r="E80" s="3525"/>
      <c r="F80" s="3526"/>
      <c r="G80" s="3333" t="s">
        <v>91</v>
      </c>
      <c r="H80" s="3336" t="s">
        <v>18</v>
      </c>
      <c r="I80" s="154" t="s">
        <v>19</v>
      </c>
      <c r="J80" s="135" t="s">
        <v>99</v>
      </c>
      <c r="K80" s="108" t="s">
        <v>42</v>
      </c>
      <c r="L80" s="109">
        <f>L84</f>
        <v>23.5</v>
      </c>
      <c r="M80" s="3377" t="s">
        <v>147</v>
      </c>
      <c r="N80" s="3379" t="s">
        <v>142</v>
      </c>
      <c r="O80" s="3373">
        <v>80</v>
      </c>
      <c r="P80" s="152"/>
      <c r="Q80" s="152"/>
      <c r="R80" s="152"/>
    </row>
    <row r="81" spans="1:18" ht="30" customHeight="1" thickBot="1" x14ac:dyDescent="0.3">
      <c r="A81" s="3406"/>
      <c r="B81" s="3400"/>
      <c r="C81" s="3398"/>
      <c r="D81" s="3527"/>
      <c r="E81" s="3528"/>
      <c r="F81" s="3529"/>
      <c r="G81" s="3335"/>
      <c r="H81" s="3337"/>
      <c r="I81" s="38"/>
      <c r="J81" s="137"/>
      <c r="K81" s="131" t="s">
        <v>27</v>
      </c>
      <c r="L81" s="132">
        <f>SUM(L80:L80)</f>
        <v>23.5</v>
      </c>
      <c r="M81" s="3378"/>
      <c r="N81" s="3380"/>
      <c r="O81" s="3374"/>
    </row>
    <row r="82" spans="1:18" ht="18" customHeight="1" thickBot="1" x14ac:dyDescent="0.3">
      <c r="A82" s="163" t="s">
        <v>10</v>
      </c>
      <c r="B82" s="155" t="s">
        <v>28</v>
      </c>
      <c r="C82" s="3350" t="s">
        <v>53</v>
      </c>
      <c r="D82" s="164"/>
      <c r="E82" s="116" t="s">
        <v>10</v>
      </c>
      <c r="F82" s="119" t="s">
        <v>115</v>
      </c>
      <c r="G82" s="3335"/>
      <c r="H82" s="3337"/>
      <c r="I82" s="161"/>
      <c r="J82" s="135"/>
      <c r="K82" s="19" t="s">
        <v>42</v>
      </c>
      <c r="L82" s="167">
        <v>0</v>
      </c>
      <c r="M82" s="182"/>
      <c r="N82" s="190"/>
      <c r="O82" s="191"/>
    </row>
    <row r="83" spans="1:18" ht="16.5" customHeight="1" x14ac:dyDescent="0.25">
      <c r="A83" s="16"/>
      <c r="B83" s="157"/>
      <c r="C83" s="3351"/>
      <c r="D83" s="80"/>
      <c r="E83" s="116" t="s">
        <v>28</v>
      </c>
      <c r="F83" s="120" t="s">
        <v>54</v>
      </c>
      <c r="G83" s="3335"/>
      <c r="H83" s="3337"/>
      <c r="I83" s="38"/>
      <c r="J83" s="137"/>
      <c r="K83" s="19" t="s">
        <v>42</v>
      </c>
      <c r="L83" s="118">
        <v>23.5</v>
      </c>
      <c r="M83" s="184"/>
      <c r="N83" s="188"/>
      <c r="O83" s="100"/>
    </row>
    <row r="84" spans="1:18" ht="14.25" customHeight="1" thickBot="1" x14ac:dyDescent="0.3">
      <c r="A84" s="165"/>
      <c r="B84" s="156"/>
      <c r="C84" s="3352"/>
      <c r="D84" s="41"/>
      <c r="E84" s="166"/>
      <c r="F84" s="121"/>
      <c r="G84" s="3334"/>
      <c r="H84" s="3338"/>
      <c r="I84" s="39"/>
      <c r="J84" s="136"/>
      <c r="K84" s="72" t="s">
        <v>27</v>
      </c>
      <c r="L84" s="86">
        <f>SUM(L82:L83)</f>
        <v>23.5</v>
      </c>
      <c r="M84" s="183"/>
      <c r="N84" s="33"/>
      <c r="O84" s="192"/>
    </row>
    <row r="85" spans="1:18" ht="27.75" customHeight="1" thickBot="1" x14ac:dyDescent="0.3">
      <c r="A85" s="3405" t="s">
        <v>10</v>
      </c>
      <c r="B85" s="3399" t="s">
        <v>28</v>
      </c>
      <c r="C85" s="3397" t="s">
        <v>55</v>
      </c>
      <c r="D85" s="40"/>
      <c r="E85" s="48"/>
      <c r="F85" s="3403" t="s">
        <v>56</v>
      </c>
      <c r="G85" s="3333" t="s">
        <v>92</v>
      </c>
      <c r="H85" s="3392" t="s">
        <v>18</v>
      </c>
      <c r="I85" s="3367" t="s">
        <v>57</v>
      </c>
      <c r="J85" s="63" t="s">
        <v>126</v>
      </c>
      <c r="K85" s="99" t="s">
        <v>42</v>
      </c>
      <c r="L85" s="198">
        <v>25</v>
      </c>
      <c r="M85" s="3386" t="s">
        <v>143</v>
      </c>
      <c r="N85" s="31" t="s">
        <v>22</v>
      </c>
      <c r="O85" s="51">
        <v>1500</v>
      </c>
    </row>
    <row r="86" spans="1:18" ht="49.5" customHeight="1" thickBot="1" x14ac:dyDescent="0.3">
      <c r="A86" s="3406"/>
      <c r="B86" s="3400"/>
      <c r="C86" s="3398"/>
      <c r="D86" s="41"/>
      <c r="E86" s="49"/>
      <c r="F86" s="3404"/>
      <c r="G86" s="3334"/>
      <c r="H86" s="3393"/>
      <c r="I86" s="3368"/>
      <c r="J86" s="65"/>
      <c r="K86" s="83" t="s">
        <v>27</v>
      </c>
      <c r="L86" s="199">
        <f>SUM(L85:L85)</f>
        <v>25</v>
      </c>
      <c r="M86" s="3387"/>
      <c r="N86" s="186" t="s">
        <v>142</v>
      </c>
      <c r="O86" s="265">
        <v>4.7</v>
      </c>
    </row>
    <row r="87" spans="1:18" ht="39" customHeight="1" x14ac:dyDescent="0.25">
      <c r="A87" s="3405" t="s">
        <v>10</v>
      </c>
      <c r="B87" s="3399" t="s">
        <v>28</v>
      </c>
      <c r="C87" s="3397" t="s">
        <v>58</v>
      </c>
      <c r="D87" s="40"/>
      <c r="E87" s="48"/>
      <c r="F87" s="3401" t="s">
        <v>59</v>
      </c>
      <c r="G87" s="3333" t="s">
        <v>93</v>
      </c>
      <c r="H87" s="3392" t="s">
        <v>18</v>
      </c>
      <c r="I87" s="3367" t="s">
        <v>46</v>
      </c>
      <c r="J87" s="3553" t="s">
        <v>172</v>
      </c>
      <c r="K87" s="19" t="s">
        <v>42</v>
      </c>
      <c r="L87" s="20">
        <v>9.1</v>
      </c>
      <c r="M87" s="3388" t="s">
        <v>166</v>
      </c>
      <c r="N87" s="193" t="s">
        <v>16</v>
      </c>
      <c r="O87" s="290">
        <v>46.1</v>
      </c>
    </row>
    <row r="88" spans="1:18" ht="15.75" thickBot="1" x14ac:dyDescent="0.3">
      <c r="A88" s="3406"/>
      <c r="B88" s="3400"/>
      <c r="C88" s="3398"/>
      <c r="D88" s="41"/>
      <c r="E88" s="49"/>
      <c r="F88" s="3402"/>
      <c r="G88" s="3334"/>
      <c r="H88" s="3393"/>
      <c r="I88" s="3368"/>
      <c r="J88" s="3554"/>
      <c r="K88" s="72" t="s">
        <v>27</v>
      </c>
      <c r="L88" s="73">
        <f>SUM(L87:L87)</f>
        <v>9.1</v>
      </c>
      <c r="M88" s="3389"/>
      <c r="N88" s="33"/>
      <c r="O88" s="54"/>
    </row>
    <row r="89" spans="1:18" ht="36.75" customHeight="1" x14ac:dyDescent="0.25">
      <c r="A89" s="3405" t="s">
        <v>10</v>
      </c>
      <c r="B89" s="3399" t="s">
        <v>28</v>
      </c>
      <c r="C89" s="3350" t="s">
        <v>60</v>
      </c>
      <c r="D89" s="133"/>
      <c r="E89" s="48"/>
      <c r="F89" s="3403" t="s">
        <v>61</v>
      </c>
      <c r="G89" s="3333" t="s">
        <v>94</v>
      </c>
      <c r="H89" s="3392" t="s">
        <v>18</v>
      </c>
      <c r="I89" s="3367" t="s">
        <v>57</v>
      </c>
      <c r="J89" s="63" t="s">
        <v>126</v>
      </c>
      <c r="K89" s="19" t="s">
        <v>42</v>
      </c>
      <c r="L89" s="20">
        <v>0.4</v>
      </c>
      <c r="M89" s="3369" t="s">
        <v>149</v>
      </c>
      <c r="N89" s="3371" t="s">
        <v>16</v>
      </c>
      <c r="O89" s="3373">
        <v>100</v>
      </c>
    </row>
    <row r="90" spans="1:18" ht="29.25" customHeight="1" thickBot="1" x14ac:dyDescent="0.3">
      <c r="A90" s="3406"/>
      <c r="B90" s="3400"/>
      <c r="C90" s="3476"/>
      <c r="D90" s="134"/>
      <c r="E90" s="49"/>
      <c r="F90" s="3404"/>
      <c r="G90" s="3334"/>
      <c r="H90" s="3393"/>
      <c r="I90" s="3368"/>
      <c r="J90" s="65"/>
      <c r="K90" s="72" t="s">
        <v>27</v>
      </c>
      <c r="L90" s="73">
        <f>SUM(L89:L89)</f>
        <v>0.4</v>
      </c>
      <c r="M90" s="3370"/>
      <c r="N90" s="3372"/>
      <c r="O90" s="3374"/>
    </row>
    <row r="91" spans="1:18" ht="24" customHeight="1" x14ac:dyDescent="0.25">
      <c r="A91" s="3405" t="s">
        <v>10</v>
      </c>
      <c r="B91" s="3399" t="s">
        <v>28</v>
      </c>
      <c r="C91" s="3350" t="s">
        <v>62</v>
      </c>
      <c r="D91" s="133"/>
      <c r="E91" s="48"/>
      <c r="F91" s="3403" t="s">
        <v>63</v>
      </c>
      <c r="G91" s="3333" t="s">
        <v>95</v>
      </c>
      <c r="H91" s="3392" t="s">
        <v>18</v>
      </c>
      <c r="I91" s="3367" t="s">
        <v>52</v>
      </c>
      <c r="J91" s="63" t="s">
        <v>101</v>
      </c>
      <c r="K91" s="19" t="s">
        <v>42</v>
      </c>
      <c r="L91" s="253">
        <v>208.8</v>
      </c>
      <c r="M91" s="32"/>
      <c r="N91" s="31"/>
      <c r="O91" s="51"/>
      <c r="P91" s="153"/>
      <c r="Q91" s="152"/>
      <c r="R91" s="152"/>
    </row>
    <row r="92" spans="1:18" ht="19.5" customHeight="1" thickBot="1" x14ac:dyDescent="0.3">
      <c r="A92" s="3406"/>
      <c r="B92" s="3400"/>
      <c r="C92" s="3476"/>
      <c r="D92" s="134"/>
      <c r="E92" s="49"/>
      <c r="F92" s="3404"/>
      <c r="G92" s="3334"/>
      <c r="H92" s="3393"/>
      <c r="I92" s="3368"/>
      <c r="J92" s="65"/>
      <c r="K92" s="72" t="s">
        <v>27</v>
      </c>
      <c r="L92" s="73">
        <f>SUM(L91:L91)</f>
        <v>208.8</v>
      </c>
      <c r="M92" s="189"/>
      <c r="N92" s="186"/>
      <c r="O92" s="187"/>
    </row>
    <row r="93" spans="1:18" ht="17.25" customHeight="1" x14ac:dyDescent="0.25">
      <c r="A93" s="3405" t="s">
        <v>10</v>
      </c>
      <c r="B93" s="3399" t="s">
        <v>28</v>
      </c>
      <c r="C93" s="3350" t="s">
        <v>64</v>
      </c>
      <c r="D93" s="133"/>
      <c r="E93" s="48"/>
      <c r="F93" s="3403" t="s">
        <v>65</v>
      </c>
      <c r="G93" s="3333" t="s">
        <v>96</v>
      </c>
      <c r="H93" s="3392" t="s">
        <v>18</v>
      </c>
      <c r="I93" s="3367" t="s">
        <v>66</v>
      </c>
      <c r="J93" s="63" t="s">
        <v>102</v>
      </c>
      <c r="K93" s="19" t="s">
        <v>42</v>
      </c>
      <c r="L93" s="20">
        <v>0</v>
      </c>
      <c r="M93" s="194" t="s">
        <v>145</v>
      </c>
      <c r="N93" s="195" t="s">
        <v>144</v>
      </c>
      <c r="O93" s="196">
        <v>6</v>
      </c>
    </row>
    <row r="94" spans="1:18" ht="33" customHeight="1" thickBot="1" x14ac:dyDescent="0.3">
      <c r="A94" s="3406"/>
      <c r="B94" s="3400"/>
      <c r="C94" s="3476"/>
      <c r="D94" s="134"/>
      <c r="E94" s="49"/>
      <c r="F94" s="3404"/>
      <c r="G94" s="3334"/>
      <c r="H94" s="3393"/>
      <c r="I94" s="3368"/>
      <c r="J94" s="65"/>
      <c r="K94" s="72" t="s">
        <v>27</v>
      </c>
      <c r="L94" s="73">
        <f>SUM(L93:L93)</f>
        <v>0</v>
      </c>
      <c r="M94" s="189"/>
      <c r="N94" s="186"/>
      <c r="O94" s="187"/>
    </row>
    <row r="95" spans="1:18" ht="19.5" customHeight="1" x14ac:dyDescent="0.25">
      <c r="A95" s="3405" t="s">
        <v>10</v>
      </c>
      <c r="B95" s="3399" t="s">
        <v>28</v>
      </c>
      <c r="C95" s="3350" t="s">
        <v>67</v>
      </c>
      <c r="D95" s="133"/>
      <c r="E95" s="48"/>
      <c r="F95" s="3403" t="s">
        <v>68</v>
      </c>
      <c r="G95" s="3333" t="s">
        <v>97</v>
      </c>
      <c r="H95" s="3392" t="s">
        <v>18</v>
      </c>
      <c r="I95" s="3367" t="s">
        <v>66</v>
      </c>
      <c r="J95" s="3329" t="s">
        <v>102</v>
      </c>
      <c r="K95" s="19" t="s">
        <v>42</v>
      </c>
      <c r="L95" s="20">
        <v>28.4</v>
      </c>
      <c r="M95" s="194" t="s">
        <v>146</v>
      </c>
      <c r="N95" s="195" t="s">
        <v>144</v>
      </c>
      <c r="O95" s="196">
        <v>1300</v>
      </c>
      <c r="Q95" s="152"/>
    </row>
    <row r="96" spans="1:18" ht="46.5" customHeight="1" thickBot="1" x14ac:dyDescent="0.3">
      <c r="A96" s="3406"/>
      <c r="B96" s="3400"/>
      <c r="C96" s="3476"/>
      <c r="D96" s="134"/>
      <c r="E96" s="49"/>
      <c r="F96" s="3404"/>
      <c r="G96" s="3334"/>
      <c r="H96" s="3393"/>
      <c r="I96" s="3368"/>
      <c r="J96" s="3331"/>
      <c r="K96" s="72" t="s">
        <v>27</v>
      </c>
      <c r="L96" s="73">
        <f>SUM(L95:L95)</f>
        <v>28.4</v>
      </c>
      <c r="M96" s="189"/>
      <c r="N96" s="186"/>
      <c r="O96" s="187"/>
    </row>
    <row r="97" spans="1:18" ht="22.5" customHeight="1" x14ac:dyDescent="0.25">
      <c r="A97" s="3405" t="s">
        <v>10</v>
      </c>
      <c r="B97" s="3399" t="s">
        <v>28</v>
      </c>
      <c r="C97" s="3350" t="s">
        <v>69</v>
      </c>
      <c r="D97" s="3524" t="s">
        <v>70</v>
      </c>
      <c r="E97" s="3525"/>
      <c r="F97" s="3526"/>
      <c r="G97" s="3333" t="s">
        <v>98</v>
      </c>
      <c r="H97" s="3336" t="s">
        <v>18</v>
      </c>
      <c r="I97" s="3367" t="s">
        <v>19</v>
      </c>
      <c r="J97" s="3329" t="s">
        <v>99</v>
      </c>
      <c r="K97" s="108" t="s">
        <v>42</v>
      </c>
      <c r="L97" s="316">
        <f>L99</f>
        <v>29</v>
      </c>
      <c r="M97" s="32"/>
      <c r="N97" s="31"/>
      <c r="O97" s="51"/>
    </row>
    <row r="98" spans="1:18" ht="24" customHeight="1" thickBot="1" x14ac:dyDescent="0.3">
      <c r="A98" s="3406"/>
      <c r="B98" s="3400"/>
      <c r="C98" s="3476"/>
      <c r="D98" s="3527"/>
      <c r="E98" s="3528"/>
      <c r="F98" s="3529"/>
      <c r="G98" s="3335"/>
      <c r="H98" s="3337"/>
      <c r="I98" s="3394"/>
      <c r="J98" s="3330"/>
      <c r="K98" s="131" t="s">
        <v>27</v>
      </c>
      <c r="L98" s="132">
        <f>SUM(L97:L97)</f>
        <v>29</v>
      </c>
      <c r="M98" s="226"/>
      <c r="N98" s="227"/>
      <c r="O98" s="228"/>
    </row>
    <row r="99" spans="1:18" ht="22.5" customHeight="1" thickBot="1" x14ac:dyDescent="0.3">
      <c r="A99" s="3353" t="s">
        <v>10</v>
      </c>
      <c r="B99" s="3366" t="s">
        <v>28</v>
      </c>
      <c r="C99" s="3350" t="s">
        <v>69</v>
      </c>
      <c r="D99" s="3574"/>
      <c r="E99" s="101" t="s">
        <v>10</v>
      </c>
      <c r="F99" s="3563" t="s">
        <v>113</v>
      </c>
      <c r="G99" s="3335"/>
      <c r="H99" s="3337"/>
      <c r="I99" s="3394"/>
      <c r="J99" s="3330"/>
      <c r="K99" s="19" t="s">
        <v>42</v>
      </c>
      <c r="L99" s="318">
        <v>29</v>
      </c>
      <c r="M99" s="229"/>
      <c r="N99" s="230"/>
      <c r="O99" s="231"/>
      <c r="R99" s="152"/>
    </row>
    <row r="100" spans="1:18" ht="15" customHeight="1" thickBot="1" x14ac:dyDescent="0.3">
      <c r="A100" s="3355"/>
      <c r="B100" s="3357"/>
      <c r="C100" s="3352"/>
      <c r="D100" s="3575"/>
      <c r="E100" s="49"/>
      <c r="F100" s="3564"/>
      <c r="G100" s="3334"/>
      <c r="H100" s="3338"/>
      <c r="I100" s="3368"/>
      <c r="J100" s="3331"/>
      <c r="K100" s="72" t="s">
        <v>27</v>
      </c>
      <c r="L100" s="86">
        <f>SUM(L99)</f>
        <v>29</v>
      </c>
      <c r="M100" s="103"/>
      <c r="N100" s="144"/>
      <c r="O100" s="104"/>
    </row>
    <row r="101" spans="1:18" ht="15" customHeight="1" thickBot="1" x14ac:dyDescent="0.3">
      <c r="A101" s="3353" t="s">
        <v>10</v>
      </c>
      <c r="B101" s="3366" t="s">
        <v>28</v>
      </c>
      <c r="C101" s="3565" t="s">
        <v>162</v>
      </c>
      <c r="D101" s="3524" t="s">
        <v>163</v>
      </c>
      <c r="E101" s="3525"/>
      <c r="F101" s="3526"/>
      <c r="G101" s="3333" t="s">
        <v>167</v>
      </c>
      <c r="H101" s="3336" t="s">
        <v>18</v>
      </c>
      <c r="I101" s="3367" t="s">
        <v>19</v>
      </c>
      <c r="J101" s="3329" t="s">
        <v>99</v>
      </c>
      <c r="K101" s="108" t="s">
        <v>42</v>
      </c>
      <c r="L101" s="268">
        <f>L103</f>
        <v>87.8</v>
      </c>
      <c r="M101" s="270"/>
      <c r="N101" s="230"/>
      <c r="O101" s="231"/>
    </row>
    <row r="102" spans="1:18" ht="22.5" customHeight="1" thickBot="1" x14ac:dyDescent="0.3">
      <c r="A102" s="3354"/>
      <c r="B102" s="3356"/>
      <c r="C102" s="3566"/>
      <c r="D102" s="3527"/>
      <c r="E102" s="3528"/>
      <c r="F102" s="3529"/>
      <c r="G102" s="3335"/>
      <c r="H102" s="3337"/>
      <c r="I102" s="3394"/>
      <c r="J102" s="3330"/>
      <c r="K102" s="131" t="s">
        <v>27</v>
      </c>
      <c r="L102" s="268">
        <f>SUM(L101)</f>
        <v>87.8</v>
      </c>
      <c r="M102" s="271"/>
      <c r="N102" s="273"/>
      <c r="O102" s="269"/>
    </row>
    <row r="103" spans="1:18" ht="27.75" customHeight="1" thickBot="1" x14ac:dyDescent="0.3">
      <c r="A103" s="3354"/>
      <c r="B103" s="3356"/>
      <c r="C103" s="3566"/>
      <c r="D103" s="3568"/>
      <c r="E103" s="101" t="s">
        <v>10</v>
      </c>
      <c r="F103" s="3563" t="s">
        <v>163</v>
      </c>
      <c r="G103" s="3335"/>
      <c r="H103" s="3337"/>
      <c r="I103" s="3394"/>
      <c r="J103" s="3330"/>
      <c r="K103" s="19" t="s">
        <v>42</v>
      </c>
      <c r="L103" s="251">
        <v>87.8</v>
      </c>
      <c r="M103" s="271"/>
      <c r="N103" s="273"/>
      <c r="O103" s="269"/>
    </row>
    <row r="104" spans="1:18" ht="15" customHeight="1" thickBot="1" x14ac:dyDescent="0.3">
      <c r="A104" s="3355"/>
      <c r="B104" s="3357"/>
      <c r="C104" s="3567"/>
      <c r="D104" s="3569"/>
      <c r="E104" s="49"/>
      <c r="F104" s="3564"/>
      <c r="G104" s="3334"/>
      <c r="H104" s="3338"/>
      <c r="I104" s="3368"/>
      <c r="J104" s="3331"/>
      <c r="K104" s="72" t="s">
        <v>27</v>
      </c>
      <c r="L104" s="86">
        <f>SUM(L103)</f>
        <v>87.8</v>
      </c>
      <c r="M104" s="272"/>
      <c r="N104" s="144"/>
      <c r="O104" s="104"/>
    </row>
    <row r="105" spans="1:18" ht="15.75" customHeight="1" thickBot="1" x14ac:dyDescent="0.3">
      <c r="A105" s="27" t="s">
        <v>10</v>
      </c>
      <c r="B105" s="28" t="s">
        <v>28</v>
      </c>
      <c r="C105" s="3530" t="s">
        <v>38</v>
      </c>
      <c r="D105" s="3531"/>
      <c r="E105" s="3531"/>
      <c r="F105" s="3531"/>
      <c r="G105" s="3531"/>
      <c r="H105" s="3531"/>
      <c r="I105" s="3531"/>
      <c r="J105" s="3532"/>
      <c r="K105" s="42" t="s">
        <v>27</v>
      </c>
      <c r="L105" s="337">
        <f>L64+L66+L68+L73+L75+L77+L79+L81+L86+L88+L90+L92+L94+L96+L98+L102</f>
        <v>640.9</v>
      </c>
      <c r="M105" s="29"/>
      <c r="N105" s="29"/>
      <c r="O105" s="30"/>
    </row>
    <row r="106" spans="1:18" ht="15.75" customHeight="1" thickBot="1" x14ac:dyDescent="0.3">
      <c r="A106" s="46" t="s">
        <v>10</v>
      </c>
      <c r="B106" s="47"/>
      <c r="C106" s="3555" t="s">
        <v>71</v>
      </c>
      <c r="D106" s="3556"/>
      <c r="E106" s="3556"/>
      <c r="F106" s="3556"/>
      <c r="G106" s="3556"/>
      <c r="H106" s="3556"/>
      <c r="I106" s="3556"/>
      <c r="J106" s="3557"/>
      <c r="K106" s="74" t="s">
        <v>27</v>
      </c>
      <c r="L106" s="336">
        <f>L105+L61</f>
        <v>10356.5</v>
      </c>
      <c r="M106" s="75"/>
      <c r="N106" s="75"/>
      <c r="O106" s="76"/>
    </row>
    <row r="107" spans="1:18" ht="15.75" hidden="1" thickBot="1" x14ac:dyDescent="0.3">
      <c r="A107" s="27"/>
      <c r="B107" s="34"/>
      <c r="C107" s="3561" t="s">
        <v>72</v>
      </c>
      <c r="D107" s="3561"/>
      <c r="E107" s="3561"/>
      <c r="F107" s="3561"/>
      <c r="G107" s="3561"/>
      <c r="H107" s="3561"/>
      <c r="I107" s="3562"/>
      <c r="J107" s="70"/>
      <c r="K107" s="35" t="s">
        <v>27</v>
      </c>
      <c r="L107" s="262">
        <f>L108-L19-L35</f>
        <v>10356.5</v>
      </c>
      <c r="M107" s="36"/>
      <c r="N107" s="36"/>
      <c r="O107" s="37"/>
    </row>
    <row r="108" spans="1:18" ht="15.75" thickBot="1" x14ac:dyDescent="0.3">
      <c r="A108" s="3558" t="s">
        <v>73</v>
      </c>
      <c r="B108" s="3559"/>
      <c r="C108" s="3559"/>
      <c r="D108" s="3559"/>
      <c r="E108" s="3559"/>
      <c r="F108" s="3559"/>
      <c r="G108" s="3559"/>
      <c r="H108" s="3559"/>
      <c r="I108" s="3559"/>
      <c r="J108" s="3560"/>
      <c r="K108" s="170" t="s">
        <v>27</v>
      </c>
      <c r="L108" s="340">
        <f>L106*1</f>
        <v>10356.5</v>
      </c>
      <c r="M108" s="3496"/>
      <c r="N108" s="3497"/>
      <c r="O108" s="3498"/>
    </row>
    <row r="109" spans="1:18" ht="383.25" customHeight="1" x14ac:dyDescent="0.25">
      <c r="A109" s="294" t="s">
        <v>197</v>
      </c>
      <c r="B109" s="294"/>
      <c r="C109" s="294"/>
      <c r="D109" s="294"/>
      <c r="E109" s="294"/>
      <c r="F109" s="294"/>
      <c r="G109" s="294"/>
      <c r="H109" s="295"/>
      <c r="I109" s="294"/>
      <c r="J109" s="294"/>
      <c r="K109" s="294"/>
      <c r="L109" s="294"/>
      <c r="M109" s="294"/>
      <c r="N109" s="296"/>
      <c r="O109" s="297"/>
    </row>
    <row r="110" spans="1:18" ht="20.45" customHeight="1" x14ac:dyDescent="0.25">
      <c r="A110" s="3499" t="s">
        <v>196</v>
      </c>
      <c r="B110" s="3499"/>
      <c r="C110" s="3499"/>
      <c r="D110" s="3499"/>
      <c r="E110" s="3499"/>
      <c r="F110" s="3499"/>
      <c r="G110" s="3499"/>
      <c r="H110" s="3499"/>
      <c r="I110" s="3499"/>
      <c r="J110" s="3499"/>
      <c r="K110" s="3499"/>
      <c r="L110" s="3499"/>
      <c r="M110" s="293"/>
      <c r="N110" s="293"/>
      <c r="O110" s="293"/>
      <c r="P110" s="56"/>
    </row>
    <row r="111" spans="1:18" ht="18.75" customHeight="1" thickBot="1" x14ac:dyDescent="0.3">
      <c r="A111" s="55"/>
      <c r="B111" s="57"/>
      <c r="C111" s="57"/>
      <c r="D111" s="57"/>
      <c r="E111" s="57"/>
      <c r="F111" s="57"/>
      <c r="G111" s="58"/>
      <c r="H111" s="57"/>
      <c r="I111" s="57"/>
      <c r="J111" s="71"/>
      <c r="K111" s="56"/>
      <c r="L111" s="59" t="s">
        <v>117</v>
      </c>
      <c r="M111" s="3570"/>
      <c r="N111" s="3570"/>
      <c r="O111" s="3570"/>
      <c r="P111" s="56"/>
    </row>
    <row r="112" spans="1:18" ht="26.25" customHeight="1" thickBot="1" x14ac:dyDescent="0.3">
      <c r="A112" s="60"/>
      <c r="B112" s="61"/>
      <c r="C112" s="3576" t="s">
        <v>103</v>
      </c>
      <c r="D112" s="3576"/>
      <c r="E112" s="3576"/>
      <c r="F112" s="3576"/>
      <c r="G112" s="3576"/>
      <c r="H112" s="3576"/>
      <c r="I112" s="3576"/>
      <c r="J112" s="3576"/>
      <c r="K112" s="3576"/>
      <c r="L112" s="62" t="s">
        <v>160</v>
      </c>
      <c r="M112" s="312"/>
      <c r="N112" s="331"/>
      <c r="O112" s="331"/>
      <c r="P112" s="56"/>
    </row>
    <row r="113" spans="1:23" ht="15.75" customHeight="1" thickBot="1" x14ac:dyDescent="0.3">
      <c r="A113" s="3571" t="s">
        <v>182</v>
      </c>
      <c r="B113" s="3572"/>
      <c r="C113" s="3572"/>
      <c r="D113" s="3572"/>
      <c r="E113" s="3572"/>
      <c r="F113" s="3572"/>
      <c r="G113" s="3572"/>
      <c r="H113" s="3572"/>
      <c r="I113" s="3572"/>
      <c r="J113" s="3572"/>
      <c r="K113" s="3573"/>
      <c r="L113" s="320">
        <f>L114+L117+L124+L125+L126+L127</f>
        <v>10356.5</v>
      </c>
      <c r="M113" s="332"/>
      <c r="N113" s="332"/>
      <c r="O113" s="332"/>
      <c r="P113" s="332"/>
      <c r="Q113" s="332"/>
      <c r="R113" s="332"/>
      <c r="S113" s="332"/>
      <c r="T113" s="332"/>
      <c r="U113" s="332"/>
      <c r="V113" s="332"/>
      <c r="W113" s="332"/>
    </row>
    <row r="114" spans="1:23" ht="15.75" customHeight="1" x14ac:dyDescent="0.25">
      <c r="A114" s="3500" t="s">
        <v>183</v>
      </c>
      <c r="B114" s="3501"/>
      <c r="C114" s="3501"/>
      <c r="D114" s="3501"/>
      <c r="E114" s="3501"/>
      <c r="F114" s="3501"/>
      <c r="G114" s="3501"/>
      <c r="H114" s="3501"/>
      <c r="I114" s="3501"/>
      <c r="J114" s="3501"/>
      <c r="K114" s="3512"/>
      <c r="L114" s="301">
        <f>L115+L116</f>
        <v>9618.4</v>
      </c>
      <c r="M114" s="292"/>
      <c r="N114" s="333"/>
      <c r="O114" s="333"/>
      <c r="P114" s="180"/>
    </row>
    <row r="115" spans="1:23" ht="15.75" customHeight="1" x14ac:dyDescent="0.25">
      <c r="A115" s="3509" t="s">
        <v>173</v>
      </c>
      <c r="B115" s="3510"/>
      <c r="C115" s="3510"/>
      <c r="D115" s="3510"/>
      <c r="E115" s="3510"/>
      <c r="F115" s="3510"/>
      <c r="G115" s="3510"/>
      <c r="H115" s="3510"/>
      <c r="I115" s="3510"/>
      <c r="J115" s="3510"/>
      <c r="K115" s="3511"/>
      <c r="L115" s="301">
        <f>L16+L34+L46+L53</f>
        <v>9618.4</v>
      </c>
      <c r="M115" s="292"/>
      <c r="N115" s="291"/>
      <c r="O115" s="291"/>
      <c r="P115" s="180"/>
    </row>
    <row r="116" spans="1:23" ht="15.75" customHeight="1" x14ac:dyDescent="0.25">
      <c r="A116" s="3500" t="s">
        <v>184</v>
      </c>
      <c r="B116" s="3501"/>
      <c r="C116" s="3501"/>
      <c r="D116" s="3501"/>
      <c r="E116" s="3502"/>
      <c r="F116" s="3502"/>
      <c r="G116" s="3502"/>
      <c r="H116" s="3502"/>
      <c r="I116" s="3502"/>
      <c r="J116" s="3502"/>
      <c r="K116" s="3503"/>
      <c r="L116" s="301">
        <v>0</v>
      </c>
      <c r="M116" s="292"/>
      <c r="N116" s="291"/>
      <c r="O116" s="291"/>
      <c r="P116" s="180"/>
    </row>
    <row r="117" spans="1:23" ht="15.75" customHeight="1" x14ac:dyDescent="0.25">
      <c r="A117" s="3509" t="s">
        <v>174</v>
      </c>
      <c r="B117" s="3510"/>
      <c r="C117" s="3510"/>
      <c r="D117" s="3510"/>
      <c r="E117" s="3510"/>
      <c r="F117" s="3510"/>
      <c r="G117" s="3510"/>
      <c r="H117" s="3510"/>
      <c r="I117" s="3510"/>
      <c r="J117" s="3510"/>
      <c r="K117" s="3511"/>
      <c r="L117" s="301">
        <f>L118+L119</f>
        <v>738.1</v>
      </c>
      <c r="M117" s="292"/>
      <c r="N117" s="291"/>
      <c r="O117" s="291"/>
      <c r="P117" s="180"/>
    </row>
    <row r="118" spans="1:23" ht="15.75" customHeight="1" x14ac:dyDescent="0.25">
      <c r="A118" s="3500" t="s">
        <v>185</v>
      </c>
      <c r="B118" s="3501"/>
      <c r="C118" s="3501"/>
      <c r="D118" s="3501"/>
      <c r="E118" s="3502"/>
      <c r="F118" s="3502"/>
      <c r="G118" s="3502"/>
      <c r="H118" s="3502"/>
      <c r="I118" s="3502"/>
      <c r="J118" s="3502"/>
      <c r="K118" s="3503"/>
      <c r="L118" s="319">
        <f>L18+L36</f>
        <v>74.2</v>
      </c>
      <c r="M118" s="292"/>
      <c r="N118" s="291"/>
      <c r="O118" s="291"/>
      <c r="P118" s="180"/>
    </row>
    <row r="119" spans="1:23" ht="15.75" customHeight="1" x14ac:dyDescent="0.25">
      <c r="A119" s="3500" t="s">
        <v>186</v>
      </c>
      <c r="B119" s="3501"/>
      <c r="C119" s="3501"/>
      <c r="D119" s="3501"/>
      <c r="E119" s="3502"/>
      <c r="F119" s="3502"/>
      <c r="G119" s="3502"/>
      <c r="H119" s="3502"/>
      <c r="I119" s="3502"/>
      <c r="J119" s="3502"/>
      <c r="K119" s="3503"/>
      <c r="L119" s="319">
        <f>L20+L105</f>
        <v>663.9</v>
      </c>
      <c r="M119" s="292"/>
      <c r="N119" s="291"/>
      <c r="O119" s="291"/>
      <c r="P119" s="180"/>
    </row>
    <row r="120" spans="1:23" ht="15.75" customHeight="1" x14ac:dyDescent="0.25">
      <c r="A120" s="3500" t="s">
        <v>187</v>
      </c>
      <c r="B120" s="3501"/>
      <c r="C120" s="3501"/>
      <c r="D120" s="3501"/>
      <c r="E120" s="3502"/>
      <c r="F120" s="3502"/>
      <c r="G120" s="3502"/>
      <c r="H120" s="3502"/>
      <c r="I120" s="3502"/>
      <c r="J120" s="3502"/>
      <c r="K120" s="3503"/>
      <c r="L120" s="301"/>
      <c r="M120" s="292"/>
      <c r="N120" s="291"/>
      <c r="O120" s="291"/>
      <c r="P120" s="180"/>
    </row>
    <row r="121" spans="1:23" ht="15.75" customHeight="1" x14ac:dyDescent="0.25">
      <c r="A121" s="3500" t="s">
        <v>188</v>
      </c>
      <c r="B121" s="3502"/>
      <c r="C121" s="3502"/>
      <c r="D121" s="3502"/>
      <c r="E121" s="3502"/>
      <c r="F121" s="3502"/>
      <c r="G121" s="3502"/>
      <c r="H121" s="3502"/>
      <c r="I121" s="3502"/>
      <c r="J121" s="3502"/>
      <c r="K121" s="3503"/>
      <c r="L121" s="301"/>
      <c r="M121" s="292"/>
      <c r="N121" s="291"/>
      <c r="O121" s="291"/>
      <c r="P121" s="180"/>
    </row>
    <row r="122" spans="1:23" ht="15.75" customHeight="1" x14ac:dyDescent="0.25">
      <c r="A122" s="3500" t="s">
        <v>189</v>
      </c>
      <c r="B122" s="3501"/>
      <c r="C122" s="3501"/>
      <c r="D122" s="3501"/>
      <c r="E122" s="3502"/>
      <c r="F122" s="3502"/>
      <c r="G122" s="3502"/>
      <c r="H122" s="3502"/>
      <c r="I122" s="3502"/>
      <c r="J122" s="3502"/>
      <c r="K122" s="3503"/>
      <c r="L122" s="301"/>
      <c r="M122" s="292"/>
      <c r="N122" s="291"/>
      <c r="O122" s="291"/>
      <c r="P122" s="180"/>
    </row>
    <row r="123" spans="1:23" ht="15.75" customHeight="1" x14ac:dyDescent="0.25">
      <c r="A123" s="3504" t="s">
        <v>190</v>
      </c>
      <c r="B123" s="3505"/>
      <c r="C123" s="3505"/>
      <c r="D123" s="3505"/>
      <c r="E123" s="3502"/>
      <c r="F123" s="3502"/>
      <c r="G123" s="3502"/>
      <c r="H123" s="3502"/>
      <c r="I123" s="3502"/>
      <c r="J123" s="3502"/>
      <c r="K123" s="3503"/>
      <c r="L123" s="301"/>
      <c r="M123" s="292"/>
      <c r="N123" s="291"/>
      <c r="O123" s="291"/>
      <c r="P123" s="180"/>
    </row>
    <row r="124" spans="1:23" ht="15.75" customHeight="1" x14ac:dyDescent="0.25">
      <c r="A124" s="3500" t="s">
        <v>191</v>
      </c>
      <c r="B124" s="3502"/>
      <c r="C124" s="3502"/>
      <c r="D124" s="3502"/>
      <c r="E124" s="3502"/>
      <c r="F124" s="3502"/>
      <c r="G124" s="3502"/>
      <c r="H124" s="3502"/>
      <c r="I124" s="3502"/>
      <c r="J124" s="3502"/>
      <c r="K124" s="3503"/>
      <c r="L124" s="301"/>
      <c r="M124" s="292"/>
      <c r="N124" s="291"/>
      <c r="O124" s="291"/>
      <c r="P124" s="180"/>
    </row>
    <row r="125" spans="1:23" ht="15.75" customHeight="1" x14ac:dyDescent="0.25">
      <c r="A125" s="3506" t="s">
        <v>175</v>
      </c>
      <c r="B125" s="3507"/>
      <c r="C125" s="3507"/>
      <c r="D125" s="3507"/>
      <c r="E125" s="3507"/>
      <c r="F125" s="3507"/>
      <c r="G125" s="3507"/>
      <c r="H125" s="3507"/>
      <c r="I125" s="3507"/>
      <c r="J125" s="3507"/>
      <c r="K125" s="3508"/>
      <c r="L125" s="301"/>
      <c r="M125" s="292"/>
      <c r="N125" s="291"/>
      <c r="O125" s="291"/>
      <c r="P125" s="180"/>
    </row>
    <row r="126" spans="1:23" ht="15.75" customHeight="1" x14ac:dyDescent="0.25">
      <c r="A126" s="3509" t="s">
        <v>176</v>
      </c>
      <c r="B126" s="3510"/>
      <c r="C126" s="3510"/>
      <c r="D126" s="3510"/>
      <c r="E126" s="3510"/>
      <c r="F126" s="3510"/>
      <c r="G126" s="3510"/>
      <c r="H126" s="3510"/>
      <c r="I126" s="3510"/>
      <c r="J126" s="3510"/>
      <c r="K126" s="3511"/>
      <c r="L126" s="301"/>
      <c r="M126" s="292"/>
      <c r="N126" s="291"/>
      <c r="O126" s="291"/>
      <c r="P126" s="180"/>
    </row>
    <row r="127" spans="1:23" ht="15.75" customHeight="1" x14ac:dyDescent="0.25">
      <c r="A127" s="3500" t="s">
        <v>192</v>
      </c>
      <c r="B127" s="3501"/>
      <c r="C127" s="3501"/>
      <c r="D127" s="3501"/>
      <c r="E127" s="3502"/>
      <c r="F127" s="3502"/>
      <c r="G127" s="3502"/>
      <c r="H127" s="3502"/>
      <c r="I127" s="3502"/>
      <c r="J127" s="3502"/>
      <c r="K127" s="3503"/>
      <c r="L127" s="301"/>
      <c r="M127" s="292"/>
      <c r="N127" s="291"/>
      <c r="O127" s="291"/>
      <c r="P127" s="180"/>
    </row>
    <row r="128" spans="1:23" ht="15.75" customHeight="1" x14ac:dyDescent="0.25">
      <c r="A128" s="3500" t="s">
        <v>193</v>
      </c>
      <c r="B128" s="3501"/>
      <c r="C128" s="3501"/>
      <c r="D128" s="3501"/>
      <c r="E128" s="3502"/>
      <c r="F128" s="3502"/>
      <c r="G128" s="3502"/>
      <c r="H128" s="3502"/>
      <c r="I128" s="3502"/>
      <c r="J128" s="3502"/>
      <c r="K128" s="3503"/>
      <c r="L128" s="301"/>
      <c r="M128" s="292"/>
      <c r="N128" s="291"/>
      <c r="O128" s="291"/>
      <c r="P128" s="180"/>
    </row>
    <row r="129" spans="1:16" ht="15.75" customHeight="1" thickBot="1" x14ac:dyDescent="0.3">
      <c r="A129" s="3500" t="s">
        <v>194</v>
      </c>
      <c r="B129" s="3501"/>
      <c r="C129" s="3501"/>
      <c r="D129" s="3501"/>
      <c r="E129" s="3501"/>
      <c r="F129" s="3501"/>
      <c r="G129" s="3501"/>
      <c r="H129" s="3501"/>
      <c r="I129" s="3501"/>
      <c r="J129" s="3501"/>
      <c r="K129" s="3512"/>
      <c r="L129" s="302"/>
      <c r="M129" s="292"/>
      <c r="N129" s="291"/>
      <c r="O129" s="291"/>
      <c r="P129" s="180"/>
    </row>
    <row r="130" spans="1:16" ht="15.75" customHeight="1" thickBot="1" x14ac:dyDescent="0.3">
      <c r="A130" s="3477" t="s">
        <v>177</v>
      </c>
      <c r="B130" s="3478"/>
      <c r="C130" s="3478"/>
      <c r="D130" s="3478"/>
      <c r="E130" s="3478"/>
      <c r="F130" s="3478"/>
      <c r="G130" s="3478"/>
      <c r="H130" s="3478"/>
      <c r="I130" s="3478"/>
      <c r="J130" s="3478"/>
      <c r="K130" s="3479"/>
      <c r="L130" s="303">
        <v>0</v>
      </c>
      <c r="M130" s="292"/>
      <c r="N130" s="291"/>
      <c r="O130" s="291"/>
      <c r="P130" s="180"/>
    </row>
    <row r="131" spans="1:16" ht="15.75" customHeight="1" x14ac:dyDescent="0.25">
      <c r="A131" s="3480" t="s">
        <v>195</v>
      </c>
      <c r="B131" s="3481"/>
      <c r="C131" s="3481"/>
      <c r="D131" s="3481"/>
      <c r="E131" s="3482"/>
      <c r="F131" s="3482"/>
      <c r="G131" s="3482"/>
      <c r="H131" s="3482"/>
      <c r="I131" s="3482"/>
      <c r="J131" s="3482"/>
      <c r="K131" s="3483"/>
      <c r="L131" s="304"/>
      <c r="M131" s="292"/>
      <c r="N131" s="291"/>
      <c r="O131" s="291"/>
      <c r="P131" s="180"/>
    </row>
    <row r="132" spans="1:16" ht="15.75" customHeight="1" thickBot="1" x14ac:dyDescent="0.3">
      <c r="A132" s="3484" t="s">
        <v>178</v>
      </c>
      <c r="B132" s="3485"/>
      <c r="C132" s="3485"/>
      <c r="D132" s="3485"/>
      <c r="E132" s="3485"/>
      <c r="F132" s="3485"/>
      <c r="G132" s="3485"/>
      <c r="H132" s="3485"/>
      <c r="I132" s="3485"/>
      <c r="J132" s="3485"/>
      <c r="K132" s="3486"/>
      <c r="L132" s="302"/>
      <c r="M132" s="292"/>
      <c r="N132" s="291"/>
      <c r="O132" s="291"/>
      <c r="P132" s="180"/>
    </row>
    <row r="133" spans="1:16" ht="15.75" customHeight="1" thickBot="1" x14ac:dyDescent="0.3">
      <c r="A133" s="3487" t="s">
        <v>179</v>
      </c>
      <c r="B133" s="3488"/>
      <c r="C133" s="3488"/>
      <c r="D133" s="3488"/>
      <c r="E133" s="3488"/>
      <c r="F133" s="3488"/>
      <c r="G133" s="3488"/>
      <c r="H133" s="3488"/>
      <c r="I133" s="3488"/>
      <c r="J133" s="3488"/>
      <c r="K133" s="3489"/>
      <c r="L133" s="335">
        <f>L113+L130</f>
        <v>10356.5</v>
      </c>
      <c r="M133" s="292"/>
      <c r="N133" s="291"/>
      <c r="O133" s="291"/>
      <c r="P133" s="180"/>
    </row>
    <row r="134" spans="1:16" ht="15.75" customHeight="1" x14ac:dyDescent="0.25">
      <c r="A134" s="3490" t="s">
        <v>180</v>
      </c>
      <c r="B134" s="3491"/>
      <c r="C134" s="3491"/>
      <c r="D134" s="3491"/>
      <c r="E134" s="3491"/>
      <c r="F134" s="3491"/>
      <c r="G134" s="3491"/>
      <c r="H134" s="3491"/>
      <c r="I134" s="3491"/>
      <c r="J134" s="3491"/>
      <c r="K134" s="3492"/>
      <c r="L134" s="304"/>
      <c r="M134" s="292"/>
      <c r="N134" s="291"/>
      <c r="O134" s="291"/>
      <c r="P134" s="180"/>
    </row>
    <row r="135" spans="1:16" ht="15.75" customHeight="1" thickBot="1" x14ac:dyDescent="0.3">
      <c r="A135" s="3493" t="s">
        <v>181</v>
      </c>
      <c r="B135" s="3494"/>
      <c r="C135" s="3494"/>
      <c r="D135" s="3494"/>
      <c r="E135" s="3494"/>
      <c r="F135" s="3494"/>
      <c r="G135" s="3494"/>
      <c r="H135" s="3494"/>
      <c r="I135" s="3494"/>
      <c r="J135" s="3494"/>
      <c r="K135" s="3495"/>
      <c r="L135" s="305">
        <v>-1571.4</v>
      </c>
      <c r="M135" s="292"/>
      <c r="N135" s="291"/>
      <c r="O135" s="291"/>
      <c r="P135" s="180"/>
    </row>
    <row r="136" spans="1:16" ht="0.75" customHeight="1" x14ac:dyDescent="0.25">
      <c r="A136" s="292"/>
      <c r="B136" s="291"/>
      <c r="C136" s="291"/>
      <c r="D136" s="180"/>
      <c r="J136"/>
    </row>
  </sheetData>
  <mergeCells count="270">
    <mergeCell ref="M111:O111"/>
    <mergeCell ref="A113:K113"/>
    <mergeCell ref="A99:A100"/>
    <mergeCell ref="B99:B100"/>
    <mergeCell ref="C99:C100"/>
    <mergeCell ref="D99:D100"/>
    <mergeCell ref="F99:F100"/>
    <mergeCell ref="G97:G100"/>
    <mergeCell ref="C112:K112"/>
    <mergeCell ref="B97:B98"/>
    <mergeCell ref="C97:C98"/>
    <mergeCell ref="J97:J100"/>
    <mergeCell ref="I97:I100"/>
    <mergeCell ref="H97:H100"/>
    <mergeCell ref="G101:G104"/>
    <mergeCell ref="J76:J77"/>
    <mergeCell ref="J87:J88"/>
    <mergeCell ref="J72:J73"/>
    <mergeCell ref="C105:J105"/>
    <mergeCell ref="C106:J106"/>
    <mergeCell ref="A108:J108"/>
    <mergeCell ref="C107:I107"/>
    <mergeCell ref="H95:H96"/>
    <mergeCell ref="I95:I96"/>
    <mergeCell ref="G95:G96"/>
    <mergeCell ref="A93:A94"/>
    <mergeCell ref="B93:B94"/>
    <mergeCell ref="I93:I94"/>
    <mergeCell ref="C93:C94"/>
    <mergeCell ref="D101:F102"/>
    <mergeCell ref="F103:F104"/>
    <mergeCell ref="H101:H104"/>
    <mergeCell ref="J101:J104"/>
    <mergeCell ref="I101:I104"/>
    <mergeCell ref="A101:A104"/>
    <mergeCell ref="B101:B104"/>
    <mergeCell ref="C101:C104"/>
    <mergeCell ref="D103:D104"/>
    <mergeCell ref="A97:A98"/>
    <mergeCell ref="A6:O6"/>
    <mergeCell ref="E8:E10"/>
    <mergeCell ref="G8:G10"/>
    <mergeCell ref="J8:J10"/>
    <mergeCell ref="M8:O8"/>
    <mergeCell ref="G91:G92"/>
    <mergeCell ref="A89:A90"/>
    <mergeCell ref="D80:F81"/>
    <mergeCell ref="D97:F98"/>
    <mergeCell ref="C61:J61"/>
    <mergeCell ref="A51:A52"/>
    <mergeCell ref="F55:F56"/>
    <mergeCell ref="E45:F45"/>
    <mergeCell ref="B32:B33"/>
    <mergeCell ref="C32:C33"/>
    <mergeCell ref="D23:D33"/>
    <mergeCell ref="B51:B52"/>
    <mergeCell ref="C51:C52"/>
    <mergeCell ref="E52:F52"/>
    <mergeCell ref="D46:F47"/>
    <mergeCell ref="D34:F38"/>
    <mergeCell ref="D53:F54"/>
    <mergeCell ref="B89:B90"/>
    <mergeCell ref="C89:C90"/>
    <mergeCell ref="A130:K130"/>
    <mergeCell ref="A131:K131"/>
    <mergeCell ref="A132:K132"/>
    <mergeCell ref="A133:K133"/>
    <mergeCell ref="A134:K134"/>
    <mergeCell ref="A135:K135"/>
    <mergeCell ref="M108:O108"/>
    <mergeCell ref="A110:L110"/>
    <mergeCell ref="A122:K122"/>
    <mergeCell ref="A123:K123"/>
    <mergeCell ref="A124:K124"/>
    <mergeCell ref="A125:K125"/>
    <mergeCell ref="A126:K126"/>
    <mergeCell ref="A127:K127"/>
    <mergeCell ref="A128:K128"/>
    <mergeCell ref="A129:K129"/>
    <mergeCell ref="A116:K116"/>
    <mergeCell ref="A117:K117"/>
    <mergeCell ref="A118:K118"/>
    <mergeCell ref="A119:K119"/>
    <mergeCell ref="A120:K120"/>
    <mergeCell ref="A121:K121"/>
    <mergeCell ref="A115:K115"/>
    <mergeCell ref="A114:K114"/>
    <mergeCell ref="A95:A96"/>
    <mergeCell ref="B95:B96"/>
    <mergeCell ref="C95:C96"/>
    <mergeCell ref="F95:F96"/>
    <mergeCell ref="G93:G94"/>
    <mergeCell ref="F93:F94"/>
    <mergeCell ref="F89:F90"/>
    <mergeCell ref="H89:H90"/>
    <mergeCell ref="I89:I90"/>
    <mergeCell ref="G89:G90"/>
    <mergeCell ref="C82:C84"/>
    <mergeCell ref="A91:A92"/>
    <mergeCell ref="B91:B92"/>
    <mergeCell ref="C91:C92"/>
    <mergeCell ref="F91:F92"/>
    <mergeCell ref="H91:H92"/>
    <mergeCell ref="I91:I92"/>
    <mergeCell ref="A87:A88"/>
    <mergeCell ref="B87:B88"/>
    <mergeCell ref="C87:C88"/>
    <mergeCell ref="F87:F88"/>
    <mergeCell ref="H87:H88"/>
    <mergeCell ref="I87:I88"/>
    <mergeCell ref="G85:G86"/>
    <mergeCell ref="A85:A86"/>
    <mergeCell ref="B85:B86"/>
    <mergeCell ref="F85:F86"/>
    <mergeCell ref="H85:H86"/>
    <mergeCell ref="I85:I86"/>
    <mergeCell ref="C85:C86"/>
    <mergeCell ref="G87:G88"/>
    <mergeCell ref="B46:B47"/>
    <mergeCell ref="C46:C47"/>
    <mergeCell ref="G53:G56"/>
    <mergeCell ref="M53:M54"/>
    <mergeCell ref="E55:E56"/>
    <mergeCell ref="J46:J52"/>
    <mergeCell ref="B55:B56"/>
    <mergeCell ref="C55:C56"/>
    <mergeCell ref="A55:A56"/>
    <mergeCell ref="H46:H52"/>
    <mergeCell ref="I46:I52"/>
    <mergeCell ref="F59:F60"/>
    <mergeCell ref="H57:H60"/>
    <mergeCell ref="C67:C68"/>
    <mergeCell ref="A67:A68"/>
    <mergeCell ref="B67:B68"/>
    <mergeCell ref="N7:O7"/>
    <mergeCell ref="C13:O13"/>
    <mergeCell ref="A16:A22"/>
    <mergeCell ref="B16:B22"/>
    <mergeCell ref="C16:C22"/>
    <mergeCell ref="H16:H22"/>
    <mergeCell ref="B14:B15"/>
    <mergeCell ref="K8:K10"/>
    <mergeCell ref="L8:L10"/>
    <mergeCell ref="M9:M10"/>
    <mergeCell ref="N9:N10"/>
    <mergeCell ref="O9:O10"/>
    <mergeCell ref="C14:L15"/>
    <mergeCell ref="J16:J22"/>
    <mergeCell ref="I16:I22"/>
    <mergeCell ref="A53:A54"/>
    <mergeCell ref="B53:B54"/>
    <mergeCell ref="C53:C54"/>
    <mergeCell ref="A46:A47"/>
    <mergeCell ref="B11:J11"/>
    <mergeCell ref="D16:F22"/>
    <mergeCell ref="D8:D10"/>
    <mergeCell ref="F8:F10"/>
    <mergeCell ref="H8:H10"/>
    <mergeCell ref="I8:I10"/>
    <mergeCell ref="F41:F43"/>
    <mergeCell ref="H74:H75"/>
    <mergeCell ref="D57:F58"/>
    <mergeCell ref="D67:F68"/>
    <mergeCell ref="F72:F73"/>
    <mergeCell ref="H72:H73"/>
    <mergeCell ref="I72:I73"/>
    <mergeCell ref="I65:I66"/>
    <mergeCell ref="H65:H66"/>
    <mergeCell ref="H63:H64"/>
    <mergeCell ref="I63:I64"/>
    <mergeCell ref="I74:I75"/>
    <mergeCell ref="I67:I71"/>
    <mergeCell ref="H67:H71"/>
    <mergeCell ref="I34:I45"/>
    <mergeCell ref="J34:J45"/>
    <mergeCell ref="H53:H56"/>
    <mergeCell ref="H34:H45"/>
    <mergeCell ref="A76:A77"/>
    <mergeCell ref="A23:A26"/>
    <mergeCell ref="A32:A33"/>
    <mergeCell ref="G57:G60"/>
    <mergeCell ref="B76:B77"/>
    <mergeCell ref="C76:C77"/>
    <mergeCell ref="A74:A75"/>
    <mergeCell ref="B74:B75"/>
    <mergeCell ref="A80:A81"/>
    <mergeCell ref="A72:A73"/>
    <mergeCell ref="B72:B73"/>
    <mergeCell ref="C72:C73"/>
    <mergeCell ref="C74:C75"/>
    <mergeCell ref="B80:B81"/>
    <mergeCell ref="C80:C81"/>
    <mergeCell ref="A78:A79"/>
    <mergeCell ref="B78:B79"/>
    <mergeCell ref="A70:A71"/>
    <mergeCell ref="A65:A66"/>
    <mergeCell ref="A63:A64"/>
    <mergeCell ref="G34:G45"/>
    <mergeCell ref="E41:E43"/>
    <mergeCell ref="F70:F71"/>
    <mergeCell ref="E70:E71"/>
    <mergeCell ref="J95:J96"/>
    <mergeCell ref="H93:H94"/>
    <mergeCell ref="I76:I77"/>
    <mergeCell ref="I57:I60"/>
    <mergeCell ref="G72:G73"/>
    <mergeCell ref="B70:B71"/>
    <mergeCell ref="G67:G71"/>
    <mergeCell ref="F65:F66"/>
    <mergeCell ref="G63:G64"/>
    <mergeCell ref="G65:G66"/>
    <mergeCell ref="C65:C66"/>
    <mergeCell ref="B65:B66"/>
    <mergeCell ref="B63:B64"/>
    <mergeCell ref="C63:C64"/>
    <mergeCell ref="F63:F64"/>
    <mergeCell ref="C78:C79"/>
    <mergeCell ref="G76:G77"/>
    <mergeCell ref="F78:F79"/>
    <mergeCell ref="H78:H79"/>
    <mergeCell ref="F74:F75"/>
    <mergeCell ref="J67:J71"/>
    <mergeCell ref="F76:F77"/>
    <mergeCell ref="H76:H77"/>
    <mergeCell ref="E59:E60"/>
    <mergeCell ref="M89:M90"/>
    <mergeCell ref="N89:N90"/>
    <mergeCell ref="O89:O90"/>
    <mergeCell ref="O63:O64"/>
    <mergeCell ref="N63:N64"/>
    <mergeCell ref="M80:M81"/>
    <mergeCell ref="N80:N81"/>
    <mergeCell ref="O80:O81"/>
    <mergeCell ref="N74:N75"/>
    <mergeCell ref="M74:M75"/>
    <mergeCell ref="O74:O75"/>
    <mergeCell ref="N67:N68"/>
    <mergeCell ref="O67:O68"/>
    <mergeCell ref="M72:M73"/>
    <mergeCell ref="N72:N73"/>
    <mergeCell ref="O72:O73"/>
    <mergeCell ref="M85:M86"/>
    <mergeCell ref="M87:M88"/>
    <mergeCell ref="M65:M66"/>
    <mergeCell ref="M63:M64"/>
    <mergeCell ref="M67:M68"/>
    <mergeCell ref="J57:J60"/>
    <mergeCell ref="N1:O3"/>
    <mergeCell ref="G74:G75"/>
    <mergeCell ref="G80:G84"/>
    <mergeCell ref="H80:H84"/>
    <mergeCell ref="A4:O4"/>
    <mergeCell ref="A5:O5"/>
    <mergeCell ref="A8:A10"/>
    <mergeCell ref="B8:B10"/>
    <mergeCell ref="C8:C10"/>
    <mergeCell ref="C23:C26"/>
    <mergeCell ref="A34:A38"/>
    <mergeCell ref="B34:B38"/>
    <mergeCell ref="E23:E26"/>
    <mergeCell ref="F23:F26"/>
    <mergeCell ref="B23:B26"/>
    <mergeCell ref="A57:A58"/>
    <mergeCell ref="B57:B58"/>
    <mergeCell ref="B59:B60"/>
    <mergeCell ref="A59:A60"/>
    <mergeCell ref="G46:G52"/>
    <mergeCell ref="G16:G33"/>
    <mergeCell ref="I78:I79"/>
    <mergeCell ref="G78:G79"/>
  </mergeCells>
  <pageMargins left="0.23622047244094491" right="0.23622047244094491" top="0.74803149606299213" bottom="0.74803149606299213" header="0.31496062992125984" footer="0.31496062992125984"/>
  <pageSetup paperSize="9" scale="74" firstPageNumber="2" fitToHeight="0" orientation="landscape" useFirstPageNumber="1" r:id="rId1"/>
  <headerFooter>
    <oddHeader>&amp;C&amp;P</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E2AFB-B2E2-4111-B502-A7CB429B04A2}">
  <dimension ref="A1:AD743"/>
  <sheetViews>
    <sheetView view="pageBreakPreview" zoomScale="80" zoomScaleNormal="100" zoomScaleSheetLayoutView="80" workbookViewId="0">
      <selection activeCell="A3" sqref="A3:Q3"/>
    </sheetView>
  </sheetViews>
  <sheetFormatPr defaultColWidth="9.140625" defaultRowHeight="12.75" x14ac:dyDescent="0.2"/>
  <cols>
    <col min="1" max="1" width="3.5703125" style="353" customWidth="1"/>
    <col min="2" max="2" width="3.140625" style="353" customWidth="1"/>
    <col min="3" max="3" width="3.7109375" style="353" customWidth="1"/>
    <col min="4" max="4" width="4" style="353" customWidth="1"/>
    <col min="5" max="5" width="3.5703125" style="353" customWidth="1"/>
    <col min="6" max="6" width="49" style="353" customWidth="1"/>
    <col min="7" max="7" width="5" style="353" customWidth="1"/>
    <col min="8" max="8" width="7.85546875" style="353" customWidth="1"/>
    <col min="9" max="9" width="8.140625" style="353" customWidth="1"/>
    <col min="10" max="10" width="41.42578125" style="353" customWidth="1"/>
    <col min="11" max="11" width="8" style="353" customWidth="1"/>
    <col min="12" max="12" width="18.140625" style="353" customWidth="1"/>
    <col min="13" max="13" width="41.28515625" style="353" customWidth="1"/>
    <col min="14" max="14" width="9.140625" style="353" customWidth="1"/>
    <col min="15" max="15" width="9.85546875" style="353" customWidth="1"/>
    <col min="16" max="16" width="3.5703125" style="353" hidden="1" customWidth="1"/>
    <col min="17" max="17" width="3" style="353" hidden="1" customWidth="1"/>
    <col min="18" max="19" width="8.85546875" style="353" hidden="1" customWidth="1"/>
    <col min="20" max="22" width="9.140625" style="353" hidden="1" customWidth="1"/>
    <col min="23" max="23" width="0.140625" style="353" customWidth="1"/>
    <col min="24" max="24" width="9.140625" style="353" hidden="1" customWidth="1"/>
    <col min="25" max="25" width="0.7109375" style="353" hidden="1" customWidth="1"/>
    <col min="26" max="26" width="9.140625" style="353" hidden="1" customWidth="1"/>
    <col min="27" max="16384" width="9.140625" style="353"/>
  </cols>
  <sheetData>
    <row r="1" spans="1:29" ht="12.75" customHeight="1" x14ac:dyDescent="0.2">
      <c r="L1" s="1205"/>
      <c r="M1" s="3332" t="s">
        <v>1194</v>
      </c>
      <c r="N1" s="1205"/>
      <c r="O1" s="1205"/>
      <c r="Q1" s="1205"/>
      <c r="R1" s="1205"/>
      <c r="S1" s="1205"/>
    </row>
    <row r="2" spans="1:29" ht="52.5" customHeight="1" x14ac:dyDescent="0.2">
      <c r="L2" s="1205"/>
      <c r="M2" s="3332"/>
      <c r="N2" s="1205"/>
      <c r="O2" s="1205"/>
      <c r="Q2" s="1205"/>
      <c r="R2" s="1205"/>
      <c r="S2" s="1205"/>
      <c r="AC2" s="220"/>
    </row>
    <row r="3" spans="1:29" ht="14.25" customHeight="1" x14ac:dyDescent="0.2">
      <c r="A3" s="3339" t="s">
        <v>158</v>
      </c>
      <c r="B3" s="3339"/>
      <c r="C3" s="3339"/>
      <c r="D3" s="3339"/>
      <c r="E3" s="3339"/>
      <c r="F3" s="3339"/>
      <c r="G3" s="3339"/>
      <c r="H3" s="3339"/>
      <c r="I3" s="3339"/>
      <c r="J3" s="3339"/>
      <c r="K3" s="3339"/>
      <c r="L3" s="3339"/>
      <c r="M3" s="3339"/>
      <c r="N3" s="3339"/>
      <c r="O3" s="3339"/>
      <c r="P3" s="3339"/>
      <c r="Q3" s="3339"/>
      <c r="AB3" s="220"/>
      <c r="AC3" s="220"/>
    </row>
    <row r="4" spans="1:29" ht="14.25" customHeight="1" x14ac:dyDescent="0.2">
      <c r="A4" s="3779" t="s">
        <v>493</v>
      </c>
      <c r="B4" s="3779"/>
      <c r="C4" s="3779"/>
      <c r="D4" s="3779"/>
      <c r="E4" s="3779"/>
      <c r="F4" s="3779"/>
      <c r="G4" s="3779"/>
      <c r="H4" s="3779"/>
      <c r="I4" s="3779"/>
      <c r="J4" s="3779"/>
      <c r="K4" s="3779"/>
      <c r="L4" s="3779"/>
      <c r="M4" s="3779"/>
      <c r="N4" s="3779"/>
      <c r="O4" s="3779"/>
      <c r="AB4" s="220"/>
      <c r="AC4" s="220"/>
    </row>
    <row r="5" spans="1:29" ht="14.25" x14ac:dyDescent="0.2">
      <c r="A5" s="3340" t="s">
        <v>74</v>
      </c>
      <c r="B5" s="3340"/>
      <c r="C5" s="3340"/>
      <c r="D5" s="3340"/>
      <c r="E5" s="3340"/>
      <c r="F5" s="3340"/>
      <c r="G5" s="3340"/>
      <c r="H5" s="3340"/>
      <c r="I5" s="3340"/>
      <c r="J5" s="3340"/>
      <c r="K5" s="3340"/>
      <c r="L5" s="3340"/>
      <c r="M5" s="3340"/>
      <c r="N5" s="3340"/>
      <c r="O5" s="3340"/>
      <c r="P5" s="1204"/>
      <c r="Q5" s="1204"/>
    </row>
    <row r="6" spans="1:29" ht="16.5" thickBot="1" x14ac:dyDescent="0.25">
      <c r="A6" s="1203"/>
      <c r="B6" s="1203"/>
      <c r="C6" s="1203"/>
      <c r="D6" s="1203"/>
      <c r="E6" s="1203"/>
      <c r="F6" s="1203"/>
      <c r="G6" s="1203"/>
      <c r="H6" s="1203"/>
      <c r="I6" s="1203"/>
      <c r="J6" s="1203"/>
      <c r="K6" s="1203"/>
      <c r="L6" s="1203"/>
      <c r="M6" s="1202"/>
      <c r="N6" s="3451" t="s">
        <v>117</v>
      </c>
      <c r="O6" s="3451"/>
    </row>
    <row r="7" spans="1:29" ht="31.5" customHeight="1" thickBot="1" x14ac:dyDescent="0.25">
      <c r="A7" s="3757" t="s">
        <v>0</v>
      </c>
      <c r="B7" s="3760" t="s">
        <v>1</v>
      </c>
      <c r="C7" s="3763" t="s">
        <v>2</v>
      </c>
      <c r="D7" s="3513" t="s">
        <v>75</v>
      </c>
      <c r="E7" s="3780" t="s">
        <v>3</v>
      </c>
      <c r="F7" s="3783" t="s">
        <v>4</v>
      </c>
      <c r="G7" s="3516" t="s">
        <v>2</v>
      </c>
      <c r="H7" s="3786" t="s">
        <v>5</v>
      </c>
      <c r="I7" s="3796" t="s">
        <v>6</v>
      </c>
      <c r="J7" s="3792" t="s">
        <v>76</v>
      </c>
      <c r="K7" s="3786" t="s">
        <v>7</v>
      </c>
      <c r="L7" s="3789" t="s">
        <v>159</v>
      </c>
      <c r="M7" s="3801" t="s">
        <v>77</v>
      </c>
      <c r="N7" s="3802"/>
      <c r="O7" s="3803"/>
    </row>
    <row r="8" spans="1:29" ht="12.75" customHeight="1" x14ac:dyDescent="0.2">
      <c r="A8" s="3758"/>
      <c r="B8" s="3761"/>
      <c r="C8" s="3764"/>
      <c r="D8" s="3514"/>
      <c r="E8" s="3781"/>
      <c r="F8" s="3784"/>
      <c r="G8" s="3517"/>
      <c r="H8" s="3787"/>
      <c r="I8" s="3797"/>
      <c r="J8" s="3793"/>
      <c r="K8" s="3787"/>
      <c r="L8" s="3790"/>
      <c r="M8" s="3794" t="s">
        <v>8</v>
      </c>
      <c r="N8" s="3799" t="s">
        <v>9</v>
      </c>
      <c r="O8" s="3466" t="s">
        <v>78</v>
      </c>
    </row>
    <row r="9" spans="1:29" ht="151.9" customHeight="1" thickBot="1" x14ac:dyDescent="0.25">
      <c r="A9" s="3759"/>
      <c r="B9" s="3762"/>
      <c r="C9" s="3765"/>
      <c r="D9" s="3515"/>
      <c r="E9" s="3782"/>
      <c r="F9" s="3785"/>
      <c r="G9" s="3518"/>
      <c r="H9" s="3788"/>
      <c r="I9" s="3798"/>
      <c r="J9" s="3793"/>
      <c r="K9" s="3788"/>
      <c r="L9" s="3791"/>
      <c r="M9" s="3795"/>
      <c r="N9" s="3800"/>
      <c r="O9" s="3467"/>
    </row>
    <row r="10" spans="1:29" ht="15.75" thickBot="1" x14ac:dyDescent="0.25">
      <c r="A10" s="1200" t="s">
        <v>10</v>
      </c>
      <c r="B10" s="1199"/>
      <c r="C10" s="927" t="s">
        <v>492</v>
      </c>
      <c r="D10" s="1125"/>
      <c r="E10" s="1125"/>
      <c r="F10" s="1126"/>
      <c r="G10" s="1126"/>
      <c r="H10" s="1125"/>
      <c r="I10" s="1125"/>
      <c r="J10" s="1125"/>
      <c r="K10" s="1125"/>
      <c r="L10" s="1125"/>
      <c r="M10" s="1198"/>
      <c r="N10" s="643"/>
      <c r="O10" s="1124"/>
    </row>
    <row r="11" spans="1:29" ht="28.5" customHeight="1" thickBot="1" x14ac:dyDescent="0.25">
      <c r="A11" s="763"/>
      <c r="B11" s="762"/>
      <c r="C11" s="760"/>
      <c r="D11" s="760"/>
      <c r="E11" s="760"/>
      <c r="F11" s="761"/>
      <c r="G11" s="761"/>
      <c r="H11" s="760"/>
      <c r="I11" s="760"/>
      <c r="J11" s="760"/>
      <c r="K11" s="760"/>
      <c r="L11" s="760"/>
      <c r="M11" s="759" t="s">
        <v>491</v>
      </c>
      <c r="N11" s="626" t="s">
        <v>144</v>
      </c>
      <c r="O11" s="625">
        <v>2</v>
      </c>
    </row>
    <row r="12" spans="1:29" ht="15" thickBot="1" x14ac:dyDescent="0.25">
      <c r="A12" s="754" t="s">
        <v>10</v>
      </c>
      <c r="B12" s="880" t="s">
        <v>10</v>
      </c>
      <c r="C12" s="757" t="s">
        <v>490</v>
      </c>
      <c r="D12" s="756"/>
      <c r="E12" s="756"/>
      <c r="F12" s="756"/>
      <c r="G12" s="756"/>
      <c r="H12" s="756"/>
      <c r="I12" s="756"/>
      <c r="J12" s="756"/>
      <c r="K12" s="756"/>
      <c r="L12" s="634"/>
      <c r="M12" s="755"/>
      <c r="N12" s="755"/>
      <c r="O12" s="632"/>
    </row>
    <row r="13" spans="1:29" ht="39" thickBot="1" x14ac:dyDescent="0.25">
      <c r="A13" s="754"/>
      <c r="B13" s="404"/>
      <c r="C13" s="630"/>
      <c r="D13" s="629"/>
      <c r="E13" s="629"/>
      <c r="F13" s="629"/>
      <c r="G13" s="629"/>
      <c r="H13" s="629"/>
      <c r="I13" s="629"/>
      <c r="J13" s="629"/>
      <c r="K13" s="629"/>
      <c r="L13" s="628"/>
      <c r="M13" s="627" t="s">
        <v>489</v>
      </c>
      <c r="N13" s="626" t="s">
        <v>144</v>
      </c>
      <c r="O13" s="625">
        <v>2</v>
      </c>
    </row>
    <row r="14" spans="1:29" ht="13.15" customHeight="1" x14ac:dyDescent="0.2">
      <c r="A14" s="716" t="s">
        <v>10</v>
      </c>
      <c r="B14" s="3614" t="s">
        <v>10</v>
      </c>
      <c r="C14" s="750" t="s">
        <v>10</v>
      </c>
      <c r="D14" s="1015"/>
      <c r="E14" s="1015"/>
      <c r="F14" s="3756" t="s">
        <v>488</v>
      </c>
      <c r="G14" s="3591" t="s">
        <v>79</v>
      </c>
      <c r="H14" s="3585" t="s">
        <v>18</v>
      </c>
      <c r="I14" s="3579" t="s">
        <v>19</v>
      </c>
      <c r="J14" s="736" t="s">
        <v>99</v>
      </c>
      <c r="K14" s="1118" t="s">
        <v>20</v>
      </c>
      <c r="L14" s="621">
        <f>L21+L27+L33+L39</f>
        <v>3.3</v>
      </c>
      <c r="M14" s="1197" t="s">
        <v>246</v>
      </c>
      <c r="N14" s="543" t="s">
        <v>144</v>
      </c>
      <c r="O14" s="610">
        <v>1</v>
      </c>
    </row>
    <row r="15" spans="1:29" ht="15" x14ac:dyDescent="0.2">
      <c r="A15" s="745"/>
      <c r="B15" s="3615"/>
      <c r="C15" s="750"/>
      <c r="D15" s="1015"/>
      <c r="E15" s="1015"/>
      <c r="F15" s="3677"/>
      <c r="G15" s="3591"/>
      <c r="H15" s="3585"/>
      <c r="I15" s="3579"/>
      <c r="J15" s="424"/>
      <c r="K15" s="463" t="s">
        <v>26</v>
      </c>
      <c r="L15" s="621">
        <f>L22+L28+L34+L40</f>
        <v>421.8</v>
      </c>
      <c r="M15" s="3809" t="s">
        <v>487</v>
      </c>
      <c r="N15" s="594" t="s">
        <v>220</v>
      </c>
      <c r="O15" s="593">
        <v>2</v>
      </c>
    </row>
    <row r="16" spans="1:29" ht="22.5" customHeight="1" x14ac:dyDescent="0.2">
      <c r="A16" s="745"/>
      <c r="B16" s="3615"/>
      <c r="C16" s="750"/>
      <c r="D16" s="1015"/>
      <c r="E16" s="1015"/>
      <c r="F16" s="3677"/>
      <c r="G16" s="3591"/>
      <c r="H16" s="3585"/>
      <c r="I16" s="3579"/>
      <c r="J16" s="424"/>
      <c r="K16" s="463" t="s">
        <v>219</v>
      </c>
      <c r="L16" s="621">
        <f>L23+L29+L35+L41</f>
        <v>0</v>
      </c>
      <c r="M16" s="3810"/>
      <c r="N16" s="594"/>
      <c r="O16" s="593"/>
    </row>
    <row r="17" spans="1:28" ht="15" x14ac:dyDescent="0.2">
      <c r="A17" s="745"/>
      <c r="B17" s="3615"/>
      <c r="C17" s="750"/>
      <c r="D17" s="1015"/>
      <c r="E17" s="1015"/>
      <c r="F17" s="3677"/>
      <c r="G17" s="3591"/>
      <c r="H17" s="3585"/>
      <c r="I17" s="3579"/>
      <c r="J17" s="424"/>
      <c r="K17" s="463" t="s">
        <v>23</v>
      </c>
      <c r="L17" s="464">
        <f>L24+L30+L36+L42</f>
        <v>527</v>
      </c>
      <c r="M17" s="595"/>
      <c r="N17" s="594"/>
      <c r="O17" s="593"/>
    </row>
    <row r="18" spans="1:28" ht="15" x14ac:dyDescent="0.2">
      <c r="A18" s="745"/>
      <c r="B18" s="3615"/>
      <c r="C18" s="750"/>
      <c r="D18" s="1015"/>
      <c r="E18" s="1015"/>
      <c r="F18" s="3677"/>
      <c r="G18" s="3591"/>
      <c r="H18" s="3585"/>
      <c r="I18" s="3579"/>
      <c r="J18" s="424"/>
      <c r="K18" s="828" t="s">
        <v>218</v>
      </c>
      <c r="L18" s="619">
        <f>L25+L44</f>
        <v>873</v>
      </c>
      <c r="M18" s="530"/>
      <c r="N18" s="529"/>
      <c r="O18" s="605"/>
    </row>
    <row r="19" spans="1:28" ht="15.75" thickBot="1" x14ac:dyDescent="0.25">
      <c r="A19" s="745"/>
      <c r="B19" s="3615"/>
      <c r="C19" s="750"/>
      <c r="D19" s="1015"/>
      <c r="E19" s="1015"/>
      <c r="F19" s="3677"/>
      <c r="G19" s="3591"/>
      <c r="H19" s="3585"/>
      <c r="I19" s="3579"/>
      <c r="J19" s="424"/>
      <c r="K19" s="828" t="s">
        <v>486</v>
      </c>
      <c r="L19" s="827"/>
      <c r="M19" s="589"/>
      <c r="N19" s="588"/>
      <c r="O19" s="587"/>
    </row>
    <row r="20" spans="1:28" ht="15.75" thickBot="1" x14ac:dyDescent="0.25">
      <c r="A20" s="417"/>
      <c r="B20" s="3616"/>
      <c r="C20" s="455"/>
      <c r="D20" s="454"/>
      <c r="E20" s="460"/>
      <c r="F20" s="3678"/>
      <c r="G20" s="3592"/>
      <c r="H20" s="3600"/>
      <c r="I20" s="3580"/>
      <c r="J20" s="585"/>
      <c r="K20" s="497" t="s">
        <v>27</v>
      </c>
      <c r="L20" s="525">
        <f>SUM(L14:L19)</f>
        <v>1825.1</v>
      </c>
      <c r="M20" s="524"/>
      <c r="N20" s="523"/>
      <c r="O20" s="561"/>
    </row>
    <row r="21" spans="1:28" ht="15" customHeight="1" x14ac:dyDescent="0.2">
      <c r="A21" s="449" t="s">
        <v>10</v>
      </c>
      <c r="B21" s="448" t="s">
        <v>10</v>
      </c>
      <c r="C21" s="1059" t="s">
        <v>10</v>
      </c>
      <c r="D21" s="667" t="s">
        <v>10</v>
      </c>
      <c r="E21" s="3617"/>
      <c r="F21" s="3604" t="s">
        <v>485</v>
      </c>
      <c r="G21" s="3590" t="s">
        <v>79</v>
      </c>
      <c r="H21" s="3811" t="s">
        <v>18</v>
      </c>
      <c r="I21" s="3610" t="s">
        <v>66</v>
      </c>
      <c r="J21" s="3577" t="s">
        <v>102</v>
      </c>
      <c r="K21" s="519" t="s">
        <v>20</v>
      </c>
      <c r="L21" s="441"/>
      <c r="M21" s="544" t="s">
        <v>223</v>
      </c>
      <c r="N21" s="543" t="s">
        <v>144</v>
      </c>
      <c r="O21" s="610">
        <v>1</v>
      </c>
    </row>
    <row r="22" spans="1:28" ht="15" x14ac:dyDescent="0.2">
      <c r="A22" s="708"/>
      <c r="B22" s="707"/>
      <c r="C22" s="706"/>
      <c r="D22" s="663"/>
      <c r="E22" s="3618"/>
      <c r="F22" s="3605"/>
      <c r="G22" s="3591"/>
      <c r="H22" s="3812"/>
      <c r="I22" s="3579"/>
      <c r="J22" s="3578"/>
      <c r="K22" s="513" t="s">
        <v>26</v>
      </c>
      <c r="L22" s="596">
        <v>0</v>
      </c>
      <c r="M22" s="540" t="s">
        <v>484</v>
      </c>
      <c r="N22" s="539" t="s">
        <v>144</v>
      </c>
      <c r="O22" s="593">
        <v>1</v>
      </c>
      <c r="P22" s="604" t="s">
        <v>483</v>
      </c>
      <c r="Q22" s="353">
        <v>12</v>
      </c>
      <c r="AB22" s="361"/>
    </row>
    <row r="23" spans="1:28" ht="12.75" customHeight="1" x14ac:dyDescent="0.2">
      <c r="A23" s="708"/>
      <c r="B23" s="707"/>
      <c r="C23" s="706"/>
      <c r="D23" s="663"/>
      <c r="E23" s="3618"/>
      <c r="F23" s="3605"/>
      <c r="G23" s="3591"/>
      <c r="H23" s="3812"/>
      <c r="I23" s="3579"/>
      <c r="J23" s="424"/>
      <c r="K23" s="513" t="s">
        <v>219</v>
      </c>
      <c r="L23" s="557"/>
      <c r="M23" s="595"/>
      <c r="N23" s="594"/>
      <c r="O23" s="593"/>
    </row>
    <row r="24" spans="1:28" ht="15" x14ac:dyDescent="0.2">
      <c r="A24" s="708"/>
      <c r="B24" s="707"/>
      <c r="C24" s="706"/>
      <c r="D24" s="663"/>
      <c r="E24" s="3618"/>
      <c r="F24" s="3605"/>
      <c r="G24" s="3591"/>
      <c r="H24" s="3812"/>
      <c r="I24" s="3579"/>
      <c r="J24" s="712" t="s">
        <v>306</v>
      </c>
      <c r="K24" s="513" t="s">
        <v>23</v>
      </c>
      <c r="L24" s="596"/>
      <c r="M24" s="595"/>
      <c r="N24" s="594"/>
      <c r="O24" s="593"/>
    </row>
    <row r="25" spans="1:28" ht="15.75" thickBot="1" x14ac:dyDescent="0.25">
      <c r="A25" s="708"/>
      <c r="B25" s="707"/>
      <c r="C25" s="706"/>
      <c r="D25" s="663"/>
      <c r="E25" s="3618"/>
      <c r="F25" s="3605"/>
      <c r="G25" s="3591"/>
      <c r="H25" s="3812"/>
      <c r="I25" s="3579"/>
      <c r="J25" s="424"/>
      <c r="K25" s="506" t="s">
        <v>482</v>
      </c>
      <c r="L25" s="590">
        <v>0</v>
      </c>
      <c r="M25" s="589"/>
      <c r="N25" s="588"/>
      <c r="O25" s="587"/>
    </row>
    <row r="26" spans="1:28" ht="15.75" thickBot="1" x14ac:dyDescent="0.25">
      <c r="A26" s="704"/>
      <c r="B26" s="703"/>
      <c r="C26" s="702"/>
      <c r="D26" s="414"/>
      <c r="E26" s="3619"/>
      <c r="F26" s="3606"/>
      <c r="G26" s="3592"/>
      <c r="H26" s="3813"/>
      <c r="I26" s="3580"/>
      <c r="J26" s="585"/>
      <c r="K26" s="497" t="s">
        <v>27</v>
      </c>
      <c r="L26" s="525">
        <f>SUM(L21:L25)</f>
        <v>0</v>
      </c>
      <c r="M26" s="524"/>
      <c r="N26" s="523"/>
      <c r="O26" s="561"/>
    </row>
    <row r="27" spans="1:28" ht="15" hidden="1" customHeight="1" x14ac:dyDescent="0.2">
      <c r="A27" s="449" t="s">
        <v>10</v>
      </c>
      <c r="B27" s="448" t="s">
        <v>10</v>
      </c>
      <c r="C27" s="1059" t="s">
        <v>10</v>
      </c>
      <c r="D27" s="667" t="s">
        <v>28</v>
      </c>
      <c r="E27" s="3617"/>
      <c r="F27" s="3604" t="s">
        <v>481</v>
      </c>
      <c r="G27" s="3590" t="s">
        <v>79</v>
      </c>
      <c r="H27" s="3599" t="s">
        <v>18</v>
      </c>
      <c r="I27" s="3814" t="s">
        <v>480</v>
      </c>
      <c r="J27" s="3577" t="s">
        <v>102</v>
      </c>
      <c r="K27" s="519" t="s">
        <v>20</v>
      </c>
      <c r="L27" s="545"/>
      <c r="M27" s="722"/>
      <c r="N27" s="721"/>
      <c r="O27" s="610"/>
      <c r="Y27" s="361"/>
    </row>
    <row r="28" spans="1:28" ht="15.75" hidden="1" thickBot="1" x14ac:dyDescent="0.25">
      <c r="A28" s="708"/>
      <c r="B28" s="707"/>
      <c r="C28" s="706"/>
      <c r="D28" s="663"/>
      <c r="E28" s="3618"/>
      <c r="F28" s="3605"/>
      <c r="G28" s="3591"/>
      <c r="H28" s="3585"/>
      <c r="I28" s="3815"/>
      <c r="J28" s="3578"/>
      <c r="K28" s="513" t="s">
        <v>26</v>
      </c>
      <c r="L28" s="596">
        <v>0</v>
      </c>
      <c r="M28" s="719"/>
      <c r="N28" s="718"/>
      <c r="O28" s="593"/>
      <c r="Y28" s="361"/>
      <c r="AA28" s="361"/>
      <c r="AB28" s="361"/>
    </row>
    <row r="29" spans="1:28" ht="15.75" hidden="1" thickBot="1" x14ac:dyDescent="0.25">
      <c r="A29" s="708"/>
      <c r="B29" s="707"/>
      <c r="C29" s="706"/>
      <c r="D29" s="663"/>
      <c r="E29" s="3618"/>
      <c r="F29" s="3605"/>
      <c r="G29" s="3591"/>
      <c r="H29" s="3585"/>
      <c r="I29" s="3815"/>
      <c r="J29" s="424"/>
      <c r="K29" s="513" t="s">
        <v>219</v>
      </c>
      <c r="L29" s="557"/>
      <c r="M29" s="595" t="s">
        <v>479</v>
      </c>
      <c r="N29" s="594" t="s">
        <v>144</v>
      </c>
      <c r="O29" s="593">
        <v>1</v>
      </c>
    </row>
    <row r="30" spans="1:28" ht="15.75" hidden="1" thickBot="1" x14ac:dyDescent="0.25">
      <c r="A30" s="708"/>
      <c r="B30" s="707"/>
      <c r="C30" s="706"/>
      <c r="D30" s="663"/>
      <c r="E30" s="3618"/>
      <c r="F30" s="3605"/>
      <c r="G30" s="3591"/>
      <c r="H30" s="3585"/>
      <c r="I30" s="3815"/>
      <c r="J30" s="424"/>
      <c r="K30" s="513" t="s">
        <v>23</v>
      </c>
      <c r="L30" s="557"/>
      <c r="M30" s="595"/>
      <c r="N30" s="594"/>
      <c r="O30" s="593"/>
    </row>
    <row r="31" spans="1:28" ht="15.75" hidden="1" thickBot="1" x14ac:dyDescent="0.25">
      <c r="A31" s="708"/>
      <c r="B31" s="707"/>
      <c r="C31" s="706"/>
      <c r="D31" s="663"/>
      <c r="E31" s="3618"/>
      <c r="F31" s="3605"/>
      <c r="G31" s="3591"/>
      <c r="H31" s="3585"/>
      <c r="I31" s="3815"/>
      <c r="J31" s="558" t="s">
        <v>476</v>
      </c>
      <c r="K31" s="506" t="s">
        <v>24</v>
      </c>
      <c r="L31" s="612"/>
      <c r="M31" s="589"/>
      <c r="N31" s="588"/>
      <c r="O31" s="587"/>
    </row>
    <row r="32" spans="1:28" ht="15.75" hidden="1" thickBot="1" x14ac:dyDescent="0.25">
      <c r="A32" s="704"/>
      <c r="B32" s="703"/>
      <c r="C32" s="702"/>
      <c r="D32" s="414"/>
      <c r="E32" s="3619"/>
      <c r="F32" s="3606"/>
      <c r="G32" s="3592"/>
      <c r="H32" s="3600"/>
      <c r="I32" s="3816"/>
      <c r="J32" s="585"/>
      <c r="K32" s="497" t="s">
        <v>27</v>
      </c>
      <c r="L32" s="525">
        <f>SUM(L27:L31)</f>
        <v>0</v>
      </c>
      <c r="M32" s="524"/>
      <c r="N32" s="523"/>
      <c r="O32" s="561"/>
    </row>
    <row r="33" spans="1:25" ht="15" customHeight="1" x14ac:dyDescent="0.2">
      <c r="A33" s="449" t="s">
        <v>10</v>
      </c>
      <c r="B33" s="448" t="s">
        <v>10</v>
      </c>
      <c r="C33" s="1059" t="s">
        <v>10</v>
      </c>
      <c r="D33" s="667" t="s">
        <v>30</v>
      </c>
      <c r="E33" s="3617"/>
      <c r="F33" s="3604" t="s">
        <v>478</v>
      </c>
      <c r="G33" s="3590" t="s">
        <v>79</v>
      </c>
      <c r="H33" s="3599" t="s">
        <v>18</v>
      </c>
      <c r="I33" s="3610" t="s">
        <v>66</v>
      </c>
      <c r="J33" s="3577" t="s">
        <v>102</v>
      </c>
      <c r="K33" s="519" t="s">
        <v>20</v>
      </c>
      <c r="L33" s="441">
        <v>3.3</v>
      </c>
      <c r="M33" s="544" t="s">
        <v>474</v>
      </c>
      <c r="N33" s="543" t="s">
        <v>144</v>
      </c>
      <c r="O33" s="610">
        <v>1</v>
      </c>
      <c r="Y33" s="357"/>
    </row>
    <row r="34" spans="1:25" ht="15" x14ac:dyDescent="0.2">
      <c r="A34" s="708"/>
      <c r="B34" s="707"/>
      <c r="C34" s="706"/>
      <c r="D34" s="663"/>
      <c r="E34" s="3618"/>
      <c r="F34" s="3605"/>
      <c r="G34" s="3591"/>
      <c r="H34" s="3585"/>
      <c r="I34" s="3579"/>
      <c r="J34" s="3578"/>
      <c r="K34" s="513" t="s">
        <v>26</v>
      </c>
      <c r="L34" s="596">
        <v>159.80000000000001</v>
      </c>
      <c r="M34" s="556" t="s">
        <v>477</v>
      </c>
      <c r="N34" s="539" t="s">
        <v>144</v>
      </c>
      <c r="O34" s="607">
        <v>1</v>
      </c>
      <c r="Y34" s="357"/>
    </row>
    <row r="35" spans="1:25" ht="15" x14ac:dyDescent="0.2">
      <c r="A35" s="708"/>
      <c r="B35" s="707"/>
      <c r="C35" s="706"/>
      <c r="D35" s="663"/>
      <c r="E35" s="3618"/>
      <c r="F35" s="3605"/>
      <c r="G35" s="3591"/>
      <c r="H35" s="3585"/>
      <c r="I35" s="3579"/>
      <c r="J35" s="424"/>
      <c r="K35" s="513" t="s">
        <v>219</v>
      </c>
      <c r="L35" s="596"/>
      <c r="M35" s="1196"/>
      <c r="N35" s="1195"/>
      <c r="O35" s="1194"/>
      <c r="Y35" s="357"/>
    </row>
    <row r="36" spans="1:25" ht="15" x14ac:dyDescent="0.2">
      <c r="A36" s="708"/>
      <c r="B36" s="707"/>
      <c r="C36" s="706"/>
      <c r="D36" s="663"/>
      <c r="E36" s="3618"/>
      <c r="F36" s="3605"/>
      <c r="G36" s="3591"/>
      <c r="H36" s="3585"/>
      <c r="I36" s="3579"/>
      <c r="J36" s="558" t="s">
        <v>476</v>
      </c>
      <c r="K36" s="513" t="s">
        <v>23</v>
      </c>
      <c r="L36" s="596">
        <v>527</v>
      </c>
      <c r="M36" s="436"/>
      <c r="N36" s="1193"/>
      <c r="O36" s="1192"/>
      <c r="Y36" s="357"/>
    </row>
    <row r="37" spans="1:25" ht="15.75" thickBot="1" x14ac:dyDescent="0.25">
      <c r="A37" s="708"/>
      <c r="B37" s="707"/>
      <c r="C37" s="706"/>
      <c r="D37" s="663"/>
      <c r="E37" s="3618"/>
      <c r="F37" s="3605"/>
      <c r="G37" s="3591"/>
      <c r="H37" s="3585"/>
      <c r="I37" s="3579"/>
      <c r="J37" s="424"/>
      <c r="K37" s="506" t="s">
        <v>24</v>
      </c>
      <c r="L37" s="612"/>
      <c r="M37" s="589"/>
      <c r="N37" s="588"/>
      <c r="O37" s="587"/>
    </row>
    <row r="38" spans="1:25" ht="13.9" customHeight="1" thickBot="1" x14ac:dyDescent="0.25">
      <c r="A38" s="704"/>
      <c r="B38" s="703"/>
      <c r="C38" s="702"/>
      <c r="D38" s="414"/>
      <c r="E38" s="3619"/>
      <c r="F38" s="3606"/>
      <c r="G38" s="3592"/>
      <c r="H38" s="3600"/>
      <c r="I38" s="3580"/>
      <c r="J38" s="585"/>
      <c r="K38" s="497" t="s">
        <v>27</v>
      </c>
      <c r="L38" s="525">
        <f>SUM(L33:L37)</f>
        <v>690.1</v>
      </c>
      <c r="M38" s="524"/>
      <c r="N38" s="523"/>
      <c r="O38" s="522"/>
    </row>
    <row r="39" spans="1:25" ht="15" customHeight="1" x14ac:dyDescent="0.2">
      <c r="A39" s="449" t="s">
        <v>10</v>
      </c>
      <c r="B39" s="448" t="s">
        <v>10</v>
      </c>
      <c r="C39" s="1059" t="s">
        <v>10</v>
      </c>
      <c r="D39" s="667" t="s">
        <v>31</v>
      </c>
      <c r="E39" s="3617"/>
      <c r="F39" s="3833" t="s">
        <v>475</v>
      </c>
      <c r="G39" s="3590" t="s">
        <v>79</v>
      </c>
      <c r="H39" s="3599" t="s">
        <v>18</v>
      </c>
      <c r="I39" s="3610" t="s">
        <v>313</v>
      </c>
      <c r="J39" s="437" t="s">
        <v>169</v>
      </c>
      <c r="K39" s="519" t="s">
        <v>20</v>
      </c>
      <c r="L39" s="545"/>
      <c r="M39" s="544" t="s">
        <v>474</v>
      </c>
      <c r="N39" s="543" t="s">
        <v>144</v>
      </c>
      <c r="O39" s="542"/>
    </row>
    <row r="40" spans="1:25" ht="15" x14ac:dyDescent="0.2">
      <c r="A40" s="708"/>
      <c r="B40" s="707"/>
      <c r="C40" s="706"/>
      <c r="D40" s="663"/>
      <c r="E40" s="3618"/>
      <c r="F40" s="3772"/>
      <c r="G40" s="3591"/>
      <c r="H40" s="3585"/>
      <c r="I40" s="3579"/>
      <c r="J40" s="558" t="s">
        <v>473</v>
      </c>
      <c r="K40" s="513" t="s">
        <v>26</v>
      </c>
      <c r="L40" s="557">
        <v>262</v>
      </c>
      <c r="M40" s="540"/>
      <c r="N40" s="539"/>
      <c r="O40" s="593"/>
    </row>
    <row r="41" spans="1:25" ht="15" x14ac:dyDescent="0.2">
      <c r="A41" s="708"/>
      <c r="B41" s="707"/>
      <c r="C41" s="706"/>
      <c r="D41" s="663"/>
      <c r="E41" s="3618"/>
      <c r="F41" s="3772"/>
      <c r="G41" s="3591"/>
      <c r="H41" s="3585"/>
      <c r="I41" s="3579"/>
      <c r="J41" s="424"/>
      <c r="K41" s="513" t="s">
        <v>219</v>
      </c>
      <c r="L41" s="557"/>
      <c r="M41" s="556"/>
      <c r="N41" s="594"/>
      <c r="O41" s="538"/>
    </row>
    <row r="42" spans="1:25" ht="15" x14ac:dyDescent="0.2">
      <c r="A42" s="708"/>
      <c r="B42" s="707"/>
      <c r="C42" s="706"/>
      <c r="D42" s="663"/>
      <c r="E42" s="3618"/>
      <c r="F42" s="3772"/>
      <c r="G42" s="3591"/>
      <c r="H42" s="3585"/>
      <c r="I42" s="3579"/>
      <c r="J42" s="424"/>
      <c r="K42" s="513" t="s">
        <v>23</v>
      </c>
      <c r="L42" s="557"/>
      <c r="M42" s="595"/>
      <c r="N42" s="594"/>
      <c r="O42" s="538"/>
    </row>
    <row r="43" spans="1:25" ht="15" x14ac:dyDescent="0.2">
      <c r="A43" s="708"/>
      <c r="B43" s="707"/>
      <c r="C43" s="706"/>
      <c r="D43" s="663"/>
      <c r="E43" s="3618"/>
      <c r="F43" s="3772"/>
      <c r="G43" s="3591"/>
      <c r="H43" s="3585"/>
      <c r="I43" s="3579"/>
      <c r="J43" s="424"/>
      <c r="K43" s="513" t="s">
        <v>24</v>
      </c>
      <c r="L43" s="609"/>
      <c r="M43" s="589"/>
      <c r="N43" s="588"/>
      <c r="O43" s="587"/>
    </row>
    <row r="44" spans="1:25" ht="15.75" thickBot="1" x14ac:dyDescent="0.25">
      <c r="A44" s="708"/>
      <c r="B44" s="707"/>
      <c r="C44" s="706"/>
      <c r="D44" s="663"/>
      <c r="E44" s="3618"/>
      <c r="F44" s="3772"/>
      <c r="G44" s="3591"/>
      <c r="H44" s="3585"/>
      <c r="I44" s="3579"/>
      <c r="J44" s="564"/>
      <c r="K44" s="553" t="s">
        <v>218</v>
      </c>
      <c r="L44" s="552">
        <v>873</v>
      </c>
      <c r="M44" s="530"/>
      <c r="N44" s="529"/>
      <c r="O44" s="605"/>
    </row>
    <row r="45" spans="1:25" ht="36" customHeight="1" thickBot="1" x14ac:dyDescent="0.25">
      <c r="A45" s="704"/>
      <c r="B45" s="703"/>
      <c r="C45" s="702"/>
      <c r="D45" s="414"/>
      <c r="E45" s="3619"/>
      <c r="F45" s="3773"/>
      <c r="G45" s="3592"/>
      <c r="H45" s="3600"/>
      <c r="I45" s="3580"/>
      <c r="J45" s="585"/>
      <c r="K45" s="497" t="s">
        <v>27</v>
      </c>
      <c r="L45" s="525">
        <f>SUM(L39:L44)</f>
        <v>1135</v>
      </c>
      <c r="M45" s="524"/>
      <c r="N45" s="523"/>
      <c r="O45" s="522"/>
    </row>
    <row r="46" spans="1:25" ht="15" x14ac:dyDescent="0.2">
      <c r="A46" s="716" t="s">
        <v>10</v>
      </c>
      <c r="B46" s="3611" t="s">
        <v>10</v>
      </c>
      <c r="C46" s="714" t="s">
        <v>28</v>
      </c>
      <c r="D46" s="1018"/>
      <c r="E46" s="1018"/>
      <c r="F46" s="3832" t="s">
        <v>472</v>
      </c>
      <c r="G46" s="3590" t="s">
        <v>80</v>
      </c>
      <c r="H46" s="3599" t="s">
        <v>18</v>
      </c>
      <c r="I46" s="3579" t="s">
        <v>19</v>
      </c>
      <c r="J46" s="3577" t="s">
        <v>99</v>
      </c>
      <c r="K46" s="468" t="s">
        <v>20</v>
      </c>
      <c r="L46" s="751">
        <f>L52+L58+L64</f>
        <v>0</v>
      </c>
      <c r="M46" s="1191"/>
      <c r="N46" s="543"/>
      <c r="O46" s="610"/>
    </row>
    <row r="47" spans="1:25" ht="15" x14ac:dyDescent="0.2">
      <c r="A47" s="745"/>
      <c r="B47" s="3612"/>
      <c r="C47" s="750"/>
      <c r="D47" s="1015"/>
      <c r="E47" s="1015"/>
      <c r="F47" s="3677"/>
      <c r="G47" s="3591"/>
      <c r="H47" s="3585"/>
      <c r="I47" s="3579"/>
      <c r="J47" s="3578"/>
      <c r="K47" s="463" t="s">
        <v>26</v>
      </c>
      <c r="L47" s="620">
        <f>L53+L59+L65</f>
        <v>0</v>
      </c>
      <c r="M47" s="711"/>
      <c r="N47" s="594"/>
      <c r="O47" s="593"/>
    </row>
    <row r="48" spans="1:25" ht="15" x14ac:dyDescent="0.2">
      <c r="A48" s="745"/>
      <c r="B48" s="3612"/>
      <c r="C48" s="750"/>
      <c r="D48" s="1015"/>
      <c r="E48" s="1015"/>
      <c r="F48" s="3677"/>
      <c r="G48" s="3591"/>
      <c r="H48" s="3585"/>
      <c r="I48" s="3579"/>
      <c r="J48" s="424"/>
      <c r="K48" s="463" t="s">
        <v>219</v>
      </c>
      <c r="L48" s="620">
        <f>L54+L60+L66</f>
        <v>0</v>
      </c>
      <c r="M48" s="709"/>
      <c r="N48" s="594"/>
      <c r="O48" s="538"/>
    </row>
    <row r="49" spans="1:25" ht="15" x14ac:dyDescent="0.2">
      <c r="A49" s="745"/>
      <c r="B49" s="3612"/>
      <c r="C49" s="750"/>
      <c r="D49" s="1015"/>
      <c r="E49" s="1015"/>
      <c r="F49" s="3677"/>
      <c r="G49" s="3591"/>
      <c r="H49" s="3585"/>
      <c r="I49" s="3579"/>
      <c r="J49" s="424"/>
      <c r="K49" s="463" t="s">
        <v>23</v>
      </c>
      <c r="L49" s="620">
        <f>L55+L61+L67</f>
        <v>0</v>
      </c>
      <c r="M49" s="595"/>
      <c r="N49" s="594"/>
      <c r="O49" s="538"/>
    </row>
    <row r="50" spans="1:25" ht="15.75" thickBot="1" x14ac:dyDescent="0.25">
      <c r="A50" s="745"/>
      <c r="B50" s="3612"/>
      <c r="C50" s="750"/>
      <c r="D50" s="1015"/>
      <c r="E50" s="1015"/>
      <c r="F50" s="3677"/>
      <c r="G50" s="3591"/>
      <c r="H50" s="3585"/>
      <c r="I50" s="3579"/>
      <c r="J50" s="424"/>
      <c r="K50" s="828" t="s">
        <v>24</v>
      </c>
      <c r="L50" s="621">
        <f>L56+L62+L68</f>
        <v>0</v>
      </c>
      <c r="M50" s="608"/>
      <c r="N50" s="555"/>
      <c r="O50" s="607"/>
    </row>
    <row r="51" spans="1:25" ht="15.75" thickBot="1" x14ac:dyDescent="0.25">
      <c r="A51" s="417"/>
      <c r="B51" s="3613"/>
      <c r="C51" s="455"/>
      <c r="D51" s="454"/>
      <c r="E51" s="454"/>
      <c r="F51" s="3678"/>
      <c r="G51" s="3592"/>
      <c r="H51" s="3600"/>
      <c r="I51" s="3580"/>
      <c r="J51" s="585"/>
      <c r="K51" s="1107" t="s">
        <v>27</v>
      </c>
      <c r="L51" s="1113">
        <f>SUM(L46:L50)</f>
        <v>0</v>
      </c>
      <c r="M51" s="1112"/>
      <c r="N51" s="1111"/>
      <c r="O51" s="1110"/>
    </row>
    <row r="52" spans="1:25" ht="15" hidden="1" x14ac:dyDescent="0.2">
      <c r="A52" s="716" t="s">
        <v>10</v>
      </c>
      <c r="B52" s="3611" t="s">
        <v>10</v>
      </c>
      <c r="C52" s="714" t="s">
        <v>28</v>
      </c>
      <c r="D52" s="667" t="s">
        <v>10</v>
      </c>
      <c r="E52" s="3617"/>
      <c r="F52" s="3604" t="s">
        <v>471</v>
      </c>
      <c r="G52" s="3590" t="s">
        <v>80</v>
      </c>
      <c r="H52" s="3599" t="s">
        <v>18</v>
      </c>
      <c r="I52" s="3610" t="s">
        <v>469</v>
      </c>
      <c r="J52" s="736"/>
      <c r="K52" s="519" t="s">
        <v>20</v>
      </c>
      <c r="L52" s="545"/>
      <c r="M52" s="544"/>
      <c r="N52" s="543"/>
      <c r="O52" s="610"/>
    </row>
    <row r="53" spans="1:25" ht="15" hidden="1" x14ac:dyDescent="0.2">
      <c r="A53" s="745"/>
      <c r="B53" s="3612"/>
      <c r="C53" s="750"/>
      <c r="D53" s="663"/>
      <c r="E53" s="3618"/>
      <c r="F53" s="3605"/>
      <c r="G53" s="3591"/>
      <c r="H53" s="3585"/>
      <c r="I53" s="3579"/>
      <c r="J53" s="558"/>
      <c r="K53" s="513" t="s">
        <v>26</v>
      </c>
      <c r="L53" s="557"/>
      <c r="M53" s="1190"/>
      <c r="N53" s="718"/>
      <c r="O53" s="538"/>
      <c r="Y53" s="361"/>
    </row>
    <row r="54" spans="1:25" ht="15" hidden="1" x14ac:dyDescent="0.2">
      <c r="A54" s="745"/>
      <c r="B54" s="3612"/>
      <c r="C54" s="750"/>
      <c r="D54" s="663"/>
      <c r="E54" s="3618"/>
      <c r="F54" s="3605"/>
      <c r="G54" s="3591"/>
      <c r="H54" s="3585"/>
      <c r="I54" s="3579"/>
      <c r="J54" s="558"/>
      <c r="K54" s="513" t="s">
        <v>219</v>
      </c>
      <c r="L54" s="557"/>
      <c r="M54" s="711"/>
      <c r="N54" s="594"/>
      <c r="O54" s="538"/>
    </row>
    <row r="55" spans="1:25" ht="15" hidden="1" x14ac:dyDescent="0.2">
      <c r="A55" s="745"/>
      <c r="B55" s="3612"/>
      <c r="C55" s="750"/>
      <c r="D55" s="663"/>
      <c r="E55" s="3618"/>
      <c r="F55" s="3605"/>
      <c r="G55" s="3591"/>
      <c r="H55" s="3585"/>
      <c r="I55" s="3579"/>
      <c r="J55" s="424"/>
      <c r="K55" s="513" t="s">
        <v>23</v>
      </c>
      <c r="L55" s="557"/>
      <c r="M55" s="709"/>
      <c r="N55" s="594"/>
      <c r="O55" s="538"/>
    </row>
    <row r="56" spans="1:25" ht="15" hidden="1" x14ac:dyDescent="0.2">
      <c r="A56" s="745"/>
      <c r="B56" s="3612"/>
      <c r="C56" s="750"/>
      <c r="D56" s="663"/>
      <c r="E56" s="3618"/>
      <c r="F56" s="3605"/>
      <c r="G56" s="3591"/>
      <c r="H56" s="3585"/>
      <c r="I56" s="3579"/>
      <c r="J56" s="424"/>
      <c r="K56" s="506" t="s">
        <v>24</v>
      </c>
      <c r="L56" s="612"/>
      <c r="M56" s="589"/>
      <c r="N56" s="588"/>
      <c r="O56" s="587"/>
    </row>
    <row r="57" spans="1:25" ht="15.75" hidden="1" thickBot="1" x14ac:dyDescent="0.25">
      <c r="A57" s="417"/>
      <c r="B57" s="3613"/>
      <c r="C57" s="455"/>
      <c r="D57" s="414"/>
      <c r="E57" s="3619"/>
      <c r="F57" s="3606"/>
      <c r="G57" s="3592"/>
      <c r="H57" s="3600"/>
      <c r="I57" s="3580"/>
      <c r="J57" s="585"/>
      <c r="K57" s="497" t="s">
        <v>27</v>
      </c>
      <c r="L57" s="525">
        <f>SUM(L52:L56)</f>
        <v>0</v>
      </c>
      <c r="M57" s="524"/>
      <c r="N57" s="523"/>
      <c r="O57" s="561"/>
    </row>
    <row r="58" spans="1:25" ht="15" hidden="1" x14ac:dyDescent="0.2">
      <c r="A58" s="716" t="s">
        <v>10</v>
      </c>
      <c r="B58" s="3611" t="s">
        <v>10</v>
      </c>
      <c r="C58" s="714" t="s">
        <v>28</v>
      </c>
      <c r="D58" s="667" t="s">
        <v>28</v>
      </c>
      <c r="E58" s="3617"/>
      <c r="F58" s="3604" t="s">
        <v>470</v>
      </c>
      <c r="G58" s="3590" t="s">
        <v>80</v>
      </c>
      <c r="H58" s="3599" t="s">
        <v>18</v>
      </c>
      <c r="I58" s="3610" t="s">
        <v>469</v>
      </c>
      <c r="J58" s="736"/>
      <c r="K58" s="519" t="s">
        <v>20</v>
      </c>
      <c r="L58" s="545"/>
      <c r="M58" s="544"/>
      <c r="N58" s="543"/>
      <c r="O58" s="610"/>
    </row>
    <row r="59" spans="1:25" ht="15" hidden="1" x14ac:dyDescent="0.2">
      <c r="A59" s="745"/>
      <c r="B59" s="3612"/>
      <c r="C59" s="750"/>
      <c r="D59" s="663"/>
      <c r="E59" s="3618"/>
      <c r="F59" s="3605"/>
      <c r="G59" s="3591"/>
      <c r="H59" s="3585"/>
      <c r="I59" s="3579"/>
      <c r="J59" s="558"/>
      <c r="K59" s="513" t="s">
        <v>26</v>
      </c>
      <c r="L59" s="596"/>
      <c r="M59" s="1189"/>
      <c r="N59" s="1188"/>
      <c r="O59" s="1187"/>
    </row>
    <row r="60" spans="1:25" ht="15" hidden="1" x14ac:dyDescent="0.2">
      <c r="A60" s="745"/>
      <c r="B60" s="3612"/>
      <c r="C60" s="750"/>
      <c r="D60" s="663"/>
      <c r="E60" s="3618"/>
      <c r="F60" s="3605"/>
      <c r="G60" s="3591"/>
      <c r="H60" s="3585"/>
      <c r="I60" s="3579"/>
      <c r="J60" s="558"/>
      <c r="K60" s="513" t="s">
        <v>219</v>
      </c>
      <c r="L60" s="557"/>
      <c r="M60" s="1186"/>
      <c r="N60" s="594"/>
      <c r="O60" s="593"/>
    </row>
    <row r="61" spans="1:25" ht="15" hidden="1" x14ac:dyDescent="0.2">
      <c r="A61" s="745"/>
      <c r="B61" s="3612"/>
      <c r="C61" s="750"/>
      <c r="D61" s="663"/>
      <c r="E61" s="3618"/>
      <c r="F61" s="3605"/>
      <c r="G61" s="3591"/>
      <c r="H61" s="3585"/>
      <c r="I61" s="3579"/>
      <c r="J61" s="424"/>
      <c r="K61" s="513" t="s">
        <v>23</v>
      </c>
      <c r="L61" s="557"/>
      <c r="M61" s="595"/>
      <c r="N61" s="594"/>
      <c r="O61" s="538"/>
    </row>
    <row r="62" spans="1:25" ht="15" hidden="1" x14ac:dyDescent="0.2">
      <c r="A62" s="745"/>
      <c r="B62" s="3612"/>
      <c r="C62" s="750"/>
      <c r="D62" s="663"/>
      <c r="E62" s="3618"/>
      <c r="F62" s="3605"/>
      <c r="G62" s="3591"/>
      <c r="H62" s="3585"/>
      <c r="I62" s="3579"/>
      <c r="J62" s="424"/>
      <c r="K62" s="506" t="s">
        <v>24</v>
      </c>
      <c r="L62" s="612"/>
      <c r="M62" s="589"/>
      <c r="N62" s="588"/>
      <c r="O62" s="587"/>
    </row>
    <row r="63" spans="1:25" ht="13.5" hidden="1" customHeight="1" thickBot="1" x14ac:dyDescent="0.25">
      <c r="A63" s="417"/>
      <c r="B63" s="3613"/>
      <c r="C63" s="455"/>
      <c r="D63" s="414"/>
      <c r="E63" s="3619"/>
      <c r="F63" s="3606"/>
      <c r="G63" s="3592"/>
      <c r="H63" s="3600"/>
      <c r="I63" s="3580"/>
      <c r="J63" s="585"/>
      <c r="K63" s="497" t="s">
        <v>27</v>
      </c>
      <c r="L63" s="525">
        <f>SUM(L58:L62)</f>
        <v>0</v>
      </c>
      <c r="M63" s="524"/>
      <c r="N63" s="523"/>
      <c r="O63" s="522"/>
    </row>
    <row r="64" spans="1:25" ht="19.5" hidden="1" customHeight="1" x14ac:dyDescent="0.2">
      <c r="A64" s="3626" t="s">
        <v>10</v>
      </c>
      <c r="B64" s="3611" t="s">
        <v>10</v>
      </c>
      <c r="C64" s="3601" t="s">
        <v>28</v>
      </c>
      <c r="D64" s="3620" t="s">
        <v>30</v>
      </c>
      <c r="E64" s="3617"/>
      <c r="F64" s="3817" t="s">
        <v>468</v>
      </c>
      <c r="G64" s="3590" t="s">
        <v>80</v>
      </c>
      <c r="H64" s="3689" t="s">
        <v>18</v>
      </c>
      <c r="I64" s="3820" t="s">
        <v>19</v>
      </c>
      <c r="J64" s="3577" t="s">
        <v>99</v>
      </c>
      <c r="K64" s="519" t="s">
        <v>20</v>
      </c>
      <c r="L64" s="1185">
        <v>0</v>
      </c>
      <c r="M64" s="517"/>
      <c r="N64" s="847"/>
      <c r="O64" s="515"/>
    </row>
    <row r="65" spans="1:25" ht="18.75" hidden="1" customHeight="1" x14ac:dyDescent="0.2">
      <c r="A65" s="3627"/>
      <c r="B65" s="3612"/>
      <c r="C65" s="3602"/>
      <c r="D65" s="3621"/>
      <c r="E65" s="3618"/>
      <c r="F65" s="3818"/>
      <c r="G65" s="3591"/>
      <c r="H65" s="3690"/>
      <c r="I65" s="3821"/>
      <c r="J65" s="3578"/>
      <c r="K65" s="513" t="s">
        <v>26</v>
      </c>
      <c r="L65" s="512"/>
      <c r="M65" s="511"/>
      <c r="N65" s="845"/>
      <c r="O65" s="509"/>
    </row>
    <row r="66" spans="1:25" ht="15.75" hidden="1" customHeight="1" x14ac:dyDescent="0.2">
      <c r="A66" s="3627"/>
      <c r="B66" s="3612"/>
      <c r="C66" s="3602"/>
      <c r="D66" s="3621"/>
      <c r="E66" s="3618"/>
      <c r="F66" s="3818"/>
      <c r="G66" s="3591"/>
      <c r="H66" s="3690"/>
      <c r="I66" s="3821"/>
      <c r="J66" s="582" t="s">
        <v>467</v>
      </c>
      <c r="K66" s="513" t="s">
        <v>219</v>
      </c>
      <c r="L66" s="512"/>
      <c r="M66" s="511"/>
      <c r="N66" s="845"/>
      <c r="O66" s="509"/>
    </row>
    <row r="67" spans="1:25" ht="15" hidden="1" customHeight="1" x14ac:dyDescent="0.2">
      <c r="A67" s="3627"/>
      <c r="B67" s="3612"/>
      <c r="C67" s="3602"/>
      <c r="D67" s="3621"/>
      <c r="E67" s="3618"/>
      <c r="F67" s="3818"/>
      <c r="G67" s="3591"/>
      <c r="H67" s="3690"/>
      <c r="I67" s="3821"/>
      <c r="J67" s="424"/>
      <c r="K67" s="513" t="s">
        <v>23</v>
      </c>
      <c r="L67" s="512"/>
      <c r="M67" s="511"/>
      <c r="N67" s="845"/>
      <c r="O67" s="509"/>
    </row>
    <row r="68" spans="1:25" ht="19.5" hidden="1" customHeight="1" thickBot="1" x14ac:dyDescent="0.25">
      <c r="A68" s="3627"/>
      <c r="B68" s="3612"/>
      <c r="C68" s="3602"/>
      <c r="D68" s="3621"/>
      <c r="E68" s="3618"/>
      <c r="F68" s="3818"/>
      <c r="G68" s="3591"/>
      <c r="H68" s="3690"/>
      <c r="I68" s="3821"/>
      <c r="J68" s="424"/>
      <c r="K68" s="506" t="s">
        <v>24</v>
      </c>
      <c r="L68" s="661"/>
      <c r="M68" s="504"/>
      <c r="N68" s="839"/>
      <c r="O68" s="658"/>
    </row>
    <row r="69" spans="1:25" ht="36" hidden="1" customHeight="1" thickBot="1" x14ac:dyDescent="0.25">
      <c r="A69" s="3628"/>
      <c r="B69" s="3613"/>
      <c r="C69" s="3651"/>
      <c r="D69" s="3622"/>
      <c r="E69" s="3619"/>
      <c r="F69" s="3819"/>
      <c r="G69" s="3592"/>
      <c r="H69" s="3691"/>
      <c r="I69" s="3822"/>
      <c r="J69" s="585"/>
      <c r="K69" s="497" t="s">
        <v>27</v>
      </c>
      <c r="L69" s="409">
        <f>SUM(L64:L68)</f>
        <v>0</v>
      </c>
      <c r="M69" s="992"/>
      <c r="N69" s="991"/>
      <c r="O69" s="835"/>
    </row>
    <row r="70" spans="1:25" ht="15" thickBot="1" x14ac:dyDescent="0.25">
      <c r="A70" s="417" t="s">
        <v>10</v>
      </c>
      <c r="B70" s="990" t="s">
        <v>10</v>
      </c>
      <c r="C70" s="3749" t="s">
        <v>38</v>
      </c>
      <c r="D70" s="3749"/>
      <c r="E70" s="3749"/>
      <c r="F70" s="3749"/>
      <c r="G70" s="3749"/>
      <c r="H70" s="3749"/>
      <c r="I70" s="3750"/>
      <c r="J70" s="913"/>
      <c r="K70" s="989" t="s">
        <v>27</v>
      </c>
      <c r="L70" s="988">
        <f>L20+L51</f>
        <v>1825.1</v>
      </c>
      <c r="M70" s="882"/>
      <c r="N70" s="882"/>
      <c r="O70" s="881"/>
    </row>
    <row r="71" spans="1:25" ht="15" thickBot="1" x14ac:dyDescent="0.25">
      <c r="A71" s="651" t="s">
        <v>10</v>
      </c>
      <c r="B71" s="651"/>
      <c r="C71" s="3652" t="s">
        <v>71</v>
      </c>
      <c r="D71" s="3652"/>
      <c r="E71" s="3652"/>
      <c r="F71" s="3652"/>
      <c r="G71" s="3652"/>
      <c r="H71" s="3652"/>
      <c r="I71" s="3653"/>
      <c r="J71" s="484"/>
      <c r="K71" s="483" t="s">
        <v>27</v>
      </c>
      <c r="L71" s="650">
        <f>L70*1</f>
        <v>1825.1</v>
      </c>
      <c r="M71" s="649"/>
      <c r="N71" s="649"/>
      <c r="O71" s="648"/>
    </row>
    <row r="72" spans="1:25" ht="15.75" thickBot="1" x14ac:dyDescent="0.25">
      <c r="A72" s="647" t="s">
        <v>28</v>
      </c>
      <c r="B72" s="1184"/>
      <c r="C72" s="766" t="s">
        <v>466</v>
      </c>
      <c r="D72" s="1182"/>
      <c r="E72" s="1182"/>
      <c r="F72" s="1183"/>
      <c r="G72" s="1183"/>
      <c r="H72" s="1182"/>
      <c r="I72" s="1182"/>
      <c r="J72" s="1182"/>
      <c r="K72" s="1182"/>
      <c r="L72" s="1182"/>
      <c r="M72" s="765"/>
      <c r="N72" s="765"/>
      <c r="O72" s="1181"/>
    </row>
    <row r="73" spans="1:25" ht="33.75" customHeight="1" thickBot="1" x14ac:dyDescent="0.25">
      <c r="A73" s="763"/>
      <c r="B73" s="762"/>
      <c r="C73" s="760"/>
      <c r="D73" s="760"/>
      <c r="E73" s="760"/>
      <c r="F73" s="761"/>
      <c r="G73" s="761"/>
      <c r="H73" s="760"/>
      <c r="I73" s="760"/>
      <c r="J73" s="760"/>
      <c r="K73" s="760"/>
      <c r="L73" s="831"/>
      <c r="M73" s="627" t="s">
        <v>465</v>
      </c>
      <c r="N73" s="626" t="s">
        <v>144</v>
      </c>
      <c r="O73" s="625"/>
      <c r="Y73" s="357"/>
    </row>
    <row r="74" spans="1:25" ht="15" thickBot="1" x14ac:dyDescent="0.25">
      <c r="A74" s="754" t="s">
        <v>28</v>
      </c>
      <c r="B74" s="880" t="s">
        <v>10</v>
      </c>
      <c r="C74" s="635" t="s">
        <v>464</v>
      </c>
      <c r="D74" s="634"/>
      <c r="E74" s="634"/>
      <c r="F74" s="634"/>
      <c r="G74" s="634"/>
      <c r="H74" s="634"/>
      <c r="I74" s="634"/>
      <c r="J74" s="634"/>
      <c r="K74" s="634"/>
      <c r="L74" s="634"/>
      <c r="M74" s="755"/>
      <c r="N74" s="755"/>
      <c r="O74" s="829"/>
    </row>
    <row r="75" spans="1:25" ht="21.75" customHeight="1" thickBot="1" x14ac:dyDescent="0.25">
      <c r="A75" s="3626"/>
      <c r="B75" s="3614"/>
      <c r="C75" s="3933"/>
      <c r="D75" s="3934"/>
      <c r="E75" s="3934"/>
      <c r="F75" s="3934"/>
      <c r="G75" s="3934"/>
      <c r="H75" s="3934"/>
      <c r="I75" s="3934"/>
      <c r="J75" s="3934"/>
      <c r="K75" s="3934"/>
      <c r="L75" s="3935"/>
      <c r="M75" s="1180" t="s">
        <v>463</v>
      </c>
      <c r="N75" s="1179" t="s">
        <v>144</v>
      </c>
      <c r="O75" s="1178"/>
      <c r="R75" s="1177"/>
    </row>
    <row r="76" spans="1:25" ht="14.25" customHeight="1" thickBot="1" x14ac:dyDescent="0.25">
      <c r="A76" s="3628"/>
      <c r="B76" s="3616"/>
      <c r="C76" s="3936"/>
      <c r="D76" s="3937"/>
      <c r="E76" s="3937"/>
      <c r="F76" s="3937"/>
      <c r="G76" s="3937"/>
      <c r="H76" s="3937"/>
      <c r="I76" s="3937"/>
      <c r="J76" s="3937"/>
      <c r="K76" s="3937"/>
      <c r="L76" s="3938"/>
      <c r="M76" s="1176"/>
      <c r="N76" s="1175"/>
      <c r="O76" s="1174"/>
    </row>
    <row r="77" spans="1:25" ht="19.5" customHeight="1" x14ac:dyDescent="0.2">
      <c r="A77" s="716" t="s">
        <v>28</v>
      </c>
      <c r="B77" s="3611" t="s">
        <v>10</v>
      </c>
      <c r="C77" s="428" t="s">
        <v>10</v>
      </c>
      <c r="D77" s="706"/>
      <c r="E77" s="1015"/>
      <c r="F77" s="3677" t="s">
        <v>462</v>
      </c>
      <c r="G77" s="3591" t="s">
        <v>450</v>
      </c>
      <c r="H77" s="3585" t="s">
        <v>18</v>
      </c>
      <c r="I77" s="3579" t="s">
        <v>461</v>
      </c>
      <c r="J77" s="3577" t="s">
        <v>99</v>
      </c>
      <c r="K77" s="1118" t="s">
        <v>20</v>
      </c>
      <c r="L77" s="621">
        <f>L83+L89+L95</f>
        <v>0</v>
      </c>
      <c r="M77" s="544" t="s">
        <v>246</v>
      </c>
      <c r="N77" s="543" t="s">
        <v>144</v>
      </c>
      <c r="O77" s="610"/>
    </row>
    <row r="78" spans="1:25" ht="15" x14ac:dyDescent="0.2">
      <c r="A78" s="745"/>
      <c r="B78" s="3612"/>
      <c r="C78" s="428"/>
      <c r="D78" s="706"/>
      <c r="E78" s="1015"/>
      <c r="F78" s="3677"/>
      <c r="G78" s="3591"/>
      <c r="H78" s="3585"/>
      <c r="I78" s="3579"/>
      <c r="J78" s="3578"/>
      <c r="K78" s="463" t="s">
        <v>26</v>
      </c>
      <c r="L78" s="622">
        <f>L84+L90+L96+L102</f>
        <v>71.3</v>
      </c>
      <c r="M78" s="595"/>
      <c r="N78" s="594"/>
      <c r="O78" s="593"/>
    </row>
    <row r="79" spans="1:25" ht="15" x14ac:dyDescent="0.2">
      <c r="A79" s="745"/>
      <c r="B79" s="3612"/>
      <c r="C79" s="428"/>
      <c r="D79" s="706"/>
      <c r="E79" s="1015"/>
      <c r="F79" s="3677"/>
      <c r="G79" s="3591"/>
      <c r="H79" s="3585"/>
      <c r="I79" s="3579"/>
      <c r="J79" s="424"/>
      <c r="K79" s="463" t="s">
        <v>219</v>
      </c>
      <c r="L79" s="621">
        <f>L85+L91+L97</f>
        <v>0</v>
      </c>
      <c r="M79" s="595"/>
      <c r="N79" s="594"/>
      <c r="O79" s="538"/>
    </row>
    <row r="80" spans="1:25" ht="15" x14ac:dyDescent="0.2">
      <c r="A80" s="745"/>
      <c r="B80" s="3612"/>
      <c r="C80" s="428"/>
      <c r="D80" s="706"/>
      <c r="E80" s="1015"/>
      <c r="F80" s="3677"/>
      <c r="G80" s="3591"/>
      <c r="H80" s="3585"/>
      <c r="I80" s="3579"/>
      <c r="J80" s="424"/>
      <c r="K80" s="463" t="s">
        <v>23</v>
      </c>
      <c r="L80" s="621">
        <f>L86+L92+L98</f>
        <v>0</v>
      </c>
      <c r="M80" s="595"/>
      <c r="N80" s="594"/>
      <c r="O80" s="538"/>
    </row>
    <row r="81" spans="1:15" ht="15.75" thickBot="1" x14ac:dyDescent="0.25">
      <c r="A81" s="745"/>
      <c r="B81" s="3612"/>
      <c r="C81" s="428"/>
      <c r="D81" s="706"/>
      <c r="E81" s="1015"/>
      <c r="F81" s="3677"/>
      <c r="G81" s="3591"/>
      <c r="H81" s="3585"/>
      <c r="I81" s="3579"/>
      <c r="J81" s="424"/>
      <c r="K81" s="828" t="s">
        <v>24</v>
      </c>
      <c r="L81" s="827">
        <f>L87+L93+L99</f>
        <v>0</v>
      </c>
      <c r="M81" s="589"/>
      <c r="N81" s="588"/>
      <c r="O81" s="587"/>
    </row>
    <row r="82" spans="1:15" ht="11.45" customHeight="1" thickBot="1" x14ac:dyDescent="0.25">
      <c r="A82" s="417"/>
      <c r="B82" s="3613"/>
      <c r="C82" s="741"/>
      <c r="D82" s="455"/>
      <c r="E82" s="460"/>
      <c r="F82" s="3678"/>
      <c r="G82" s="3592"/>
      <c r="H82" s="3600"/>
      <c r="I82" s="3580"/>
      <c r="J82" s="585"/>
      <c r="K82" s="497" t="s">
        <v>27</v>
      </c>
      <c r="L82" s="525">
        <f>SUM(L77:L81)</f>
        <v>71.3</v>
      </c>
      <c r="M82" s="524"/>
      <c r="N82" s="523"/>
      <c r="O82" s="522"/>
    </row>
    <row r="83" spans="1:15" ht="18" hidden="1" customHeight="1" x14ac:dyDescent="0.2">
      <c r="A83" s="716" t="s">
        <v>28</v>
      </c>
      <c r="B83" s="3611" t="s">
        <v>10</v>
      </c>
      <c r="C83" s="447" t="s">
        <v>10</v>
      </c>
      <c r="D83" s="667" t="s">
        <v>10</v>
      </c>
      <c r="E83" s="3617"/>
      <c r="F83" s="3604" t="s">
        <v>460</v>
      </c>
      <c r="G83" s="3590" t="s">
        <v>450</v>
      </c>
      <c r="H83" s="3599" t="s">
        <v>18</v>
      </c>
      <c r="I83" s="3610" t="s">
        <v>52</v>
      </c>
      <c r="J83" s="1171" t="s">
        <v>99</v>
      </c>
      <c r="K83" s="519" t="s">
        <v>20</v>
      </c>
      <c r="L83" s="545"/>
      <c r="M83" s="544" t="s">
        <v>223</v>
      </c>
      <c r="N83" s="543" t="s">
        <v>144</v>
      </c>
      <c r="O83" s="610">
        <v>1</v>
      </c>
    </row>
    <row r="84" spans="1:15" ht="15.75" hidden="1" thickBot="1" x14ac:dyDescent="0.25">
      <c r="A84" s="745"/>
      <c r="B84" s="3612"/>
      <c r="C84" s="428"/>
      <c r="D84" s="663"/>
      <c r="E84" s="3618"/>
      <c r="F84" s="3605"/>
      <c r="G84" s="3591"/>
      <c r="H84" s="3585"/>
      <c r="I84" s="3579"/>
      <c r="J84" s="1172" t="s">
        <v>101</v>
      </c>
      <c r="K84" s="513" t="s">
        <v>26</v>
      </c>
      <c r="L84" s="557"/>
      <c r="M84" s="540" t="s">
        <v>452</v>
      </c>
      <c r="N84" s="539" t="s">
        <v>404</v>
      </c>
      <c r="O84" s="593">
        <v>345</v>
      </c>
    </row>
    <row r="85" spans="1:15" ht="15.75" hidden="1" thickBot="1" x14ac:dyDescent="0.25">
      <c r="A85" s="745"/>
      <c r="B85" s="3612"/>
      <c r="C85" s="428"/>
      <c r="D85" s="663"/>
      <c r="E85" s="3618"/>
      <c r="F85" s="3605"/>
      <c r="G85" s="3591"/>
      <c r="H85" s="3585"/>
      <c r="I85" s="3579"/>
      <c r="J85" s="1172" t="s">
        <v>459</v>
      </c>
      <c r="K85" s="513" t="s">
        <v>219</v>
      </c>
      <c r="L85" s="557"/>
      <c r="M85" s="595"/>
      <c r="N85" s="594"/>
      <c r="O85" s="538"/>
    </row>
    <row r="86" spans="1:15" ht="15.75" hidden="1" thickBot="1" x14ac:dyDescent="0.25">
      <c r="A86" s="745"/>
      <c r="B86" s="3612"/>
      <c r="C86" s="428"/>
      <c r="D86" s="663"/>
      <c r="E86" s="3618"/>
      <c r="F86" s="3605"/>
      <c r="G86" s="3591"/>
      <c r="H86" s="3585"/>
      <c r="I86" s="3579"/>
      <c r="J86" s="1169"/>
      <c r="K86" s="513" t="s">
        <v>23</v>
      </c>
      <c r="L86" s="557"/>
      <c r="M86" s="595"/>
      <c r="N86" s="594"/>
      <c r="O86" s="538"/>
    </row>
    <row r="87" spans="1:15" ht="15.75" hidden="1" thickBot="1" x14ac:dyDescent="0.25">
      <c r="A87" s="745"/>
      <c r="B87" s="3612"/>
      <c r="C87" s="428"/>
      <c r="D87" s="663"/>
      <c r="E87" s="3618"/>
      <c r="F87" s="3605"/>
      <c r="G87" s="3591"/>
      <c r="H87" s="3585"/>
      <c r="I87" s="3579"/>
      <c r="J87" s="1169"/>
      <c r="K87" s="506" t="s">
        <v>24</v>
      </c>
      <c r="L87" s="612"/>
      <c r="M87" s="589"/>
      <c r="N87" s="588"/>
      <c r="O87" s="587"/>
    </row>
    <row r="88" spans="1:15" ht="36" hidden="1" customHeight="1" thickBot="1" x14ac:dyDescent="0.25">
      <c r="A88" s="417"/>
      <c r="B88" s="3613"/>
      <c r="C88" s="741"/>
      <c r="D88" s="414"/>
      <c r="E88" s="3619"/>
      <c r="F88" s="3606"/>
      <c r="G88" s="3592"/>
      <c r="H88" s="3600"/>
      <c r="I88" s="3580"/>
      <c r="J88" s="1168"/>
      <c r="K88" s="497" t="s">
        <v>27</v>
      </c>
      <c r="L88" s="525">
        <f>SUM(L83:L87)</f>
        <v>0</v>
      </c>
      <c r="M88" s="524"/>
      <c r="N88" s="523"/>
      <c r="O88" s="522"/>
    </row>
    <row r="89" spans="1:15" ht="21.75" hidden="1" customHeight="1" x14ac:dyDescent="0.2">
      <c r="A89" s="716" t="s">
        <v>28</v>
      </c>
      <c r="B89" s="3611" t="s">
        <v>10</v>
      </c>
      <c r="C89" s="447" t="s">
        <v>10</v>
      </c>
      <c r="D89" s="667" t="s">
        <v>28</v>
      </c>
      <c r="E89" s="3617"/>
      <c r="F89" s="3604" t="s">
        <v>458</v>
      </c>
      <c r="G89" s="3590" t="s">
        <v>450</v>
      </c>
      <c r="H89" s="3623" t="s">
        <v>18</v>
      </c>
      <c r="I89" s="3610" t="s">
        <v>457</v>
      </c>
      <c r="J89" s="1173" t="s">
        <v>99</v>
      </c>
      <c r="K89" s="519" t="s">
        <v>20</v>
      </c>
      <c r="L89" s="545">
        <v>0</v>
      </c>
      <c r="M89" s="544" t="s">
        <v>223</v>
      </c>
      <c r="N89" s="543" t="s">
        <v>144</v>
      </c>
      <c r="O89" s="610">
        <v>1</v>
      </c>
    </row>
    <row r="90" spans="1:15" ht="22.5" hidden="1" customHeight="1" x14ac:dyDescent="0.2">
      <c r="A90" s="745"/>
      <c r="B90" s="3612"/>
      <c r="C90" s="428"/>
      <c r="D90" s="663"/>
      <c r="E90" s="3618"/>
      <c r="F90" s="3605"/>
      <c r="G90" s="3591"/>
      <c r="H90" s="3624"/>
      <c r="I90" s="3579"/>
      <c r="J90" s="1172" t="s">
        <v>101</v>
      </c>
      <c r="K90" s="513" t="s">
        <v>26</v>
      </c>
      <c r="L90" s="557">
        <v>0</v>
      </c>
      <c r="M90" s="540" t="s">
        <v>456</v>
      </c>
      <c r="N90" s="539" t="s">
        <v>144</v>
      </c>
      <c r="O90" s="593">
        <v>1</v>
      </c>
    </row>
    <row r="91" spans="1:15" ht="26.25" hidden="1" customHeight="1" x14ac:dyDescent="0.2">
      <c r="A91" s="745"/>
      <c r="B91" s="3612"/>
      <c r="C91" s="428"/>
      <c r="D91" s="663"/>
      <c r="E91" s="3618"/>
      <c r="F91" s="3605"/>
      <c r="G91" s="3591"/>
      <c r="H91" s="3624"/>
      <c r="I91" s="3579"/>
      <c r="J91" s="1172" t="s">
        <v>455</v>
      </c>
      <c r="K91" s="513" t="s">
        <v>219</v>
      </c>
      <c r="L91" s="557"/>
      <c r="M91" s="595"/>
      <c r="N91" s="594"/>
      <c r="O91" s="538"/>
    </row>
    <row r="92" spans="1:15" ht="25.5" hidden="1" customHeight="1" x14ac:dyDescent="0.2">
      <c r="A92" s="745"/>
      <c r="B92" s="3612"/>
      <c r="C92" s="428"/>
      <c r="D92" s="663"/>
      <c r="E92" s="3618"/>
      <c r="F92" s="3605"/>
      <c r="G92" s="3591"/>
      <c r="H92" s="3624"/>
      <c r="I92" s="3579"/>
      <c r="J92" s="1169"/>
      <c r="K92" s="513" t="s">
        <v>23</v>
      </c>
      <c r="L92" s="557"/>
      <c r="M92" s="595"/>
      <c r="N92" s="594"/>
      <c r="O92" s="538"/>
    </row>
    <row r="93" spans="1:15" ht="21.75" hidden="1" customHeight="1" thickBot="1" x14ac:dyDescent="0.25">
      <c r="A93" s="745"/>
      <c r="B93" s="3612"/>
      <c r="C93" s="428"/>
      <c r="D93" s="663"/>
      <c r="E93" s="3618"/>
      <c r="F93" s="3605"/>
      <c r="G93" s="3591"/>
      <c r="H93" s="3624"/>
      <c r="I93" s="3579"/>
      <c r="J93" s="1169"/>
      <c r="K93" s="506" t="s">
        <v>24</v>
      </c>
      <c r="L93" s="612"/>
      <c r="M93" s="589"/>
      <c r="N93" s="588"/>
      <c r="O93" s="587"/>
    </row>
    <row r="94" spans="1:15" ht="30" hidden="1" customHeight="1" thickBot="1" x14ac:dyDescent="0.25">
      <c r="A94" s="417"/>
      <c r="B94" s="3613"/>
      <c r="C94" s="741"/>
      <c r="D94" s="414"/>
      <c r="E94" s="3619"/>
      <c r="F94" s="3606"/>
      <c r="G94" s="3592"/>
      <c r="H94" s="3625"/>
      <c r="I94" s="3580"/>
      <c r="J94" s="1168"/>
      <c r="K94" s="497" t="s">
        <v>27</v>
      </c>
      <c r="L94" s="525">
        <f>SUM(L89:L93)</f>
        <v>0</v>
      </c>
      <c r="M94" s="524"/>
      <c r="N94" s="523"/>
      <c r="O94" s="522"/>
    </row>
    <row r="95" spans="1:15" ht="21.75" hidden="1" customHeight="1" x14ac:dyDescent="0.2">
      <c r="A95" s="716" t="s">
        <v>28</v>
      </c>
      <c r="B95" s="3611" t="s">
        <v>10</v>
      </c>
      <c r="C95" s="447" t="s">
        <v>10</v>
      </c>
      <c r="D95" s="667" t="s">
        <v>30</v>
      </c>
      <c r="E95" s="3617"/>
      <c r="F95" s="3604" t="s">
        <v>454</v>
      </c>
      <c r="G95" s="3590" t="s">
        <v>450</v>
      </c>
      <c r="H95" s="3599" t="s">
        <v>18</v>
      </c>
      <c r="I95" s="444" t="s">
        <v>52</v>
      </c>
      <c r="J95" s="1171" t="s">
        <v>101</v>
      </c>
      <c r="K95" s="519" t="s">
        <v>20</v>
      </c>
      <c r="L95" s="545">
        <v>0</v>
      </c>
      <c r="M95" s="544" t="s">
        <v>223</v>
      </c>
      <c r="N95" s="543" t="s">
        <v>144</v>
      </c>
      <c r="O95" s="610">
        <v>1</v>
      </c>
    </row>
    <row r="96" spans="1:15" ht="33" hidden="1" customHeight="1" x14ac:dyDescent="0.2">
      <c r="A96" s="745"/>
      <c r="B96" s="3612"/>
      <c r="C96" s="428"/>
      <c r="D96" s="663"/>
      <c r="E96" s="3618"/>
      <c r="F96" s="3605"/>
      <c r="G96" s="3591"/>
      <c r="H96" s="3585"/>
      <c r="I96" s="734"/>
      <c r="J96" s="1170" t="s">
        <v>453</v>
      </c>
      <c r="K96" s="513" t="s">
        <v>26</v>
      </c>
      <c r="L96" s="557">
        <v>0</v>
      </c>
      <c r="M96" s="540" t="s">
        <v>452</v>
      </c>
      <c r="N96" s="539" t="s">
        <v>404</v>
      </c>
      <c r="O96" s="593">
        <v>47</v>
      </c>
    </row>
    <row r="97" spans="1:15" ht="30.75" hidden="1" customHeight="1" x14ac:dyDescent="0.2">
      <c r="A97" s="745"/>
      <c r="B97" s="3612"/>
      <c r="C97" s="428"/>
      <c r="D97" s="663"/>
      <c r="E97" s="3618"/>
      <c r="F97" s="3605"/>
      <c r="G97" s="3591"/>
      <c r="H97" s="3585"/>
      <c r="I97" s="734"/>
      <c r="J97" s="1170"/>
      <c r="K97" s="513" t="s">
        <v>219</v>
      </c>
      <c r="L97" s="557"/>
      <c r="M97" s="595"/>
      <c r="N97" s="594"/>
      <c r="O97" s="538"/>
    </row>
    <row r="98" spans="1:15" ht="34.5" hidden="1" customHeight="1" x14ac:dyDescent="0.2">
      <c r="A98" s="745"/>
      <c r="B98" s="3612"/>
      <c r="C98" s="428"/>
      <c r="D98" s="663"/>
      <c r="E98" s="3618"/>
      <c r="F98" s="3605"/>
      <c r="G98" s="3591"/>
      <c r="H98" s="3585"/>
      <c r="I98" s="734"/>
      <c r="J98" s="1170"/>
      <c r="K98" s="513" t="s">
        <v>23</v>
      </c>
      <c r="L98" s="557">
        <v>0</v>
      </c>
      <c r="M98" s="595"/>
      <c r="N98" s="594"/>
      <c r="O98" s="538"/>
    </row>
    <row r="99" spans="1:15" ht="41.25" hidden="1" customHeight="1" thickBot="1" x14ac:dyDescent="0.25">
      <c r="A99" s="745"/>
      <c r="B99" s="3612"/>
      <c r="C99" s="428"/>
      <c r="D99" s="663"/>
      <c r="E99" s="3618"/>
      <c r="F99" s="3605"/>
      <c r="G99" s="3591"/>
      <c r="H99" s="3585"/>
      <c r="I99" s="3579"/>
      <c r="J99" s="1169"/>
      <c r="K99" s="506" t="s">
        <v>24</v>
      </c>
      <c r="L99" s="612"/>
      <c r="M99" s="589"/>
      <c r="N99" s="588"/>
      <c r="O99" s="587"/>
    </row>
    <row r="100" spans="1:15" ht="38.25" hidden="1" customHeight="1" thickBot="1" x14ac:dyDescent="0.25">
      <c r="A100" s="417"/>
      <c r="B100" s="3613"/>
      <c r="C100" s="741"/>
      <c r="D100" s="414"/>
      <c r="E100" s="3619"/>
      <c r="F100" s="3606"/>
      <c r="G100" s="3592"/>
      <c r="H100" s="3600"/>
      <c r="I100" s="3580"/>
      <c r="J100" s="1168"/>
      <c r="K100" s="497" t="s">
        <v>27</v>
      </c>
      <c r="L100" s="525">
        <f>SUM(L95:L99)</f>
        <v>0</v>
      </c>
      <c r="M100" s="524"/>
      <c r="N100" s="523"/>
      <c r="O100" s="522"/>
    </row>
    <row r="101" spans="1:15" ht="15.75" customHeight="1" x14ac:dyDescent="0.2">
      <c r="A101" s="716" t="s">
        <v>28</v>
      </c>
      <c r="B101" s="3611" t="s">
        <v>10</v>
      </c>
      <c r="C101" s="447" t="s">
        <v>10</v>
      </c>
      <c r="D101" s="667" t="s">
        <v>31</v>
      </c>
      <c r="E101" s="1132"/>
      <c r="F101" s="3833" t="s">
        <v>451</v>
      </c>
      <c r="G101" s="3590" t="s">
        <v>450</v>
      </c>
      <c r="H101" s="3599" t="s">
        <v>18</v>
      </c>
      <c r="I101" s="444" t="s">
        <v>313</v>
      </c>
      <c r="J101" s="437" t="s">
        <v>169</v>
      </c>
      <c r="K101" s="519" t="s">
        <v>20</v>
      </c>
      <c r="L101" s="518"/>
      <c r="M101" s="517"/>
      <c r="N101" s="516"/>
      <c r="O101" s="693"/>
    </row>
    <row r="102" spans="1:15" ht="15" x14ac:dyDescent="0.2">
      <c r="A102" s="745"/>
      <c r="B102" s="3612"/>
      <c r="C102" s="428"/>
      <c r="D102" s="663"/>
      <c r="E102" s="573"/>
      <c r="F102" s="3772"/>
      <c r="G102" s="3591"/>
      <c r="H102" s="3585"/>
      <c r="I102" s="424"/>
      <c r="J102" s="437"/>
      <c r="K102" s="513" t="s">
        <v>26</v>
      </c>
      <c r="L102" s="1167">
        <v>71.3</v>
      </c>
      <c r="M102" s="511"/>
      <c r="N102" s="510"/>
      <c r="O102" s="1093"/>
    </row>
    <row r="103" spans="1:15" ht="15" x14ac:dyDescent="0.2">
      <c r="A103" s="745"/>
      <c r="B103" s="3612"/>
      <c r="C103" s="428"/>
      <c r="D103" s="663"/>
      <c r="E103" s="573"/>
      <c r="F103" s="3772"/>
      <c r="G103" s="3591"/>
      <c r="H103" s="3585"/>
      <c r="I103" s="424"/>
      <c r="J103" s="437" t="s">
        <v>449</v>
      </c>
      <c r="K103" s="513" t="s">
        <v>219</v>
      </c>
      <c r="L103" s="512"/>
      <c r="M103" s="511"/>
      <c r="N103" s="510"/>
      <c r="O103" s="1093"/>
    </row>
    <row r="104" spans="1:15" ht="15" x14ac:dyDescent="0.2">
      <c r="A104" s="745"/>
      <c r="B104" s="3612"/>
      <c r="C104" s="428"/>
      <c r="D104" s="663"/>
      <c r="E104" s="573"/>
      <c r="F104" s="3772"/>
      <c r="G104" s="3591"/>
      <c r="H104" s="3585"/>
      <c r="I104" s="424"/>
      <c r="J104" s="437" t="s">
        <v>448</v>
      </c>
      <c r="K104" s="513" t="s">
        <v>23</v>
      </c>
      <c r="L104" s="512"/>
      <c r="M104" s="511"/>
      <c r="N104" s="510"/>
      <c r="O104" s="1093"/>
    </row>
    <row r="105" spans="1:15" ht="15.75" thickBot="1" x14ac:dyDescent="0.25">
      <c r="A105" s="745"/>
      <c r="B105" s="3612"/>
      <c r="C105" s="428"/>
      <c r="D105" s="663"/>
      <c r="E105" s="573"/>
      <c r="F105" s="3772"/>
      <c r="G105" s="3591"/>
      <c r="H105" s="3585"/>
      <c r="I105" s="424"/>
      <c r="J105" s="437"/>
      <c r="K105" s="506" t="s">
        <v>24</v>
      </c>
      <c r="L105" s="505"/>
      <c r="M105" s="1162"/>
      <c r="N105" s="503"/>
      <c r="O105" s="1161"/>
    </row>
    <row r="106" spans="1:15" ht="15.75" thickBot="1" x14ac:dyDescent="0.25">
      <c r="A106" s="417"/>
      <c r="B106" s="3613"/>
      <c r="C106" s="741"/>
      <c r="D106" s="414"/>
      <c r="E106" s="566"/>
      <c r="F106" s="3773"/>
      <c r="G106" s="3592"/>
      <c r="H106" s="3600"/>
      <c r="I106" s="412"/>
      <c r="J106" s="437"/>
      <c r="K106" s="497" t="s">
        <v>27</v>
      </c>
      <c r="L106" s="496">
        <f>SUM(L101:L105)</f>
        <v>71.3</v>
      </c>
      <c r="M106" s="668"/>
      <c r="N106" s="494"/>
      <c r="O106" s="1106"/>
    </row>
    <row r="107" spans="1:15" ht="15" x14ac:dyDescent="0.2">
      <c r="A107" s="716" t="s">
        <v>28</v>
      </c>
      <c r="B107" s="3611" t="s">
        <v>10</v>
      </c>
      <c r="C107" s="447" t="s">
        <v>10</v>
      </c>
      <c r="D107" s="1090" t="s">
        <v>33</v>
      </c>
      <c r="E107" s="3617"/>
      <c r="F107" s="3581" t="s">
        <v>447</v>
      </c>
      <c r="G107" s="425"/>
      <c r="H107" s="3599" t="s">
        <v>18</v>
      </c>
      <c r="I107" s="3579" t="s">
        <v>19</v>
      </c>
      <c r="J107" s="3577" t="s">
        <v>99</v>
      </c>
      <c r="K107" s="519" t="s">
        <v>20</v>
      </c>
      <c r="L107" s="518"/>
      <c r="M107" s="517"/>
      <c r="N107" s="516"/>
      <c r="O107" s="693"/>
    </row>
    <row r="108" spans="1:15" ht="15" x14ac:dyDescent="0.2">
      <c r="A108" s="745"/>
      <c r="B108" s="3612"/>
      <c r="C108" s="428"/>
      <c r="D108" s="1087"/>
      <c r="E108" s="3618"/>
      <c r="F108" s="3582"/>
      <c r="G108" s="425"/>
      <c r="H108" s="3585"/>
      <c r="I108" s="3579"/>
      <c r="J108" s="3578"/>
      <c r="K108" s="513" t="s">
        <v>26</v>
      </c>
      <c r="L108" s="512"/>
      <c r="M108" s="511"/>
      <c r="N108" s="510"/>
      <c r="O108" s="1093"/>
    </row>
    <row r="109" spans="1:15" ht="15" x14ac:dyDescent="0.2">
      <c r="A109" s="745"/>
      <c r="B109" s="3612"/>
      <c r="C109" s="428"/>
      <c r="D109" s="1087"/>
      <c r="E109" s="3618"/>
      <c r="F109" s="3582"/>
      <c r="G109" s="425"/>
      <c r="H109" s="3585"/>
      <c r="I109" s="3579"/>
      <c r="J109" s="606"/>
      <c r="K109" s="513" t="s">
        <v>219</v>
      </c>
      <c r="L109" s="512"/>
      <c r="M109" s="511"/>
      <c r="N109" s="510"/>
      <c r="O109" s="1093"/>
    </row>
    <row r="110" spans="1:15" ht="15" x14ac:dyDescent="0.2">
      <c r="A110" s="745"/>
      <c r="B110" s="3612"/>
      <c r="C110" s="428"/>
      <c r="D110" s="1087"/>
      <c r="E110" s="3618"/>
      <c r="F110" s="3582"/>
      <c r="G110" s="425"/>
      <c r="H110" s="3585"/>
      <c r="I110" s="3579"/>
      <c r="J110" s="606"/>
      <c r="K110" s="513" t="s">
        <v>23</v>
      </c>
      <c r="L110" s="512"/>
      <c r="M110" s="511"/>
      <c r="N110" s="510"/>
      <c r="O110" s="1093"/>
    </row>
    <row r="111" spans="1:15" ht="15.75" thickBot="1" x14ac:dyDescent="0.25">
      <c r="A111" s="745"/>
      <c r="B111" s="3612"/>
      <c r="C111" s="428"/>
      <c r="D111" s="1087"/>
      <c r="E111" s="3618"/>
      <c r="F111" s="3582"/>
      <c r="G111" s="425"/>
      <c r="H111" s="3585"/>
      <c r="I111" s="3579"/>
      <c r="J111" s="606"/>
      <c r="K111" s="506" t="s">
        <v>24</v>
      </c>
      <c r="L111" s="505"/>
      <c r="M111" s="1162"/>
      <c r="N111" s="503"/>
      <c r="O111" s="1161"/>
    </row>
    <row r="112" spans="1:15" ht="15.75" thickBot="1" x14ac:dyDescent="0.25">
      <c r="A112" s="417"/>
      <c r="B112" s="3613"/>
      <c r="C112" s="741"/>
      <c r="D112" s="1166"/>
      <c r="E112" s="3619"/>
      <c r="F112" s="3583"/>
      <c r="G112" s="425"/>
      <c r="H112" s="3600"/>
      <c r="I112" s="3580"/>
      <c r="J112" s="855"/>
      <c r="K112" s="497" t="s">
        <v>27</v>
      </c>
      <c r="L112" s="496"/>
      <c r="M112" s="668"/>
      <c r="N112" s="494"/>
      <c r="O112" s="1106"/>
    </row>
    <row r="113" spans="1:26" ht="15" x14ac:dyDescent="0.2">
      <c r="A113" s="1165" t="s">
        <v>28</v>
      </c>
      <c r="B113" s="3614" t="s">
        <v>10</v>
      </c>
      <c r="C113" s="447" t="s">
        <v>10</v>
      </c>
      <c r="D113" s="1090" t="s">
        <v>35</v>
      </c>
      <c r="E113" s="1159"/>
      <c r="F113" s="3581" t="s">
        <v>446</v>
      </c>
      <c r="G113" s="425"/>
      <c r="H113" s="3599" t="s">
        <v>18</v>
      </c>
      <c r="I113" s="3579" t="s">
        <v>19</v>
      </c>
      <c r="J113" s="3577" t="s">
        <v>99</v>
      </c>
      <c r="K113" s="519" t="s">
        <v>20</v>
      </c>
      <c r="L113" s="518"/>
      <c r="M113" s="517"/>
      <c r="N113" s="516"/>
      <c r="O113" s="693"/>
    </row>
    <row r="114" spans="1:26" ht="15" x14ac:dyDescent="0.2">
      <c r="A114" s="1164"/>
      <c r="B114" s="3615"/>
      <c r="C114" s="428"/>
      <c r="D114" s="1087"/>
      <c r="E114" s="1159"/>
      <c r="F114" s="3582"/>
      <c r="G114" s="425"/>
      <c r="H114" s="3585"/>
      <c r="I114" s="3579"/>
      <c r="J114" s="3578"/>
      <c r="K114" s="513" t="s">
        <v>26</v>
      </c>
      <c r="L114" s="512"/>
      <c r="M114" s="511"/>
      <c r="N114" s="510"/>
      <c r="O114" s="1093"/>
    </row>
    <row r="115" spans="1:26" ht="15" x14ac:dyDescent="0.2">
      <c r="A115" s="1164"/>
      <c r="B115" s="3615"/>
      <c r="C115" s="428"/>
      <c r="D115" s="663"/>
      <c r="E115" s="1159"/>
      <c r="F115" s="3582"/>
      <c r="G115" s="425"/>
      <c r="H115" s="3585"/>
      <c r="I115" s="3579"/>
      <c r="J115" s="606"/>
      <c r="K115" s="513" t="s">
        <v>219</v>
      </c>
      <c r="L115" s="512"/>
      <c r="M115" s="511"/>
      <c r="N115" s="510"/>
      <c r="O115" s="1093"/>
    </row>
    <row r="116" spans="1:26" ht="15" x14ac:dyDescent="0.2">
      <c r="A116" s="1164"/>
      <c r="B116" s="3615"/>
      <c r="C116" s="428"/>
      <c r="D116" s="663"/>
      <c r="E116" s="1159"/>
      <c r="F116" s="3582"/>
      <c r="G116" s="425"/>
      <c r="H116" s="3585"/>
      <c r="I116" s="3579"/>
      <c r="J116" s="606"/>
      <c r="K116" s="513" t="s">
        <v>23</v>
      </c>
      <c r="L116" s="512"/>
      <c r="M116" s="511"/>
      <c r="N116" s="510"/>
      <c r="O116" s="1093"/>
    </row>
    <row r="117" spans="1:26" ht="15.75" thickBot="1" x14ac:dyDescent="0.25">
      <c r="A117" s="1164"/>
      <c r="B117" s="3615"/>
      <c r="C117" s="428"/>
      <c r="D117" s="663"/>
      <c r="E117" s="1159"/>
      <c r="F117" s="3582"/>
      <c r="G117" s="425"/>
      <c r="H117" s="3585"/>
      <c r="I117" s="3579"/>
      <c r="J117" s="606"/>
      <c r="K117" s="506" t="s">
        <v>24</v>
      </c>
      <c r="L117" s="505"/>
      <c r="M117" s="1162"/>
      <c r="N117" s="503"/>
      <c r="O117" s="1161"/>
    </row>
    <row r="118" spans="1:26" ht="15.75" thickBot="1" x14ac:dyDescent="0.25">
      <c r="A118" s="651"/>
      <c r="B118" s="3616"/>
      <c r="C118" s="1160"/>
      <c r="D118" s="414"/>
      <c r="E118" s="1159"/>
      <c r="F118" s="3583"/>
      <c r="G118" s="425"/>
      <c r="H118" s="3600"/>
      <c r="I118" s="3580"/>
      <c r="J118" s="855"/>
      <c r="K118" s="497" t="s">
        <v>27</v>
      </c>
      <c r="L118" s="496"/>
      <c r="M118" s="668"/>
      <c r="N118" s="494"/>
      <c r="O118" s="1106"/>
    </row>
    <row r="119" spans="1:26" ht="15" x14ac:dyDescent="0.2">
      <c r="A119" s="716" t="s">
        <v>28</v>
      </c>
      <c r="B119" s="3611" t="s">
        <v>10</v>
      </c>
      <c r="C119" s="714" t="s">
        <v>28</v>
      </c>
      <c r="D119" s="1059"/>
      <c r="E119" s="1018"/>
      <c r="F119" s="3676" t="s">
        <v>445</v>
      </c>
      <c r="G119" s="3590" t="s">
        <v>429</v>
      </c>
      <c r="H119" s="3599" t="s">
        <v>18</v>
      </c>
      <c r="I119" s="3610" t="s">
        <v>19</v>
      </c>
      <c r="J119" s="736" t="s">
        <v>99</v>
      </c>
      <c r="K119" s="468" t="s">
        <v>20</v>
      </c>
      <c r="L119" s="624">
        <f>L125+L131+L137+L143+L149</f>
        <v>32.5</v>
      </c>
      <c r="M119" s="544" t="s">
        <v>246</v>
      </c>
      <c r="N119" s="543" t="s">
        <v>144</v>
      </c>
      <c r="O119" s="610"/>
    </row>
    <row r="120" spans="1:26" ht="15" x14ac:dyDescent="0.2">
      <c r="A120" s="745"/>
      <c r="B120" s="3612"/>
      <c r="C120" s="750"/>
      <c r="D120" s="706"/>
      <c r="E120" s="1015"/>
      <c r="F120" s="3677"/>
      <c r="G120" s="3591"/>
      <c r="H120" s="3585"/>
      <c r="I120" s="3579"/>
      <c r="J120" s="424"/>
      <c r="K120" s="463" t="s">
        <v>26</v>
      </c>
      <c r="L120" s="621">
        <f>L126+L132+L138+L144+L150</f>
        <v>964.3</v>
      </c>
      <c r="M120" s="595" t="s">
        <v>444</v>
      </c>
      <c r="N120" s="594" t="s">
        <v>144</v>
      </c>
      <c r="O120" s="593"/>
    </row>
    <row r="121" spans="1:26" ht="15" x14ac:dyDescent="0.2">
      <c r="A121" s="745"/>
      <c r="B121" s="3612"/>
      <c r="C121" s="750"/>
      <c r="D121" s="706"/>
      <c r="E121" s="1015"/>
      <c r="F121" s="3677"/>
      <c r="G121" s="3591"/>
      <c r="H121" s="3585"/>
      <c r="I121" s="3579"/>
      <c r="J121" s="424"/>
      <c r="K121" s="463" t="s">
        <v>219</v>
      </c>
      <c r="L121" s="621">
        <f>L127+L133+L139+L145+L151</f>
        <v>7232.7</v>
      </c>
      <c r="M121" s="595"/>
      <c r="N121" s="594"/>
      <c r="O121" s="538"/>
    </row>
    <row r="122" spans="1:26" ht="15" x14ac:dyDescent="0.2">
      <c r="A122" s="745"/>
      <c r="B122" s="3612"/>
      <c r="C122" s="750"/>
      <c r="D122" s="706"/>
      <c r="E122" s="1015"/>
      <c r="F122" s="3677"/>
      <c r="G122" s="3591"/>
      <c r="H122" s="3585"/>
      <c r="I122" s="3579"/>
      <c r="J122" s="424"/>
      <c r="K122" s="463" t="s">
        <v>23</v>
      </c>
      <c r="L122" s="621">
        <f>L128+L134+L140+L146+L152</f>
        <v>0</v>
      </c>
      <c r="M122" s="595"/>
      <c r="N122" s="594"/>
      <c r="O122" s="538"/>
    </row>
    <row r="123" spans="1:26" ht="15.75" thickBot="1" x14ac:dyDescent="0.25">
      <c r="A123" s="745"/>
      <c r="B123" s="3612"/>
      <c r="C123" s="750"/>
      <c r="D123" s="706"/>
      <c r="E123" s="1015"/>
      <c r="F123" s="3677"/>
      <c r="G123" s="3591"/>
      <c r="H123" s="3585"/>
      <c r="I123" s="3579"/>
      <c r="J123" s="424"/>
      <c r="K123" s="828" t="s">
        <v>442</v>
      </c>
      <c r="L123" s="1158">
        <f>L129+L135+L141</f>
        <v>4419</v>
      </c>
      <c r="M123" s="589"/>
      <c r="N123" s="588"/>
      <c r="O123" s="587"/>
    </row>
    <row r="124" spans="1:26" ht="15.75" thickBot="1" x14ac:dyDescent="0.25">
      <c r="A124" s="417"/>
      <c r="B124" s="3613"/>
      <c r="C124" s="455"/>
      <c r="D124" s="455"/>
      <c r="E124" s="454"/>
      <c r="F124" s="3678"/>
      <c r="G124" s="3592"/>
      <c r="H124" s="3600"/>
      <c r="I124" s="3580"/>
      <c r="J124" s="585"/>
      <c r="K124" s="497" t="s">
        <v>27</v>
      </c>
      <c r="L124" s="525">
        <f>SUM(L119:L123)</f>
        <v>12648.5</v>
      </c>
      <c r="M124" s="524"/>
      <c r="N124" s="523"/>
      <c r="O124" s="522"/>
    </row>
    <row r="125" spans="1:26" ht="15" x14ac:dyDescent="0.2">
      <c r="A125" s="716" t="s">
        <v>28</v>
      </c>
      <c r="B125" s="3611" t="s">
        <v>10</v>
      </c>
      <c r="C125" s="714" t="s">
        <v>28</v>
      </c>
      <c r="D125" s="667" t="s">
        <v>10</v>
      </c>
      <c r="E125" s="3617"/>
      <c r="F125" s="3604" t="s">
        <v>443</v>
      </c>
      <c r="G125" s="3590" t="s">
        <v>429</v>
      </c>
      <c r="H125" s="3689" t="s">
        <v>18</v>
      </c>
      <c r="I125" s="3610" t="s">
        <v>19</v>
      </c>
      <c r="J125" s="736" t="s">
        <v>99</v>
      </c>
      <c r="K125" s="519" t="s">
        <v>20</v>
      </c>
      <c r="L125" s="545"/>
      <c r="M125" s="544" t="s">
        <v>223</v>
      </c>
      <c r="N125" s="543" t="s">
        <v>144</v>
      </c>
      <c r="O125" s="542"/>
    </row>
    <row r="126" spans="1:26" ht="15" x14ac:dyDescent="0.2">
      <c r="A126" s="745"/>
      <c r="B126" s="3612"/>
      <c r="C126" s="750"/>
      <c r="D126" s="663"/>
      <c r="E126" s="3618"/>
      <c r="F126" s="3605"/>
      <c r="G126" s="3591"/>
      <c r="H126" s="3690"/>
      <c r="I126" s="3579"/>
      <c r="J126" s="558" t="s">
        <v>310</v>
      </c>
      <c r="K126" s="513" t="s">
        <v>26</v>
      </c>
      <c r="L126" s="596">
        <v>83.3</v>
      </c>
      <c r="M126" s="540" t="s">
        <v>439</v>
      </c>
      <c r="N126" s="539" t="s">
        <v>144</v>
      </c>
      <c r="O126" s="1157"/>
      <c r="Y126" s="1156"/>
      <c r="Z126" s="1156"/>
    </row>
    <row r="127" spans="1:26" ht="15" x14ac:dyDescent="0.2">
      <c r="A127" s="745"/>
      <c r="B127" s="3612"/>
      <c r="C127" s="750"/>
      <c r="D127" s="663"/>
      <c r="E127" s="3618"/>
      <c r="F127" s="3605"/>
      <c r="G127" s="3591"/>
      <c r="H127" s="3690"/>
      <c r="I127" s="3579"/>
      <c r="J127" s="424"/>
      <c r="K127" s="513" t="s">
        <v>219</v>
      </c>
      <c r="L127" s="557">
        <v>7232.7</v>
      </c>
      <c r="M127" s="595"/>
      <c r="N127" s="594"/>
      <c r="O127" s="538"/>
      <c r="Y127" s="1156"/>
      <c r="Z127" s="1156"/>
    </row>
    <row r="128" spans="1:26" ht="15" x14ac:dyDescent="0.2">
      <c r="A128" s="745"/>
      <c r="B128" s="3612"/>
      <c r="C128" s="750"/>
      <c r="D128" s="663"/>
      <c r="E128" s="3618"/>
      <c r="F128" s="3605"/>
      <c r="G128" s="3591"/>
      <c r="H128" s="3690"/>
      <c r="I128" s="3579"/>
      <c r="J128" s="424"/>
      <c r="K128" s="513" t="s">
        <v>23</v>
      </c>
      <c r="L128" s="557"/>
      <c r="M128" s="595"/>
      <c r="N128" s="594"/>
      <c r="O128" s="538"/>
      <c r="Y128" s="1156"/>
      <c r="Z128" s="1156"/>
    </row>
    <row r="129" spans="1:15" ht="23.25" customHeight="1" thickBot="1" x14ac:dyDescent="0.25">
      <c r="A129" s="745"/>
      <c r="B129" s="3612"/>
      <c r="C129" s="750"/>
      <c r="D129" s="663"/>
      <c r="E129" s="3618"/>
      <c r="F129" s="3605"/>
      <c r="G129" s="3591"/>
      <c r="H129" s="3690"/>
      <c r="I129" s="3579"/>
      <c r="J129" s="424"/>
      <c r="K129" s="506" t="s">
        <v>442</v>
      </c>
      <c r="L129" s="612">
        <v>2969</v>
      </c>
      <c r="M129" s="589"/>
      <c r="N129" s="588"/>
      <c r="O129" s="587"/>
    </row>
    <row r="130" spans="1:15" ht="14.25" customHeight="1" thickBot="1" x14ac:dyDescent="0.25">
      <c r="A130" s="417"/>
      <c r="B130" s="3613"/>
      <c r="C130" s="455"/>
      <c r="D130" s="414"/>
      <c r="E130" s="3619"/>
      <c r="F130" s="701"/>
      <c r="G130" s="3592"/>
      <c r="H130" s="3691"/>
      <c r="I130" s="3580"/>
      <c r="J130" s="585"/>
      <c r="K130" s="497" t="s">
        <v>27</v>
      </c>
      <c r="L130" s="525">
        <f>SUM(L125:L129)</f>
        <v>10285</v>
      </c>
      <c r="M130" s="524"/>
      <c r="N130" s="523"/>
      <c r="O130" s="522"/>
    </row>
    <row r="131" spans="1:15" ht="17.25" customHeight="1" x14ac:dyDescent="0.2">
      <c r="A131" s="716" t="s">
        <v>28</v>
      </c>
      <c r="B131" s="3611" t="s">
        <v>10</v>
      </c>
      <c r="C131" s="3601" t="s">
        <v>28</v>
      </c>
      <c r="D131" s="3673" t="s">
        <v>30</v>
      </c>
      <c r="E131" s="3617"/>
      <c r="F131" s="3833" t="s">
        <v>441</v>
      </c>
      <c r="G131" s="3590" t="s">
        <v>429</v>
      </c>
      <c r="H131" s="3689" t="s">
        <v>18</v>
      </c>
      <c r="I131" s="3610" t="s">
        <v>19</v>
      </c>
      <c r="J131" s="3577" t="s">
        <v>440</v>
      </c>
      <c r="K131" s="1131" t="s">
        <v>20</v>
      </c>
      <c r="L131" s="518"/>
      <c r="M131" s="1155" t="s">
        <v>223</v>
      </c>
      <c r="N131" s="1154" t="s">
        <v>144</v>
      </c>
      <c r="O131" s="1032"/>
    </row>
    <row r="132" spans="1:15" ht="15" x14ac:dyDescent="0.2">
      <c r="A132" s="745"/>
      <c r="B132" s="3612"/>
      <c r="C132" s="3602"/>
      <c r="D132" s="3674"/>
      <c r="E132" s="3618"/>
      <c r="F132" s="3772"/>
      <c r="G132" s="3591"/>
      <c r="H132" s="3690"/>
      <c r="I132" s="3579"/>
      <c r="J132" s="3578"/>
      <c r="K132" s="1130" t="s">
        <v>26</v>
      </c>
      <c r="L132" s="512"/>
      <c r="M132" s="1153" t="s">
        <v>439</v>
      </c>
      <c r="N132" s="1152" t="s">
        <v>144</v>
      </c>
      <c r="O132" s="1028"/>
    </row>
    <row r="133" spans="1:15" ht="15" x14ac:dyDescent="0.2">
      <c r="A133" s="745"/>
      <c r="B133" s="3612"/>
      <c r="C133" s="3602"/>
      <c r="D133" s="3674"/>
      <c r="E133" s="3618"/>
      <c r="F133" s="3772"/>
      <c r="G133" s="3591"/>
      <c r="H133" s="3690"/>
      <c r="I133" s="3579"/>
      <c r="J133" s="3578"/>
      <c r="K133" s="1130" t="s">
        <v>219</v>
      </c>
      <c r="L133" s="512"/>
      <c r="M133" s="433"/>
      <c r="N133" s="432"/>
      <c r="O133" s="1029"/>
    </row>
    <row r="134" spans="1:15" ht="15.75" thickBot="1" x14ac:dyDescent="0.25">
      <c r="A134" s="745"/>
      <c r="B134" s="3612"/>
      <c r="C134" s="3602"/>
      <c r="D134" s="3674"/>
      <c r="E134" s="3618"/>
      <c r="F134" s="3772"/>
      <c r="G134" s="3591"/>
      <c r="H134" s="3690"/>
      <c r="I134" s="3579"/>
      <c r="J134" s="3578"/>
      <c r="K134" s="1129" t="s">
        <v>23</v>
      </c>
      <c r="L134" s="571"/>
      <c r="M134" s="1045"/>
      <c r="N134" s="1044"/>
      <c r="O134" s="1151"/>
    </row>
    <row r="135" spans="1:15" ht="15.75" thickBot="1" x14ac:dyDescent="0.25">
      <c r="A135" s="745"/>
      <c r="B135" s="3612"/>
      <c r="C135" s="3602"/>
      <c r="D135" s="3674"/>
      <c r="E135" s="3618"/>
      <c r="F135" s="3772"/>
      <c r="G135" s="3591"/>
      <c r="H135" s="3690"/>
      <c r="I135" s="3579"/>
      <c r="J135" s="3578"/>
      <c r="K135" s="1150" t="s">
        <v>218</v>
      </c>
      <c r="L135" s="1149"/>
      <c r="M135" s="1148"/>
      <c r="N135" s="1147"/>
      <c r="O135" s="1146"/>
    </row>
    <row r="136" spans="1:15" ht="13.9" customHeight="1" thickBot="1" x14ac:dyDescent="0.25">
      <c r="A136" s="417"/>
      <c r="B136" s="3613"/>
      <c r="C136" s="3651"/>
      <c r="D136" s="3675"/>
      <c r="E136" s="3619"/>
      <c r="F136" s="3773"/>
      <c r="G136" s="3592"/>
      <c r="H136" s="3691"/>
      <c r="I136" s="3580"/>
      <c r="J136" s="3666"/>
      <c r="K136" s="1145" t="s">
        <v>27</v>
      </c>
      <c r="L136" s="409">
        <f>SUM(L131:L135)</f>
        <v>0</v>
      </c>
      <c r="M136" s="1144"/>
      <c r="N136" s="1143"/>
      <c r="O136" s="406"/>
    </row>
    <row r="137" spans="1:15" ht="15.75" customHeight="1" x14ac:dyDescent="0.2">
      <c r="A137" s="3626" t="s">
        <v>28</v>
      </c>
      <c r="B137" s="3611" t="s">
        <v>10</v>
      </c>
      <c r="C137" s="3601" t="s">
        <v>28</v>
      </c>
      <c r="D137" s="3692" t="s">
        <v>31</v>
      </c>
      <c r="E137" s="3617"/>
      <c r="F137" s="3736" t="s">
        <v>438</v>
      </c>
      <c r="G137" s="3590" t="s">
        <v>429</v>
      </c>
      <c r="H137" s="3689" t="s">
        <v>18</v>
      </c>
      <c r="I137" s="3632" t="s">
        <v>19</v>
      </c>
      <c r="J137" s="3577" t="s">
        <v>437</v>
      </c>
      <c r="K137" s="1142" t="s">
        <v>20</v>
      </c>
      <c r="L137" s="1141"/>
      <c r="M137" s="1140" t="s">
        <v>436</v>
      </c>
      <c r="N137" s="1139" t="s">
        <v>144</v>
      </c>
      <c r="O137" s="1138"/>
    </row>
    <row r="138" spans="1:15" ht="15.75" customHeight="1" x14ac:dyDescent="0.2">
      <c r="A138" s="3627"/>
      <c r="B138" s="3612"/>
      <c r="C138" s="3602"/>
      <c r="D138" s="3693"/>
      <c r="E138" s="3618"/>
      <c r="F138" s="3737"/>
      <c r="G138" s="3591"/>
      <c r="H138" s="3690"/>
      <c r="I138" s="3633"/>
      <c r="J138" s="3578"/>
      <c r="K138" s="1137" t="s">
        <v>26</v>
      </c>
      <c r="L138" s="434">
        <v>550</v>
      </c>
      <c r="M138" s="456" t="s">
        <v>435</v>
      </c>
      <c r="N138" s="432" t="s">
        <v>144</v>
      </c>
      <c r="O138" s="431"/>
    </row>
    <row r="139" spans="1:15" ht="15.75" customHeight="1" x14ac:dyDescent="0.2">
      <c r="A139" s="3627"/>
      <c r="B139" s="3612"/>
      <c r="C139" s="3602"/>
      <c r="D139" s="3693"/>
      <c r="E139" s="3618"/>
      <c r="F139" s="3737"/>
      <c r="G139" s="3591"/>
      <c r="H139" s="3690"/>
      <c r="I139" s="3633"/>
      <c r="J139" s="3578"/>
      <c r="K139" s="1137" t="s">
        <v>219</v>
      </c>
      <c r="L139" s="434"/>
      <c r="M139" s="456"/>
      <c r="N139" s="432"/>
      <c r="O139" s="431"/>
    </row>
    <row r="140" spans="1:15" ht="15.75" customHeight="1" x14ac:dyDescent="0.2">
      <c r="A140" s="3627"/>
      <c r="B140" s="3612"/>
      <c r="C140" s="3602"/>
      <c r="D140" s="3693"/>
      <c r="E140" s="3618"/>
      <c r="F140" s="3737"/>
      <c r="G140" s="3591"/>
      <c r="H140" s="3690"/>
      <c r="I140" s="3633"/>
      <c r="J140" s="3578"/>
      <c r="K140" s="1137" t="s">
        <v>23</v>
      </c>
      <c r="L140" s="434"/>
      <c r="M140" s="456"/>
      <c r="N140" s="432"/>
      <c r="O140" s="431"/>
    </row>
    <row r="141" spans="1:15" ht="15.75" customHeight="1" thickBot="1" x14ac:dyDescent="0.25">
      <c r="A141" s="3627"/>
      <c r="B141" s="3612"/>
      <c r="C141" s="3602"/>
      <c r="D141" s="3693"/>
      <c r="E141" s="3618"/>
      <c r="F141" s="3737"/>
      <c r="G141" s="3591"/>
      <c r="H141" s="3690"/>
      <c r="I141" s="3633"/>
      <c r="J141" s="3578"/>
      <c r="K141" s="1136" t="s">
        <v>218</v>
      </c>
      <c r="L141" s="1040">
        <v>1450</v>
      </c>
      <c r="M141" s="1135"/>
      <c r="N141" s="1134"/>
      <c r="O141" s="1025"/>
    </row>
    <row r="142" spans="1:15" ht="18.75" customHeight="1" thickBot="1" x14ac:dyDescent="0.25">
      <c r="A142" s="3628"/>
      <c r="B142" s="3613"/>
      <c r="C142" s="3651"/>
      <c r="D142" s="3694"/>
      <c r="E142" s="3619"/>
      <c r="F142" s="3738"/>
      <c r="G142" s="3592"/>
      <c r="H142" s="3691"/>
      <c r="I142" s="3698"/>
      <c r="J142" s="3666"/>
      <c r="K142" s="1133" t="s">
        <v>27</v>
      </c>
      <c r="L142" s="409">
        <f>SUM(L137:L141)</f>
        <v>2000</v>
      </c>
      <c r="M142" s="563"/>
      <c r="N142" s="562"/>
      <c r="O142" s="406"/>
    </row>
    <row r="143" spans="1:15" ht="15.75" customHeight="1" x14ac:dyDescent="0.2">
      <c r="A143" s="3626" t="s">
        <v>28</v>
      </c>
      <c r="B143" s="3611" t="s">
        <v>10</v>
      </c>
      <c r="C143" s="3601" t="s">
        <v>28</v>
      </c>
      <c r="D143" s="3692" t="s">
        <v>33</v>
      </c>
      <c r="E143" s="3617"/>
      <c r="F143" s="3772" t="s">
        <v>434</v>
      </c>
      <c r="G143" s="3590" t="s">
        <v>429</v>
      </c>
      <c r="H143" s="3689" t="s">
        <v>18</v>
      </c>
      <c r="I143" s="3702" t="s">
        <v>433</v>
      </c>
      <c r="J143" s="3577" t="s">
        <v>432</v>
      </c>
      <c r="K143" s="1131" t="s">
        <v>20</v>
      </c>
      <c r="L143" s="518">
        <v>24.6</v>
      </c>
      <c r="M143" s="466" t="s">
        <v>223</v>
      </c>
      <c r="N143" s="1033" t="s">
        <v>144</v>
      </c>
      <c r="O143" s="1032"/>
    </row>
    <row r="144" spans="1:15" ht="15.75" customHeight="1" x14ac:dyDescent="0.2">
      <c r="A144" s="3627"/>
      <c r="B144" s="3612"/>
      <c r="C144" s="3602"/>
      <c r="D144" s="3693"/>
      <c r="E144" s="3618"/>
      <c r="F144" s="3772"/>
      <c r="G144" s="3591"/>
      <c r="H144" s="3690"/>
      <c r="I144" s="3703"/>
      <c r="J144" s="3578"/>
      <c r="K144" s="1130" t="s">
        <v>26</v>
      </c>
      <c r="L144" s="1010">
        <v>243.8</v>
      </c>
      <c r="M144" s="1031" t="s">
        <v>431</v>
      </c>
      <c r="N144" s="1030" t="s">
        <v>144</v>
      </c>
      <c r="O144" s="1029"/>
    </row>
    <row r="145" spans="1:15" ht="15.75" customHeight="1" x14ac:dyDescent="0.2">
      <c r="A145" s="3627"/>
      <c r="B145" s="3612"/>
      <c r="C145" s="3602"/>
      <c r="D145" s="3693"/>
      <c r="E145" s="3618"/>
      <c r="F145" s="3772"/>
      <c r="G145" s="3591"/>
      <c r="H145" s="3690"/>
      <c r="I145" s="3703"/>
      <c r="J145" s="3578"/>
      <c r="K145" s="1130" t="s">
        <v>219</v>
      </c>
      <c r="L145" s="512"/>
      <c r="M145" s="456"/>
      <c r="N145" s="574"/>
      <c r="O145" s="1028"/>
    </row>
    <row r="146" spans="1:15" ht="15.75" customHeight="1" x14ac:dyDescent="0.2">
      <c r="A146" s="3627"/>
      <c r="B146" s="3612"/>
      <c r="C146" s="3602"/>
      <c r="D146" s="3693"/>
      <c r="E146" s="3618"/>
      <c r="F146" s="3772"/>
      <c r="G146" s="3591"/>
      <c r="H146" s="3690"/>
      <c r="I146" s="3703"/>
      <c r="J146" s="3578"/>
      <c r="K146" s="1130" t="s">
        <v>23</v>
      </c>
      <c r="L146" s="512"/>
      <c r="M146" s="456"/>
      <c r="N146" s="574"/>
      <c r="O146" s="1028"/>
    </row>
    <row r="147" spans="1:15" ht="15.75" customHeight="1" thickBot="1" x14ac:dyDescent="0.25">
      <c r="A147" s="3627"/>
      <c r="B147" s="3612"/>
      <c r="C147" s="3602"/>
      <c r="D147" s="3693"/>
      <c r="E147" s="3618"/>
      <c r="F147" s="3772"/>
      <c r="G147" s="3591"/>
      <c r="H147" s="3690"/>
      <c r="I147" s="3703"/>
      <c r="J147" s="3578"/>
      <c r="K147" s="1129" t="s">
        <v>218</v>
      </c>
      <c r="L147" s="661"/>
      <c r="M147" s="1027"/>
      <c r="N147" s="1026"/>
      <c r="O147" s="1025"/>
    </row>
    <row r="148" spans="1:15" ht="15.75" customHeight="1" thickBot="1" x14ac:dyDescent="0.25">
      <c r="A148" s="3628"/>
      <c r="B148" s="3613"/>
      <c r="C148" s="3651"/>
      <c r="D148" s="3694"/>
      <c r="E148" s="3619"/>
      <c r="F148" s="3773"/>
      <c r="G148" s="3592"/>
      <c r="H148" s="3691"/>
      <c r="I148" s="3704"/>
      <c r="J148" s="3666"/>
      <c r="K148" s="1128" t="s">
        <v>27</v>
      </c>
      <c r="L148" s="409">
        <f>SUM(L143:L147)</f>
        <v>268.40000000000003</v>
      </c>
      <c r="M148" s="1127"/>
      <c r="N148" s="1035"/>
      <c r="O148" s="406"/>
    </row>
    <row r="149" spans="1:15" ht="15.75" customHeight="1" x14ac:dyDescent="0.2">
      <c r="A149" s="3626" t="s">
        <v>28</v>
      </c>
      <c r="B149" s="3611" t="s">
        <v>10</v>
      </c>
      <c r="C149" s="3601" t="s">
        <v>28</v>
      </c>
      <c r="D149" s="3692" t="s">
        <v>35</v>
      </c>
      <c r="E149" s="3617"/>
      <c r="F149" s="3772" t="s">
        <v>430</v>
      </c>
      <c r="G149" s="3590" t="s">
        <v>429</v>
      </c>
      <c r="H149" s="3689" t="s">
        <v>18</v>
      </c>
      <c r="I149" s="3702" t="s">
        <v>428</v>
      </c>
      <c r="J149" s="3577" t="s">
        <v>427</v>
      </c>
      <c r="K149" s="1131" t="s">
        <v>20</v>
      </c>
      <c r="L149" s="518">
        <v>7.9</v>
      </c>
      <c r="M149" s="466" t="s">
        <v>223</v>
      </c>
      <c r="N149" s="1033" t="s">
        <v>144</v>
      </c>
      <c r="O149" s="1032"/>
    </row>
    <row r="150" spans="1:15" ht="15.75" customHeight="1" x14ac:dyDescent="0.2">
      <c r="A150" s="3627"/>
      <c r="B150" s="3612"/>
      <c r="C150" s="3602"/>
      <c r="D150" s="3693"/>
      <c r="E150" s="3618"/>
      <c r="F150" s="3772"/>
      <c r="G150" s="3591"/>
      <c r="H150" s="3690"/>
      <c r="I150" s="3703"/>
      <c r="J150" s="3578"/>
      <c r="K150" s="1130" t="s">
        <v>26</v>
      </c>
      <c r="L150" s="512">
        <v>87.2</v>
      </c>
      <c r="M150" s="456"/>
      <c r="N150" s="574"/>
      <c r="O150" s="1028"/>
    </row>
    <row r="151" spans="1:15" ht="15.75" customHeight="1" x14ac:dyDescent="0.2">
      <c r="A151" s="3627"/>
      <c r="B151" s="3612"/>
      <c r="C151" s="3602"/>
      <c r="D151" s="3693"/>
      <c r="E151" s="3618"/>
      <c r="F151" s="3772"/>
      <c r="G151" s="3591"/>
      <c r="H151" s="3690"/>
      <c r="I151" s="3703"/>
      <c r="J151" s="3578"/>
      <c r="K151" s="1130" t="s">
        <v>219</v>
      </c>
      <c r="L151" s="512"/>
      <c r="M151" s="456"/>
      <c r="N151" s="574"/>
      <c r="O151" s="1028"/>
    </row>
    <row r="152" spans="1:15" ht="15.75" customHeight="1" x14ac:dyDescent="0.2">
      <c r="A152" s="3627"/>
      <c r="B152" s="3612"/>
      <c r="C152" s="3602"/>
      <c r="D152" s="3693"/>
      <c r="E152" s="3618"/>
      <c r="F152" s="3772"/>
      <c r="G152" s="3591"/>
      <c r="H152" s="3690"/>
      <c r="I152" s="3703"/>
      <c r="J152" s="3578"/>
      <c r="K152" s="1130" t="s">
        <v>23</v>
      </c>
      <c r="L152" s="512"/>
      <c r="M152" s="456"/>
      <c r="N152" s="574"/>
      <c r="O152" s="1028"/>
    </row>
    <row r="153" spans="1:15" ht="15.75" customHeight="1" thickBot="1" x14ac:dyDescent="0.25">
      <c r="A153" s="3627"/>
      <c r="B153" s="3612"/>
      <c r="C153" s="3602"/>
      <c r="D153" s="3693"/>
      <c r="E153" s="3618"/>
      <c r="F153" s="3772"/>
      <c r="G153" s="3591"/>
      <c r="H153" s="3690"/>
      <c r="I153" s="3703"/>
      <c r="J153" s="3578"/>
      <c r="K153" s="1129" t="s">
        <v>218</v>
      </c>
      <c r="L153" s="661"/>
      <c r="M153" s="1027"/>
      <c r="N153" s="1026"/>
      <c r="O153" s="1025"/>
    </row>
    <row r="154" spans="1:15" ht="15.75" customHeight="1" thickBot="1" x14ac:dyDescent="0.25">
      <c r="A154" s="3628"/>
      <c r="B154" s="3613"/>
      <c r="C154" s="3651"/>
      <c r="D154" s="3694"/>
      <c r="E154" s="3619"/>
      <c r="F154" s="3773"/>
      <c r="G154" s="3592"/>
      <c r="H154" s="3691"/>
      <c r="I154" s="3704"/>
      <c r="J154" s="3666"/>
      <c r="K154" s="1128" t="s">
        <v>27</v>
      </c>
      <c r="L154" s="409">
        <f>SUM(L149:L153)</f>
        <v>95.100000000000009</v>
      </c>
      <c r="M154" s="1127"/>
      <c r="N154" s="1035"/>
      <c r="O154" s="406"/>
    </row>
    <row r="155" spans="1:15" ht="13.5" thickBot="1" x14ac:dyDescent="0.25">
      <c r="A155" s="789" t="s">
        <v>28</v>
      </c>
      <c r="B155" s="959" t="s">
        <v>10</v>
      </c>
      <c r="C155" s="3804" t="s">
        <v>38</v>
      </c>
      <c r="D155" s="3804"/>
      <c r="E155" s="3804"/>
      <c r="F155" s="3804"/>
      <c r="G155" s="3804"/>
      <c r="H155" s="3804"/>
      <c r="I155" s="3805"/>
      <c r="J155" s="958"/>
      <c r="K155" s="1083" t="s">
        <v>27</v>
      </c>
      <c r="L155" s="955">
        <f>L82+L124</f>
        <v>12719.8</v>
      </c>
      <c r="M155" s="882"/>
      <c r="N155" s="882"/>
      <c r="O155" s="881"/>
    </row>
    <row r="156" spans="1:15" ht="13.5" customHeight="1" thickBot="1" x14ac:dyDescent="0.25">
      <c r="A156" s="1069" t="s">
        <v>28</v>
      </c>
      <c r="B156" s="3699" t="s">
        <v>71</v>
      </c>
      <c r="C156" s="3700"/>
      <c r="D156" s="3700"/>
      <c r="E156" s="3700"/>
      <c r="F156" s="3700"/>
      <c r="G156" s="3700"/>
      <c r="H156" s="3700"/>
      <c r="I156" s="3701"/>
      <c r="J156" s="1068"/>
      <c r="K156" s="1067" t="s">
        <v>27</v>
      </c>
      <c r="L156" s="1066">
        <f>L155*1</f>
        <v>12719.8</v>
      </c>
      <c r="M156" s="649"/>
      <c r="N156" s="649"/>
      <c r="O156" s="648"/>
    </row>
    <row r="157" spans="1:15" ht="15.75" thickBot="1" x14ac:dyDescent="0.25">
      <c r="A157" s="647" t="s">
        <v>30</v>
      </c>
      <c r="B157" s="646"/>
      <c r="C157" s="927" t="s">
        <v>426</v>
      </c>
      <c r="D157" s="1125"/>
      <c r="E157" s="1125"/>
      <c r="F157" s="1126"/>
      <c r="G157" s="1126"/>
      <c r="H157" s="1125"/>
      <c r="I157" s="1125"/>
      <c r="J157" s="1125"/>
      <c r="K157" s="1125"/>
      <c r="L157" s="1125"/>
      <c r="M157" s="643"/>
      <c r="N157" s="643"/>
      <c r="O157" s="1124"/>
    </row>
    <row r="158" spans="1:15" ht="15.75" thickBot="1" x14ac:dyDescent="0.25">
      <c r="A158" s="763"/>
      <c r="B158" s="762"/>
      <c r="C158" s="760"/>
      <c r="D158" s="760"/>
      <c r="E158" s="760"/>
      <c r="F158" s="761"/>
      <c r="G158" s="761"/>
      <c r="H158" s="760"/>
      <c r="I158" s="760"/>
      <c r="J158" s="760"/>
      <c r="K158" s="760"/>
      <c r="L158" s="831"/>
      <c r="M158" s="627" t="s">
        <v>425</v>
      </c>
      <c r="N158" s="626" t="s">
        <v>404</v>
      </c>
      <c r="O158" s="625"/>
    </row>
    <row r="159" spans="1:15" ht="15.75" thickBot="1" x14ac:dyDescent="0.25">
      <c r="A159" s="1123"/>
      <c r="B159" s="1122"/>
      <c r="C159" s="760"/>
      <c r="D159" s="760"/>
      <c r="E159" s="760"/>
      <c r="F159" s="761"/>
      <c r="G159" s="761"/>
      <c r="H159" s="760"/>
      <c r="I159" s="760"/>
      <c r="J159" s="760"/>
      <c r="K159" s="760"/>
      <c r="L159" s="760"/>
      <c r="M159" s="1121" t="s">
        <v>424</v>
      </c>
      <c r="N159" s="626" t="s">
        <v>404</v>
      </c>
      <c r="O159" s="1120"/>
    </row>
    <row r="160" spans="1:15" ht="25.5" customHeight="1" thickBot="1" x14ac:dyDescent="0.25">
      <c r="A160" s="754" t="s">
        <v>30</v>
      </c>
      <c r="B160" s="880" t="s">
        <v>10</v>
      </c>
      <c r="C160" s="757" t="s">
        <v>423</v>
      </c>
      <c r="D160" s="756"/>
      <c r="E160" s="756"/>
      <c r="F160" s="756"/>
      <c r="G160" s="756"/>
      <c r="H160" s="756"/>
      <c r="I160" s="756"/>
      <c r="J160" s="756"/>
      <c r="K160" s="756"/>
      <c r="L160" s="634"/>
      <c r="M160" s="1119"/>
      <c r="N160" s="1119"/>
      <c r="O160" s="829"/>
    </row>
    <row r="161" spans="1:26" ht="24.75" customHeight="1" thickBot="1" x14ac:dyDescent="0.25">
      <c r="A161" s="754"/>
      <c r="B161" s="404"/>
      <c r="C161" s="630"/>
      <c r="D161" s="629"/>
      <c r="E161" s="629"/>
      <c r="F161" s="629"/>
      <c r="G161" s="629"/>
      <c r="H161" s="629"/>
      <c r="I161" s="629"/>
      <c r="J161" s="629"/>
      <c r="K161" s="629"/>
      <c r="L161" s="628"/>
      <c r="M161" s="627" t="s">
        <v>320</v>
      </c>
      <c r="N161" s="626" t="s">
        <v>144</v>
      </c>
      <c r="O161" s="625"/>
    </row>
    <row r="162" spans="1:26" ht="15" customHeight="1" x14ac:dyDescent="0.2">
      <c r="A162" s="716" t="s">
        <v>30</v>
      </c>
      <c r="B162" s="3611" t="s">
        <v>10</v>
      </c>
      <c r="C162" s="750" t="s">
        <v>10</v>
      </c>
      <c r="D162" s="706"/>
      <c r="E162" s="1015"/>
      <c r="F162" s="3969" t="s">
        <v>422</v>
      </c>
      <c r="G162" s="3587" t="s">
        <v>419</v>
      </c>
      <c r="H162" s="3585" t="s">
        <v>18</v>
      </c>
      <c r="I162" s="3579" t="s">
        <v>19</v>
      </c>
      <c r="J162" s="3577" t="s">
        <v>99</v>
      </c>
      <c r="K162" s="1118" t="s">
        <v>20</v>
      </c>
      <c r="L162" s="621">
        <f>L168</f>
        <v>0</v>
      </c>
      <c r="M162" s="544" t="s">
        <v>246</v>
      </c>
      <c r="N162" s="543" t="s">
        <v>144</v>
      </c>
      <c r="O162" s="610"/>
    </row>
    <row r="163" spans="1:26" ht="15" x14ac:dyDescent="0.2">
      <c r="A163" s="745"/>
      <c r="B163" s="3612"/>
      <c r="C163" s="750"/>
      <c r="D163" s="706"/>
      <c r="E163" s="1015"/>
      <c r="F163" s="3770"/>
      <c r="G163" s="3588"/>
      <c r="H163" s="3585"/>
      <c r="I163" s="3579"/>
      <c r="J163" s="3578"/>
      <c r="K163" s="463" t="s">
        <v>26</v>
      </c>
      <c r="L163" s="621">
        <f>L169</f>
        <v>0</v>
      </c>
      <c r="M163" s="595"/>
      <c r="N163" s="594"/>
      <c r="O163" s="593"/>
    </row>
    <row r="164" spans="1:26" ht="15" x14ac:dyDescent="0.2">
      <c r="A164" s="745"/>
      <c r="B164" s="3612"/>
      <c r="C164" s="750"/>
      <c r="D164" s="706"/>
      <c r="E164" s="1015"/>
      <c r="F164" s="3770"/>
      <c r="G164" s="3588"/>
      <c r="H164" s="3585"/>
      <c r="I164" s="3579"/>
      <c r="J164" s="424"/>
      <c r="K164" s="463" t="s">
        <v>219</v>
      </c>
      <c r="L164" s="621">
        <f>L170</f>
        <v>0</v>
      </c>
      <c r="M164" s="595"/>
      <c r="N164" s="594"/>
      <c r="O164" s="538"/>
    </row>
    <row r="165" spans="1:26" ht="15" x14ac:dyDescent="0.2">
      <c r="A165" s="745"/>
      <c r="B165" s="3612"/>
      <c r="C165" s="750"/>
      <c r="D165" s="706"/>
      <c r="E165" s="1015"/>
      <c r="F165" s="3770"/>
      <c r="G165" s="3588"/>
      <c r="H165" s="3585"/>
      <c r="I165" s="3579"/>
      <c r="J165" s="424"/>
      <c r="K165" s="463" t="s">
        <v>23</v>
      </c>
      <c r="L165" s="464">
        <f>L171+L177</f>
        <v>0</v>
      </c>
      <c r="M165" s="595"/>
      <c r="N165" s="594"/>
      <c r="O165" s="538"/>
    </row>
    <row r="166" spans="1:26" ht="15.75" thickBot="1" x14ac:dyDescent="0.25">
      <c r="A166" s="745"/>
      <c r="B166" s="3612"/>
      <c r="C166" s="750"/>
      <c r="D166" s="706"/>
      <c r="E166" s="1015"/>
      <c r="F166" s="3770"/>
      <c r="G166" s="3588"/>
      <c r="H166" s="3585"/>
      <c r="I166" s="3579"/>
      <c r="J166" s="424"/>
      <c r="K166" s="828" t="s">
        <v>24</v>
      </c>
      <c r="L166" s="827">
        <f>L172</f>
        <v>0</v>
      </c>
      <c r="M166" s="589"/>
      <c r="N166" s="588"/>
      <c r="O166" s="587"/>
    </row>
    <row r="167" spans="1:26" ht="15.75" thickBot="1" x14ac:dyDescent="0.25">
      <c r="A167" s="417"/>
      <c r="B167" s="3613"/>
      <c r="C167" s="455"/>
      <c r="D167" s="455"/>
      <c r="E167" s="460"/>
      <c r="F167" s="3771"/>
      <c r="G167" s="3589"/>
      <c r="H167" s="3600"/>
      <c r="I167" s="3580"/>
      <c r="J167" s="585"/>
      <c r="K167" s="497" t="s">
        <v>27</v>
      </c>
      <c r="L167" s="525">
        <f>SUM(L162:L166)</f>
        <v>0</v>
      </c>
      <c r="M167" s="524"/>
      <c r="N167" s="523"/>
      <c r="O167" s="522"/>
    </row>
    <row r="168" spans="1:26" ht="15" hidden="1" customHeight="1" x14ac:dyDescent="0.2">
      <c r="A168" s="716" t="s">
        <v>30</v>
      </c>
      <c r="B168" s="3611" t="s">
        <v>10</v>
      </c>
      <c r="C168" s="447" t="s">
        <v>10</v>
      </c>
      <c r="D168" s="614" t="s">
        <v>10</v>
      </c>
      <c r="E168" s="547"/>
      <c r="F168" s="3604" t="s">
        <v>421</v>
      </c>
      <c r="G168" s="3587" t="s">
        <v>419</v>
      </c>
      <c r="H168" s="3599" t="s">
        <v>18</v>
      </c>
      <c r="I168" s="3610" t="s">
        <v>52</v>
      </c>
      <c r="J168" s="1117"/>
      <c r="K168" s="519" t="s">
        <v>20</v>
      </c>
      <c r="L168" s="545"/>
      <c r="M168" s="544"/>
      <c r="N168" s="543"/>
      <c r="O168" s="610"/>
    </row>
    <row r="169" spans="1:26" ht="15.75" hidden="1" thickBot="1" x14ac:dyDescent="0.25">
      <c r="A169" s="745"/>
      <c r="B169" s="3612"/>
      <c r="C169" s="428"/>
      <c r="D169" s="514"/>
      <c r="E169" s="533"/>
      <c r="F169" s="3605"/>
      <c r="G169" s="3588"/>
      <c r="H169" s="3585"/>
      <c r="I169" s="3579"/>
      <c r="J169" s="558"/>
      <c r="K169" s="513" t="s">
        <v>26</v>
      </c>
      <c r="L169" s="557"/>
      <c r="M169" s="540"/>
      <c r="N169" s="539"/>
      <c r="O169" s="593"/>
    </row>
    <row r="170" spans="1:26" ht="15.75" hidden="1" thickBot="1" x14ac:dyDescent="0.25">
      <c r="A170" s="745"/>
      <c r="B170" s="3612"/>
      <c r="C170" s="428"/>
      <c r="D170" s="514"/>
      <c r="E170" s="533"/>
      <c r="F170" s="3605"/>
      <c r="G170" s="3588"/>
      <c r="H170" s="3585"/>
      <c r="I170" s="3579"/>
      <c r="J170" s="1116"/>
      <c r="K170" s="513" t="s">
        <v>219</v>
      </c>
      <c r="L170" s="557"/>
      <c r="M170" s="595"/>
      <c r="N170" s="594"/>
      <c r="O170" s="538"/>
    </row>
    <row r="171" spans="1:26" ht="15.75" hidden="1" thickBot="1" x14ac:dyDescent="0.25">
      <c r="A171" s="745"/>
      <c r="B171" s="3612"/>
      <c r="C171" s="428"/>
      <c r="D171" s="514"/>
      <c r="E171" s="533"/>
      <c r="F171" s="3605"/>
      <c r="G171" s="3588"/>
      <c r="H171" s="3585"/>
      <c r="I171" s="3579"/>
      <c r="J171" s="424"/>
      <c r="K171" s="513" t="s">
        <v>23</v>
      </c>
      <c r="L171" s="557">
        <v>0</v>
      </c>
      <c r="M171" s="595"/>
      <c r="N171" s="594"/>
      <c r="O171" s="538"/>
    </row>
    <row r="172" spans="1:26" ht="18.75" hidden="1" customHeight="1" thickBot="1" x14ac:dyDescent="0.25">
      <c r="A172" s="745"/>
      <c r="B172" s="3612"/>
      <c r="C172" s="428"/>
      <c r="D172" s="514"/>
      <c r="E172" s="533"/>
      <c r="F172" s="3605"/>
      <c r="G172" s="3588"/>
      <c r="H172" s="3585"/>
      <c r="I172" s="3579"/>
      <c r="J172" s="424"/>
      <c r="K172" s="506" t="s">
        <v>24</v>
      </c>
      <c r="L172" s="612"/>
      <c r="M172" s="589"/>
      <c r="N172" s="588"/>
      <c r="O172" s="587"/>
    </row>
    <row r="173" spans="1:26" ht="18" hidden="1" customHeight="1" thickBot="1" x14ac:dyDescent="0.25">
      <c r="A173" s="417"/>
      <c r="B173" s="3613"/>
      <c r="C173" s="741"/>
      <c r="D173" s="526"/>
      <c r="E173" s="413"/>
      <c r="F173" s="3606"/>
      <c r="G173" s="3589"/>
      <c r="H173" s="3600"/>
      <c r="I173" s="3580"/>
      <c r="J173" s="585"/>
      <c r="K173" s="497" t="s">
        <v>27</v>
      </c>
      <c r="L173" s="525">
        <f>SUM(L168:L172)</f>
        <v>0</v>
      </c>
      <c r="M173" s="524"/>
      <c r="N173" s="523"/>
      <c r="O173" s="522"/>
    </row>
    <row r="174" spans="1:26" ht="15" hidden="1" customHeight="1" x14ac:dyDescent="0.2">
      <c r="A174" s="716" t="s">
        <v>30</v>
      </c>
      <c r="B174" s="3611" t="s">
        <v>10</v>
      </c>
      <c r="C174" s="447" t="s">
        <v>10</v>
      </c>
      <c r="D174" s="614" t="s">
        <v>30</v>
      </c>
      <c r="E174" s="547"/>
      <c r="F174" s="3682" t="s">
        <v>420</v>
      </c>
      <c r="G174" s="3587" t="s">
        <v>419</v>
      </c>
      <c r="H174" s="3599" t="s">
        <v>418</v>
      </c>
      <c r="I174" s="3610" t="s">
        <v>417</v>
      </c>
      <c r="J174" s="826" t="s">
        <v>99</v>
      </c>
      <c r="K174" s="519" t="s">
        <v>20</v>
      </c>
      <c r="L174" s="545"/>
      <c r="M174" s="544"/>
      <c r="N174" s="543"/>
      <c r="O174" s="542"/>
      <c r="Z174" s="353">
        <v>110</v>
      </c>
    </row>
    <row r="175" spans="1:26" ht="16.5" hidden="1" thickBot="1" x14ac:dyDescent="0.25">
      <c r="A175" s="745"/>
      <c r="B175" s="3612"/>
      <c r="C175" s="428"/>
      <c r="D175" s="514"/>
      <c r="E175" s="533"/>
      <c r="F175" s="3683"/>
      <c r="G175" s="3588"/>
      <c r="H175" s="3585"/>
      <c r="I175" s="3579"/>
      <c r="J175" s="1055" t="s">
        <v>416</v>
      </c>
      <c r="K175" s="513" t="s">
        <v>26</v>
      </c>
      <c r="L175" s="557"/>
      <c r="M175" s="540"/>
      <c r="N175" s="539"/>
      <c r="O175" s="593"/>
    </row>
    <row r="176" spans="1:26" ht="15.75" hidden="1" thickBot="1" x14ac:dyDescent="0.25">
      <c r="A176" s="745"/>
      <c r="B176" s="3612"/>
      <c r="C176" s="428"/>
      <c r="D176" s="514"/>
      <c r="E176" s="533"/>
      <c r="F176" s="3683"/>
      <c r="G176" s="3588"/>
      <c r="H176" s="3585"/>
      <c r="I176" s="3579"/>
      <c r="J176" s="606"/>
      <c r="K176" s="513" t="s">
        <v>219</v>
      </c>
      <c r="L176" s="557"/>
      <c r="M176" s="595"/>
      <c r="N176" s="594"/>
      <c r="O176" s="593"/>
    </row>
    <row r="177" spans="1:26" ht="15.75" hidden="1" thickBot="1" x14ac:dyDescent="0.25">
      <c r="A177" s="745"/>
      <c r="B177" s="3612"/>
      <c r="C177" s="428"/>
      <c r="D177" s="514"/>
      <c r="E177" s="533"/>
      <c r="F177" s="3683"/>
      <c r="G177" s="3588"/>
      <c r="H177" s="3585"/>
      <c r="I177" s="3579"/>
      <c r="J177" s="606"/>
      <c r="K177" s="513" t="s">
        <v>23</v>
      </c>
      <c r="L177" s="557"/>
      <c r="M177" s="595"/>
      <c r="N177" s="594"/>
      <c r="O177" s="538"/>
      <c r="Z177" s="353">
        <v>2181.6999999999998</v>
      </c>
    </row>
    <row r="178" spans="1:26" ht="15.75" hidden="1" thickBot="1" x14ac:dyDescent="0.25">
      <c r="A178" s="745"/>
      <c r="B178" s="3612"/>
      <c r="C178" s="428"/>
      <c r="D178" s="514"/>
      <c r="E178" s="533"/>
      <c r="F178" s="3683"/>
      <c r="G178" s="3588"/>
      <c r="H178" s="3585"/>
      <c r="I178" s="3579"/>
      <c r="J178" s="606"/>
      <c r="K178" s="513" t="s">
        <v>24</v>
      </c>
      <c r="L178" s="609"/>
      <c r="M178" s="608"/>
      <c r="N178" s="555"/>
      <c r="O178" s="607"/>
    </row>
    <row r="179" spans="1:26" ht="15.75" hidden="1" thickBot="1" x14ac:dyDescent="0.25">
      <c r="A179" s="417"/>
      <c r="B179" s="3613"/>
      <c r="C179" s="741"/>
      <c r="D179" s="526"/>
      <c r="E179" s="413"/>
      <c r="F179" s="3684"/>
      <c r="G179" s="3589"/>
      <c r="H179" s="3600"/>
      <c r="I179" s="3580"/>
      <c r="J179" s="1115"/>
      <c r="K179" s="1114" t="s">
        <v>27</v>
      </c>
      <c r="L179" s="1113">
        <f>SUM(L174:L178)</f>
        <v>0</v>
      </c>
      <c r="M179" s="1112"/>
      <c r="N179" s="1111"/>
      <c r="O179" s="1110"/>
    </row>
    <row r="180" spans="1:26" ht="22.5" customHeight="1" x14ac:dyDescent="0.2">
      <c r="A180" s="716" t="s">
        <v>30</v>
      </c>
      <c r="B180" s="3611" t="s">
        <v>10</v>
      </c>
      <c r="C180" s="714" t="s">
        <v>28</v>
      </c>
      <c r="D180" s="1059"/>
      <c r="E180" s="1018"/>
      <c r="F180" s="3769" t="s">
        <v>415</v>
      </c>
      <c r="G180" s="3587" t="s">
        <v>407</v>
      </c>
      <c r="H180" s="3705" t="s">
        <v>18</v>
      </c>
      <c r="I180" s="3610" t="s">
        <v>19</v>
      </c>
      <c r="J180" s="3919" t="s">
        <v>99</v>
      </c>
      <c r="K180" s="468" t="s">
        <v>20</v>
      </c>
      <c r="L180" s="624">
        <f>L192+L198+L204</f>
        <v>0</v>
      </c>
      <c r="M180" s="544"/>
      <c r="N180" s="543"/>
      <c r="O180" s="720"/>
      <c r="Y180" s="1077"/>
    </row>
    <row r="181" spans="1:26" ht="18.75" customHeight="1" x14ac:dyDescent="0.2">
      <c r="A181" s="745"/>
      <c r="B181" s="3612"/>
      <c r="C181" s="750"/>
      <c r="D181" s="706"/>
      <c r="E181" s="1015"/>
      <c r="F181" s="3770"/>
      <c r="G181" s="3588"/>
      <c r="H181" s="3706"/>
      <c r="I181" s="3579"/>
      <c r="J181" s="3920"/>
      <c r="K181" s="463" t="s">
        <v>26</v>
      </c>
      <c r="L181" s="621">
        <f>L187+L193+L199+L205</f>
        <v>0</v>
      </c>
      <c r="M181" s="595"/>
      <c r="N181" s="594"/>
      <c r="O181" s="1109"/>
      <c r="Y181" s="1108"/>
    </row>
    <row r="182" spans="1:26" ht="15" x14ac:dyDescent="0.2">
      <c r="A182" s="745"/>
      <c r="B182" s="3612"/>
      <c r="C182" s="750"/>
      <c r="D182" s="706"/>
      <c r="E182" s="1015"/>
      <c r="F182" s="3770"/>
      <c r="G182" s="3588"/>
      <c r="H182" s="3706"/>
      <c r="I182" s="3579"/>
      <c r="J182" s="3920"/>
      <c r="K182" s="463" t="s">
        <v>219</v>
      </c>
      <c r="L182" s="621">
        <f>L188+L200+L206</f>
        <v>0</v>
      </c>
      <c r="M182" s="595"/>
      <c r="N182" s="594"/>
      <c r="O182" s="538"/>
    </row>
    <row r="183" spans="1:26" ht="15" x14ac:dyDescent="0.2">
      <c r="A183" s="745"/>
      <c r="B183" s="3612"/>
      <c r="C183" s="750"/>
      <c r="D183" s="706"/>
      <c r="E183" s="1015"/>
      <c r="F183" s="3770"/>
      <c r="G183" s="3588"/>
      <c r="H183" s="3706"/>
      <c r="I183" s="3579"/>
      <c r="J183" s="3920"/>
      <c r="K183" s="463" t="s">
        <v>23</v>
      </c>
      <c r="L183" s="621">
        <f>L189+L195+L201+L207</f>
        <v>44.1</v>
      </c>
      <c r="M183" s="595"/>
      <c r="N183" s="594"/>
      <c r="O183" s="538"/>
    </row>
    <row r="184" spans="1:26" ht="15.75" thickBot="1" x14ac:dyDescent="0.25">
      <c r="A184" s="745"/>
      <c r="B184" s="3612"/>
      <c r="C184" s="750"/>
      <c r="D184" s="706"/>
      <c r="E184" s="1015"/>
      <c r="F184" s="3770"/>
      <c r="G184" s="3588"/>
      <c r="H184" s="3706"/>
      <c r="I184" s="3579"/>
      <c r="J184" s="3920"/>
      <c r="K184" s="828" t="s">
        <v>24</v>
      </c>
      <c r="L184" s="827">
        <f>L190+L196+L202+L208</f>
        <v>0</v>
      </c>
      <c r="M184" s="589"/>
      <c r="N184" s="588"/>
      <c r="O184" s="587"/>
    </row>
    <row r="185" spans="1:26" ht="16.5" customHeight="1" thickBot="1" x14ac:dyDescent="0.25">
      <c r="A185" s="417"/>
      <c r="B185" s="3613"/>
      <c r="C185" s="455"/>
      <c r="D185" s="455"/>
      <c r="E185" s="454"/>
      <c r="F185" s="3771"/>
      <c r="G185" s="3589"/>
      <c r="H185" s="3707"/>
      <c r="I185" s="3580"/>
      <c r="J185" s="3921"/>
      <c r="K185" s="1107" t="s">
        <v>27</v>
      </c>
      <c r="L185" s="525">
        <f>SUM(L180:L184)</f>
        <v>44.1</v>
      </c>
      <c r="M185" s="524"/>
      <c r="N185" s="523"/>
      <c r="O185" s="522"/>
    </row>
    <row r="186" spans="1:26" ht="25.5" hidden="1" customHeight="1" x14ac:dyDescent="0.2">
      <c r="A186" s="716" t="s">
        <v>30</v>
      </c>
      <c r="B186" s="3611" t="s">
        <v>10</v>
      </c>
      <c r="C186" s="714" t="s">
        <v>28</v>
      </c>
      <c r="D186" s="667" t="s">
        <v>10</v>
      </c>
      <c r="E186" s="547"/>
      <c r="F186" s="3660" t="s">
        <v>414</v>
      </c>
      <c r="G186" s="3587" t="s">
        <v>407</v>
      </c>
      <c r="H186" s="3599" t="s">
        <v>18</v>
      </c>
      <c r="I186" s="3610" t="s">
        <v>234</v>
      </c>
      <c r="J186" s="546" t="s">
        <v>130</v>
      </c>
      <c r="K186" s="519" t="s">
        <v>20</v>
      </c>
      <c r="L186" s="545"/>
      <c r="M186" s="544" t="s">
        <v>223</v>
      </c>
      <c r="N186" s="543" t="s">
        <v>220</v>
      </c>
      <c r="O186" s="610">
        <v>1</v>
      </c>
    </row>
    <row r="187" spans="1:26" ht="18.75" hidden="1" customHeight="1" x14ac:dyDescent="0.2">
      <c r="A187" s="745"/>
      <c r="B187" s="3612"/>
      <c r="C187" s="750"/>
      <c r="D187" s="663"/>
      <c r="E187" s="533"/>
      <c r="F187" s="3661"/>
      <c r="G187" s="3588"/>
      <c r="H187" s="3585"/>
      <c r="I187" s="3579"/>
      <c r="J187" s="734" t="s">
        <v>360</v>
      </c>
      <c r="K187" s="513" t="s">
        <v>26</v>
      </c>
      <c r="L187" s="557"/>
      <c r="M187" s="540" t="s">
        <v>413</v>
      </c>
      <c r="N187" s="539" t="s">
        <v>404</v>
      </c>
      <c r="O187" s="593">
        <v>20</v>
      </c>
    </row>
    <row r="188" spans="1:26" ht="26.25" hidden="1" customHeight="1" x14ac:dyDescent="0.2">
      <c r="A188" s="745"/>
      <c r="B188" s="3612"/>
      <c r="C188" s="750"/>
      <c r="D188" s="663"/>
      <c r="E188" s="533"/>
      <c r="F188" s="3661"/>
      <c r="G188" s="3588"/>
      <c r="H188" s="3585"/>
      <c r="I188" s="3579"/>
      <c r="J188" s="424"/>
      <c r="K188" s="513" t="s">
        <v>219</v>
      </c>
      <c r="L188" s="557"/>
      <c r="M188" s="595"/>
      <c r="N188" s="594"/>
      <c r="O188" s="538"/>
    </row>
    <row r="189" spans="1:26" ht="17.25" hidden="1" customHeight="1" x14ac:dyDescent="0.2">
      <c r="A189" s="745"/>
      <c r="B189" s="3612"/>
      <c r="C189" s="750"/>
      <c r="D189" s="663"/>
      <c r="E189" s="533"/>
      <c r="F189" s="3661"/>
      <c r="G189" s="3588"/>
      <c r="H189" s="3585"/>
      <c r="I189" s="3579"/>
      <c r="J189" s="424"/>
      <c r="K189" s="513" t="s">
        <v>23</v>
      </c>
      <c r="L189" s="557"/>
      <c r="M189" s="595"/>
      <c r="N189" s="594"/>
      <c r="O189" s="538"/>
    </row>
    <row r="190" spans="1:26" ht="18" hidden="1" customHeight="1" thickBot="1" x14ac:dyDescent="0.25">
      <c r="A190" s="745"/>
      <c r="B190" s="3612"/>
      <c r="C190" s="750"/>
      <c r="D190" s="663"/>
      <c r="E190" s="533"/>
      <c r="F190" s="3661"/>
      <c r="G190" s="3588"/>
      <c r="H190" s="3585"/>
      <c r="I190" s="3579"/>
      <c r="J190" s="424"/>
      <c r="K190" s="506" t="s">
        <v>24</v>
      </c>
      <c r="L190" s="612"/>
      <c r="M190" s="589"/>
      <c r="N190" s="588"/>
      <c r="O190" s="587"/>
    </row>
    <row r="191" spans="1:26" ht="37.5" hidden="1" customHeight="1" thickBot="1" x14ac:dyDescent="0.25">
      <c r="A191" s="417"/>
      <c r="B191" s="3613"/>
      <c r="C191" s="455"/>
      <c r="D191" s="414"/>
      <c r="E191" s="413"/>
      <c r="F191" s="3662"/>
      <c r="G191" s="3589"/>
      <c r="H191" s="3600"/>
      <c r="I191" s="3580"/>
      <c r="J191" s="564"/>
      <c r="K191" s="497" t="s">
        <v>27</v>
      </c>
      <c r="L191" s="496">
        <f>SUM(L186:L190)</f>
        <v>0</v>
      </c>
      <c r="M191" s="668"/>
      <c r="N191" s="494"/>
      <c r="O191" s="1106"/>
    </row>
    <row r="192" spans="1:26" ht="21.75" customHeight="1" x14ac:dyDescent="0.2">
      <c r="A192" s="716" t="s">
        <v>30</v>
      </c>
      <c r="B192" s="3611" t="s">
        <v>10</v>
      </c>
      <c r="C192" s="714" t="s">
        <v>28</v>
      </c>
      <c r="D192" s="667" t="s">
        <v>28</v>
      </c>
      <c r="E192" s="3654"/>
      <c r="F192" s="3685" t="s">
        <v>412</v>
      </c>
      <c r="G192" s="3590" t="s">
        <v>407</v>
      </c>
      <c r="H192" s="3599" t="s">
        <v>18</v>
      </c>
      <c r="I192" s="3610" t="s">
        <v>19</v>
      </c>
      <c r="J192" s="1095" t="s">
        <v>99</v>
      </c>
      <c r="K192" s="1105" t="s">
        <v>20</v>
      </c>
      <c r="L192" s="518"/>
      <c r="M192" s="433" t="s">
        <v>223</v>
      </c>
      <c r="N192" s="432" t="s">
        <v>144</v>
      </c>
      <c r="O192" s="1104">
        <v>1</v>
      </c>
    </row>
    <row r="193" spans="1:30" ht="15" customHeight="1" x14ac:dyDescent="0.2">
      <c r="A193" s="745"/>
      <c r="B193" s="3612"/>
      <c r="C193" s="750"/>
      <c r="D193" s="663"/>
      <c r="E193" s="3655"/>
      <c r="F193" s="3686"/>
      <c r="G193" s="3591"/>
      <c r="H193" s="3585"/>
      <c r="I193" s="3579"/>
      <c r="J193" s="1103" t="s">
        <v>411</v>
      </c>
      <c r="K193" s="1102" t="s">
        <v>26</v>
      </c>
      <c r="L193" s="512"/>
      <c r="M193" s="433"/>
      <c r="N193" s="432"/>
      <c r="O193" s="1101"/>
    </row>
    <row r="194" spans="1:30" ht="19.5" customHeight="1" x14ac:dyDescent="0.2">
      <c r="A194" s="745"/>
      <c r="B194" s="3612"/>
      <c r="C194" s="750"/>
      <c r="D194" s="663"/>
      <c r="E194" s="3655"/>
      <c r="F194" s="3686"/>
      <c r="G194" s="3591"/>
      <c r="H194" s="3585"/>
      <c r="I194" s="3579"/>
      <c r="J194" s="424"/>
      <c r="K194" s="1102" t="s">
        <v>219</v>
      </c>
      <c r="L194" s="512"/>
      <c r="M194" s="433"/>
      <c r="N194" s="432"/>
      <c r="O194" s="1101"/>
    </row>
    <row r="195" spans="1:30" ht="15" customHeight="1" x14ac:dyDescent="0.2">
      <c r="A195" s="745"/>
      <c r="B195" s="3612"/>
      <c r="C195" s="750"/>
      <c r="D195" s="663"/>
      <c r="E195" s="3655"/>
      <c r="F195" s="3686"/>
      <c r="G195" s="3591"/>
      <c r="H195" s="3585"/>
      <c r="I195" s="3579"/>
      <c r="J195" s="424"/>
      <c r="K195" s="1102" t="s">
        <v>23</v>
      </c>
      <c r="L195" s="512">
        <v>31.7</v>
      </c>
      <c r="M195" s="433"/>
      <c r="N195" s="432"/>
      <c r="O195" s="1101"/>
    </row>
    <row r="196" spans="1:30" ht="21" customHeight="1" thickBot="1" x14ac:dyDescent="0.25">
      <c r="A196" s="745"/>
      <c r="B196" s="3612"/>
      <c r="C196" s="750"/>
      <c r="D196" s="663"/>
      <c r="E196" s="3655"/>
      <c r="F196" s="3686"/>
      <c r="G196" s="3591"/>
      <c r="H196" s="3585"/>
      <c r="I196" s="3579"/>
      <c r="J196" s="424"/>
      <c r="K196" s="1100" t="s">
        <v>24</v>
      </c>
      <c r="L196" s="571"/>
      <c r="M196" s="1045"/>
      <c r="N196" s="1044"/>
      <c r="O196" s="1099"/>
    </row>
    <row r="197" spans="1:30" ht="12" customHeight="1" thickBot="1" x14ac:dyDescent="0.25">
      <c r="A197" s="417"/>
      <c r="B197" s="3613"/>
      <c r="C197" s="455"/>
      <c r="D197" s="414"/>
      <c r="E197" s="3656"/>
      <c r="F197" s="3687"/>
      <c r="G197" s="3592"/>
      <c r="H197" s="3600"/>
      <c r="I197" s="3580"/>
      <c r="J197" s="424"/>
      <c r="K197" s="656" t="s">
        <v>27</v>
      </c>
      <c r="L197" s="496">
        <f>SUM(L192:L196)</f>
        <v>31.7</v>
      </c>
      <c r="M197" s="1098"/>
      <c r="N197" s="1097"/>
      <c r="O197" s="1096"/>
    </row>
    <row r="198" spans="1:30" ht="18" customHeight="1" x14ac:dyDescent="0.2">
      <c r="A198" s="716" t="s">
        <v>30</v>
      </c>
      <c r="B198" s="3611" t="s">
        <v>10</v>
      </c>
      <c r="C198" s="714" t="s">
        <v>28</v>
      </c>
      <c r="D198" s="667" t="s">
        <v>30</v>
      </c>
      <c r="E198" s="3654"/>
      <c r="F198" s="3688" t="s">
        <v>410</v>
      </c>
      <c r="G198" s="3590" t="s">
        <v>407</v>
      </c>
      <c r="H198" s="3599" t="s">
        <v>18</v>
      </c>
      <c r="I198" s="3632" t="s">
        <v>19</v>
      </c>
      <c r="J198" s="1095" t="s">
        <v>99</v>
      </c>
      <c r="K198" s="1089" t="s">
        <v>20</v>
      </c>
      <c r="L198" s="518">
        <v>0</v>
      </c>
      <c r="M198" s="1094" t="s">
        <v>223</v>
      </c>
      <c r="N198" s="465" t="s">
        <v>144</v>
      </c>
      <c r="O198" s="438"/>
    </row>
    <row r="199" spans="1:30" ht="15.75" customHeight="1" x14ac:dyDescent="0.2">
      <c r="A199" s="745"/>
      <c r="B199" s="3612"/>
      <c r="C199" s="750"/>
      <c r="D199" s="663"/>
      <c r="E199" s="3655"/>
      <c r="F199" s="3686"/>
      <c r="G199" s="3591"/>
      <c r="H199" s="3585"/>
      <c r="I199" s="3633"/>
      <c r="J199" s="424"/>
      <c r="K199" s="1088" t="s">
        <v>26</v>
      </c>
      <c r="L199" s="1010">
        <v>0</v>
      </c>
      <c r="M199" s="688"/>
      <c r="N199" s="845"/>
      <c r="O199" s="1093"/>
    </row>
    <row r="200" spans="1:30" ht="15" customHeight="1" x14ac:dyDescent="0.2">
      <c r="A200" s="745"/>
      <c r="B200" s="3612"/>
      <c r="C200" s="750"/>
      <c r="D200" s="663"/>
      <c r="E200" s="3655"/>
      <c r="F200" s="3686"/>
      <c r="G200" s="3591"/>
      <c r="H200" s="3585"/>
      <c r="I200" s="3633"/>
      <c r="J200" s="3766"/>
      <c r="K200" s="1088" t="s">
        <v>219</v>
      </c>
      <c r="L200" s="1010">
        <v>0</v>
      </c>
      <c r="M200" s="688"/>
      <c r="N200" s="845"/>
      <c r="O200" s="1093"/>
    </row>
    <row r="201" spans="1:30" ht="15.75" customHeight="1" x14ac:dyDescent="0.2">
      <c r="A201" s="745"/>
      <c r="B201" s="3612"/>
      <c r="C201" s="750"/>
      <c r="D201" s="663"/>
      <c r="E201" s="3655"/>
      <c r="F201" s="3686"/>
      <c r="G201" s="3591"/>
      <c r="H201" s="3585"/>
      <c r="I201" s="3633"/>
      <c r="J201" s="3767"/>
      <c r="K201" s="1088" t="s">
        <v>23</v>
      </c>
      <c r="L201" s="1010">
        <v>0</v>
      </c>
      <c r="M201" s="688"/>
      <c r="N201" s="845"/>
      <c r="O201" s="1093"/>
    </row>
    <row r="202" spans="1:30" ht="15.75" customHeight="1" thickBot="1" x14ac:dyDescent="0.25">
      <c r="A202" s="745"/>
      <c r="B202" s="3612"/>
      <c r="C202" s="750"/>
      <c r="D202" s="663"/>
      <c r="E202" s="3655"/>
      <c r="F202" s="3686"/>
      <c r="G202" s="3591"/>
      <c r="H202" s="3585"/>
      <c r="I202" s="3633"/>
      <c r="J202" s="3767"/>
      <c r="K202" s="1086" t="s">
        <v>24</v>
      </c>
      <c r="L202" s="661">
        <v>0</v>
      </c>
      <c r="M202" s="1092"/>
      <c r="N202" s="1091"/>
      <c r="O202" s="658"/>
    </row>
    <row r="203" spans="1:30" ht="14.45" customHeight="1" thickBot="1" x14ac:dyDescent="0.25">
      <c r="A203" s="417"/>
      <c r="B203" s="3613"/>
      <c r="C203" s="455"/>
      <c r="D203" s="414"/>
      <c r="E203" s="3656"/>
      <c r="F203" s="3687"/>
      <c r="G203" s="3592"/>
      <c r="H203" s="3600"/>
      <c r="I203" s="3698"/>
      <c r="J203" s="3768"/>
      <c r="K203" s="1085" t="s">
        <v>27</v>
      </c>
      <c r="L203" s="1084">
        <f>SUM(L198:L202)</f>
        <v>0</v>
      </c>
      <c r="M203" s="655"/>
      <c r="N203" s="680"/>
      <c r="O203" s="653"/>
    </row>
    <row r="204" spans="1:30" ht="19.5" customHeight="1" x14ac:dyDescent="0.2">
      <c r="A204" s="716" t="s">
        <v>30</v>
      </c>
      <c r="B204" s="3611" t="s">
        <v>10</v>
      </c>
      <c r="C204" s="714" t="s">
        <v>28</v>
      </c>
      <c r="D204" s="3673" t="s">
        <v>31</v>
      </c>
      <c r="E204" s="3654"/>
      <c r="F204" s="3913" t="s">
        <v>409</v>
      </c>
      <c r="G204" s="3590" t="s">
        <v>407</v>
      </c>
      <c r="H204" s="3599" t="s">
        <v>18</v>
      </c>
      <c r="I204" s="3610" t="s">
        <v>19</v>
      </c>
      <c r="J204" s="3577" t="s">
        <v>99</v>
      </c>
      <c r="K204" s="1089" t="s">
        <v>20</v>
      </c>
      <c r="L204" s="518">
        <v>0</v>
      </c>
      <c r="M204" s="517"/>
      <c r="N204" s="847"/>
      <c r="O204" s="515"/>
      <c r="AA204" s="361"/>
    </row>
    <row r="205" spans="1:30" ht="15" customHeight="1" x14ac:dyDescent="0.2">
      <c r="A205" s="745"/>
      <c r="B205" s="3612"/>
      <c r="C205" s="750"/>
      <c r="D205" s="3674"/>
      <c r="E205" s="3655"/>
      <c r="F205" s="3914"/>
      <c r="G205" s="3591"/>
      <c r="H205" s="3585"/>
      <c r="I205" s="3579"/>
      <c r="J205" s="3578"/>
      <c r="K205" s="1088" t="s">
        <v>26</v>
      </c>
      <c r="L205" s="512">
        <v>0</v>
      </c>
      <c r="M205" s="843"/>
      <c r="N205" s="842"/>
      <c r="O205" s="841"/>
    </row>
    <row r="206" spans="1:30" ht="22.5" customHeight="1" x14ac:dyDescent="0.2">
      <c r="A206" s="745"/>
      <c r="B206" s="3612"/>
      <c r="C206" s="750"/>
      <c r="D206" s="3674"/>
      <c r="E206" s="3655"/>
      <c r="F206" s="3914"/>
      <c r="G206" s="3591"/>
      <c r="H206" s="3585"/>
      <c r="I206" s="3579"/>
      <c r="J206" s="3578"/>
      <c r="K206" s="1088" t="s">
        <v>219</v>
      </c>
      <c r="L206" s="512">
        <v>0</v>
      </c>
      <c r="M206" s="843"/>
      <c r="N206" s="842"/>
      <c r="O206" s="841"/>
    </row>
    <row r="207" spans="1:30" ht="22.5" customHeight="1" x14ac:dyDescent="0.2">
      <c r="A207" s="745"/>
      <c r="B207" s="3612"/>
      <c r="C207" s="750"/>
      <c r="D207" s="3674"/>
      <c r="E207" s="3655"/>
      <c r="F207" s="3914"/>
      <c r="G207" s="3591"/>
      <c r="H207" s="3585"/>
      <c r="I207" s="3579"/>
      <c r="J207" s="3578"/>
      <c r="K207" s="1088" t="s">
        <v>23</v>
      </c>
      <c r="L207" s="512">
        <v>12.4</v>
      </c>
      <c r="M207" s="511"/>
      <c r="N207" s="845"/>
      <c r="O207" s="509"/>
      <c r="AA207" s="361"/>
      <c r="AB207" s="361"/>
      <c r="AC207" s="361"/>
      <c r="AD207" s="361"/>
    </row>
    <row r="208" spans="1:30" ht="22.5" customHeight="1" thickBot="1" x14ac:dyDescent="0.25">
      <c r="A208" s="745"/>
      <c r="B208" s="3612"/>
      <c r="C208" s="750"/>
      <c r="D208" s="3674"/>
      <c r="E208" s="3655"/>
      <c r="F208" s="3914"/>
      <c r="G208" s="3591"/>
      <c r="H208" s="3585"/>
      <c r="I208" s="3579"/>
      <c r="J208" s="3578"/>
      <c r="K208" s="1086" t="s">
        <v>24</v>
      </c>
      <c r="L208" s="661">
        <v>0</v>
      </c>
      <c r="M208" s="504"/>
      <c r="N208" s="839"/>
      <c r="O208" s="658"/>
    </row>
    <row r="209" spans="1:25" ht="22.5" customHeight="1" thickBot="1" x14ac:dyDescent="0.25">
      <c r="A209" s="417"/>
      <c r="B209" s="3613"/>
      <c r="C209" s="455"/>
      <c r="D209" s="3675"/>
      <c r="E209" s="3656"/>
      <c r="F209" s="3915"/>
      <c r="G209" s="3592"/>
      <c r="H209" s="3600"/>
      <c r="I209" s="3580"/>
      <c r="J209" s="3666"/>
      <c r="K209" s="1085" t="s">
        <v>27</v>
      </c>
      <c r="L209" s="1084">
        <f>SUM(L204:L208)</f>
        <v>12.4</v>
      </c>
      <c r="M209" s="992"/>
      <c r="N209" s="991"/>
      <c r="O209" s="835"/>
    </row>
    <row r="210" spans="1:25" ht="22.5" customHeight="1" x14ac:dyDescent="0.2">
      <c r="A210" s="716" t="s">
        <v>30</v>
      </c>
      <c r="B210" s="3611" t="s">
        <v>10</v>
      </c>
      <c r="C210" s="714" t="s">
        <v>28</v>
      </c>
      <c r="D210" s="3620" t="s">
        <v>33</v>
      </c>
      <c r="E210" s="3654"/>
      <c r="F210" s="3581" t="s">
        <v>408</v>
      </c>
      <c r="G210" s="3590" t="s">
        <v>407</v>
      </c>
      <c r="H210" s="3599" t="s">
        <v>18</v>
      </c>
      <c r="I210" s="3610" t="s">
        <v>19</v>
      </c>
      <c r="J210" s="3593" t="s">
        <v>99</v>
      </c>
      <c r="K210" s="1089" t="s">
        <v>20</v>
      </c>
      <c r="L210" s="518"/>
      <c r="M210" s="517"/>
      <c r="N210" s="847"/>
      <c r="O210" s="515"/>
    </row>
    <row r="211" spans="1:25" ht="22.5" customHeight="1" x14ac:dyDescent="0.2">
      <c r="A211" s="745"/>
      <c r="B211" s="3612"/>
      <c r="C211" s="750"/>
      <c r="D211" s="3621"/>
      <c r="E211" s="3655"/>
      <c r="F211" s="3582"/>
      <c r="G211" s="3591"/>
      <c r="H211" s="3585"/>
      <c r="I211" s="3579"/>
      <c r="J211" s="3594"/>
      <c r="K211" s="1088" t="s">
        <v>26</v>
      </c>
      <c r="L211" s="512"/>
      <c r="M211" s="511"/>
      <c r="N211" s="845"/>
      <c r="O211" s="509"/>
    </row>
    <row r="212" spans="1:25" ht="22.5" customHeight="1" x14ac:dyDescent="0.2">
      <c r="A212" s="745"/>
      <c r="B212" s="3612"/>
      <c r="C212" s="750"/>
      <c r="D212" s="3621"/>
      <c r="E212" s="3655"/>
      <c r="F212" s="3582"/>
      <c r="G212" s="3591"/>
      <c r="H212" s="3585"/>
      <c r="I212" s="3579"/>
      <c r="J212" s="3594"/>
      <c r="K212" s="1088" t="s">
        <v>219</v>
      </c>
      <c r="L212" s="512"/>
      <c r="M212" s="511"/>
      <c r="N212" s="845"/>
      <c r="O212" s="509"/>
    </row>
    <row r="213" spans="1:25" ht="22.5" customHeight="1" x14ac:dyDescent="0.2">
      <c r="A213" s="745"/>
      <c r="B213" s="3612"/>
      <c r="C213" s="750"/>
      <c r="D213" s="3621"/>
      <c r="E213" s="3655"/>
      <c r="F213" s="3582"/>
      <c r="G213" s="3591"/>
      <c r="H213" s="3585"/>
      <c r="I213" s="3579"/>
      <c r="J213" s="3594"/>
      <c r="K213" s="1088" t="s">
        <v>23</v>
      </c>
      <c r="L213" s="512"/>
      <c r="M213" s="511"/>
      <c r="N213" s="845"/>
      <c r="O213" s="509"/>
    </row>
    <row r="214" spans="1:25" ht="22.5" customHeight="1" thickBot="1" x14ac:dyDescent="0.25">
      <c r="A214" s="745"/>
      <c r="B214" s="3612"/>
      <c r="C214" s="750"/>
      <c r="D214" s="3621"/>
      <c r="E214" s="3655"/>
      <c r="F214" s="3582"/>
      <c r="G214" s="3591"/>
      <c r="H214" s="3585"/>
      <c r="I214" s="3579"/>
      <c r="J214" s="3594"/>
      <c r="K214" s="1086" t="s">
        <v>24</v>
      </c>
      <c r="L214" s="661"/>
      <c r="M214" s="504"/>
      <c r="N214" s="839"/>
      <c r="O214" s="658"/>
    </row>
    <row r="215" spans="1:25" ht="22.5" customHeight="1" thickBot="1" x14ac:dyDescent="0.25">
      <c r="A215" s="417"/>
      <c r="B215" s="3613"/>
      <c r="C215" s="455"/>
      <c r="D215" s="3622"/>
      <c r="E215" s="3656"/>
      <c r="F215" s="3583"/>
      <c r="G215" s="3592"/>
      <c r="H215" s="3600"/>
      <c r="I215" s="3580"/>
      <c r="J215" s="3595"/>
      <c r="K215" s="1085" t="s">
        <v>27</v>
      </c>
      <c r="L215" s="1084"/>
      <c r="M215" s="992"/>
      <c r="N215" s="991"/>
      <c r="O215" s="835"/>
    </row>
    <row r="216" spans="1:25" ht="23.25" customHeight="1" thickBot="1" x14ac:dyDescent="0.25">
      <c r="A216" s="789" t="s">
        <v>30</v>
      </c>
      <c r="B216" s="959" t="s">
        <v>10</v>
      </c>
      <c r="C216" s="3804" t="s">
        <v>38</v>
      </c>
      <c r="D216" s="3804"/>
      <c r="E216" s="3804"/>
      <c r="F216" s="3804"/>
      <c r="G216" s="3804"/>
      <c r="H216" s="3804"/>
      <c r="I216" s="3805"/>
      <c r="J216" s="957"/>
      <c r="K216" s="1083" t="s">
        <v>27</v>
      </c>
      <c r="L216" s="955">
        <f>L167+L185</f>
        <v>44.1</v>
      </c>
      <c r="M216" s="882"/>
      <c r="N216" s="882"/>
      <c r="O216" s="881"/>
    </row>
    <row r="217" spans="1:25" ht="22.5" customHeight="1" thickBot="1" x14ac:dyDescent="0.25">
      <c r="A217" s="1082" t="s">
        <v>30</v>
      </c>
      <c r="B217" s="1081" t="s">
        <v>28</v>
      </c>
      <c r="C217" s="953" t="s">
        <v>406</v>
      </c>
      <c r="D217" s="755"/>
      <c r="E217" s="755"/>
      <c r="F217" s="755"/>
      <c r="G217" s="755"/>
      <c r="H217" s="755"/>
      <c r="I217" s="755"/>
      <c r="J217" s="633"/>
      <c r="K217" s="755"/>
      <c r="L217" s="633"/>
      <c r="M217" s="755"/>
      <c r="N217" s="755"/>
      <c r="O217" s="829"/>
    </row>
    <row r="218" spans="1:25" ht="29.45" customHeight="1" thickBot="1" x14ac:dyDescent="0.25">
      <c r="A218" s="952"/>
      <c r="B218" s="778"/>
      <c r="C218" s="1080"/>
      <c r="D218" s="1079"/>
      <c r="E218" s="1079"/>
      <c r="F218" s="1079"/>
      <c r="G218" s="1079"/>
      <c r="H218" s="1079"/>
      <c r="I218" s="1079"/>
      <c r="J218" s="1079"/>
      <c r="K218" s="1079"/>
      <c r="L218" s="1078"/>
      <c r="M218" s="627" t="s">
        <v>405</v>
      </c>
      <c r="N218" s="626" t="s">
        <v>404</v>
      </c>
      <c r="O218" s="987"/>
      <c r="Y218" s="1077"/>
    </row>
    <row r="219" spans="1:25" ht="17.25" customHeight="1" x14ac:dyDescent="0.2">
      <c r="A219" s="938" t="s">
        <v>30</v>
      </c>
      <c r="B219" s="3823" t="s">
        <v>28</v>
      </c>
      <c r="C219" s="799" t="s">
        <v>10</v>
      </c>
      <c r="D219" s="1075"/>
      <c r="E219" s="1074"/>
      <c r="F219" s="3826" t="s">
        <v>403</v>
      </c>
      <c r="G219" s="3588" t="s">
        <v>401</v>
      </c>
      <c r="H219" s="3829" t="s">
        <v>18</v>
      </c>
      <c r="I219" s="3775" t="s">
        <v>19</v>
      </c>
      <c r="J219" s="3577" t="s">
        <v>99</v>
      </c>
      <c r="K219" s="1076" t="s">
        <v>20</v>
      </c>
      <c r="L219" s="822">
        <f>L225</f>
        <v>0</v>
      </c>
      <c r="M219" s="977"/>
      <c r="N219" s="976"/>
      <c r="O219" s="944"/>
      <c r="Y219" s="361"/>
    </row>
    <row r="220" spans="1:25" ht="12.75" customHeight="1" x14ac:dyDescent="0.2">
      <c r="A220" s="800"/>
      <c r="B220" s="3824"/>
      <c r="C220" s="799"/>
      <c r="D220" s="1075"/>
      <c r="E220" s="1074"/>
      <c r="F220" s="3827"/>
      <c r="G220" s="3588"/>
      <c r="H220" s="3829"/>
      <c r="I220" s="3775"/>
      <c r="J220" s="3578"/>
      <c r="K220" s="823" t="s">
        <v>26</v>
      </c>
      <c r="L220" s="822">
        <f>L226</f>
        <v>0</v>
      </c>
      <c r="M220" s="973"/>
      <c r="N220" s="972"/>
      <c r="O220" s="801"/>
      <c r="Y220" s="361"/>
    </row>
    <row r="221" spans="1:25" x14ac:dyDescent="0.2">
      <c r="A221" s="800"/>
      <c r="B221" s="3824"/>
      <c r="C221" s="799"/>
      <c r="D221" s="1075"/>
      <c r="E221" s="1074"/>
      <c r="F221" s="3827"/>
      <c r="G221" s="3588"/>
      <c r="H221" s="3829"/>
      <c r="I221" s="3775"/>
      <c r="J221" s="806"/>
      <c r="K221" s="823" t="s">
        <v>219</v>
      </c>
      <c r="L221" s="822">
        <f>L227</f>
        <v>0</v>
      </c>
      <c r="M221" s="803"/>
      <c r="N221" s="802"/>
      <c r="O221" s="801"/>
    </row>
    <row r="222" spans="1:25" x14ac:dyDescent="0.2">
      <c r="A222" s="800"/>
      <c r="B222" s="3824"/>
      <c r="C222" s="799"/>
      <c r="D222" s="1075"/>
      <c r="E222" s="1074"/>
      <c r="F222" s="3827"/>
      <c r="G222" s="3588"/>
      <c r="H222" s="3829"/>
      <c r="I222" s="3775"/>
      <c r="J222" s="806"/>
      <c r="K222" s="823" t="s">
        <v>23</v>
      </c>
      <c r="L222" s="822">
        <f>L228</f>
        <v>0</v>
      </c>
      <c r="M222" s="803"/>
      <c r="N222" s="802"/>
      <c r="O222" s="801"/>
    </row>
    <row r="223" spans="1:25" ht="13.5" thickBot="1" x14ac:dyDescent="0.25">
      <c r="A223" s="800"/>
      <c r="B223" s="3824"/>
      <c r="C223" s="799"/>
      <c r="D223" s="1075"/>
      <c r="E223" s="1074"/>
      <c r="F223" s="3827"/>
      <c r="G223" s="3588"/>
      <c r="H223" s="3829"/>
      <c r="I223" s="3775"/>
      <c r="J223" s="806"/>
      <c r="K223" s="821" t="s">
        <v>24</v>
      </c>
      <c r="L223" s="820">
        <f>L229</f>
        <v>0</v>
      </c>
      <c r="M223" s="792"/>
      <c r="N223" s="791"/>
      <c r="O223" s="790"/>
    </row>
    <row r="224" spans="1:25" ht="21" customHeight="1" thickBot="1" x14ac:dyDescent="0.25">
      <c r="A224" s="789"/>
      <c r="B224" s="3825"/>
      <c r="C224" s="788"/>
      <c r="D224" s="788"/>
      <c r="E224" s="1073"/>
      <c r="F224" s="3828"/>
      <c r="G224" s="3589"/>
      <c r="H224" s="3830"/>
      <c r="I224" s="3776"/>
      <c r="J224" s="819"/>
      <c r="K224" s="784" t="s">
        <v>27</v>
      </c>
      <c r="L224" s="783">
        <f>SUM(L219:L223)</f>
        <v>0</v>
      </c>
      <c r="M224" s="782"/>
      <c r="N224" s="781"/>
      <c r="O224" s="780"/>
    </row>
    <row r="225" spans="1:27" ht="21" customHeight="1" x14ac:dyDescent="0.2">
      <c r="A225" s="938" t="s">
        <v>30</v>
      </c>
      <c r="B225" s="3823" t="s">
        <v>28</v>
      </c>
      <c r="C225" s="799" t="s">
        <v>10</v>
      </c>
      <c r="D225" s="1072" t="s">
        <v>28</v>
      </c>
      <c r="E225" s="815"/>
      <c r="F225" s="3581" t="s">
        <v>402</v>
      </c>
      <c r="G225" s="3587" t="s">
        <v>401</v>
      </c>
      <c r="H225" s="3831" t="s">
        <v>18</v>
      </c>
      <c r="I225" s="3774" t="s">
        <v>19</v>
      </c>
      <c r="J225" s="3593" t="s">
        <v>99</v>
      </c>
      <c r="K225" s="814" t="s">
        <v>20</v>
      </c>
      <c r="L225" s="813"/>
      <c r="M225" s="812" t="s">
        <v>223</v>
      </c>
      <c r="N225" s="811" t="s">
        <v>144</v>
      </c>
      <c r="O225" s="810"/>
      <c r="AA225" s="3957"/>
    </row>
    <row r="226" spans="1:27" ht="19.5" customHeight="1" x14ac:dyDescent="0.2">
      <c r="A226" s="800"/>
      <c r="B226" s="3824"/>
      <c r="C226" s="799"/>
      <c r="D226" s="798"/>
      <c r="E226" s="797"/>
      <c r="F226" s="3582"/>
      <c r="G226" s="3588"/>
      <c r="H226" s="3829"/>
      <c r="I226" s="3775"/>
      <c r="J226" s="3594"/>
      <c r="K226" s="805" t="s">
        <v>26</v>
      </c>
      <c r="L226" s="804"/>
      <c r="M226" s="540" t="s">
        <v>400</v>
      </c>
      <c r="N226" s="808" t="s">
        <v>144</v>
      </c>
      <c r="O226" s="807"/>
      <c r="AA226" s="3957"/>
    </row>
    <row r="227" spans="1:27" ht="26.25" customHeight="1" x14ac:dyDescent="0.2">
      <c r="A227" s="800"/>
      <c r="B227" s="3824"/>
      <c r="C227" s="799"/>
      <c r="D227" s="798"/>
      <c r="E227" s="797"/>
      <c r="F227" s="3582"/>
      <c r="G227" s="3588"/>
      <c r="H227" s="3829"/>
      <c r="I227" s="3775"/>
      <c r="J227" s="806"/>
      <c r="K227" s="805" t="s">
        <v>219</v>
      </c>
      <c r="L227" s="804"/>
      <c r="M227" s="803"/>
      <c r="N227" s="802"/>
      <c r="O227" s="801"/>
      <c r="AA227" s="3957"/>
    </row>
    <row r="228" spans="1:27" ht="25.5" customHeight="1" x14ac:dyDescent="0.2">
      <c r="A228" s="800"/>
      <c r="B228" s="3824"/>
      <c r="C228" s="799"/>
      <c r="D228" s="798"/>
      <c r="E228" s="797"/>
      <c r="F228" s="3582"/>
      <c r="G228" s="3588"/>
      <c r="H228" s="3829"/>
      <c r="I228" s="3775"/>
      <c r="J228" s="795"/>
      <c r="K228" s="805" t="s">
        <v>23</v>
      </c>
      <c r="L228" s="804"/>
      <c r="M228" s="803"/>
      <c r="N228" s="802"/>
      <c r="O228" s="801"/>
      <c r="AA228" s="3957"/>
    </row>
    <row r="229" spans="1:27" ht="23.25" customHeight="1" thickBot="1" x14ac:dyDescent="0.25">
      <c r="A229" s="800"/>
      <c r="B229" s="3824"/>
      <c r="C229" s="799"/>
      <c r="D229" s="798"/>
      <c r="E229" s="797"/>
      <c r="F229" s="3582"/>
      <c r="G229" s="3588"/>
      <c r="H229" s="3829"/>
      <c r="I229" s="3775"/>
      <c r="J229" s="795"/>
      <c r="K229" s="794" t="s">
        <v>24</v>
      </c>
      <c r="L229" s="793"/>
      <c r="M229" s="792"/>
      <c r="N229" s="791"/>
      <c r="O229" s="790"/>
      <c r="AA229" s="3957"/>
    </row>
    <row r="230" spans="1:27" ht="25.5" customHeight="1" thickBot="1" x14ac:dyDescent="0.25">
      <c r="A230" s="789"/>
      <c r="B230" s="3825"/>
      <c r="C230" s="788"/>
      <c r="D230" s="787"/>
      <c r="E230" s="786"/>
      <c r="F230" s="3583"/>
      <c r="G230" s="3589"/>
      <c r="H230" s="3830"/>
      <c r="I230" s="3776"/>
      <c r="J230" s="785"/>
      <c r="K230" s="784" t="s">
        <v>27</v>
      </c>
      <c r="L230" s="783">
        <f>SUM(L225:L229)</f>
        <v>0</v>
      </c>
      <c r="M230" s="782"/>
      <c r="N230" s="781"/>
      <c r="O230" s="780"/>
      <c r="AA230" s="3957"/>
    </row>
    <row r="231" spans="1:27" ht="13.5" thickBot="1" x14ac:dyDescent="0.25">
      <c r="A231" s="1070" t="s">
        <v>30</v>
      </c>
      <c r="B231" s="778" t="s">
        <v>28</v>
      </c>
      <c r="C231" s="3739" t="s">
        <v>38</v>
      </c>
      <c r="D231" s="3739"/>
      <c r="E231" s="3739"/>
      <c r="F231" s="3739"/>
      <c r="G231" s="3739"/>
      <c r="H231" s="3739"/>
      <c r="I231" s="3740"/>
      <c r="J231" s="777"/>
      <c r="K231" s="776" t="s">
        <v>27</v>
      </c>
      <c r="L231" s="775">
        <f>L224*1</f>
        <v>0</v>
      </c>
      <c r="M231" s="399"/>
      <c r="N231" s="399"/>
      <c r="O231" s="398"/>
    </row>
    <row r="232" spans="1:27" ht="13.5" thickBot="1" x14ac:dyDescent="0.25">
      <c r="A232" s="1069" t="s">
        <v>30</v>
      </c>
      <c r="B232" s="1069"/>
      <c r="C232" s="3777" t="s">
        <v>71</v>
      </c>
      <c r="D232" s="3777"/>
      <c r="E232" s="3777"/>
      <c r="F232" s="3777"/>
      <c r="G232" s="3777"/>
      <c r="H232" s="3777"/>
      <c r="I232" s="3778"/>
      <c r="J232" s="1068"/>
      <c r="K232" s="1067" t="s">
        <v>27</v>
      </c>
      <c r="L232" s="1066">
        <f>L231+L216</f>
        <v>44.1</v>
      </c>
      <c r="M232" s="649"/>
      <c r="N232" s="649"/>
      <c r="O232" s="648"/>
    </row>
    <row r="233" spans="1:27" ht="27.75" customHeight="1" thickBot="1" x14ac:dyDescent="0.25">
      <c r="A233" s="1065" t="s">
        <v>31</v>
      </c>
      <c r="B233" s="1064"/>
      <c r="C233" s="1063" t="s">
        <v>399</v>
      </c>
      <c r="D233" s="925"/>
      <c r="E233" s="925"/>
      <c r="F233" s="1062"/>
      <c r="G233" s="1062"/>
      <c r="H233" s="925"/>
      <c r="I233" s="925"/>
      <c r="J233" s="925"/>
      <c r="K233" s="925"/>
      <c r="L233" s="1061"/>
      <c r="M233" s="643"/>
      <c r="N233" s="643"/>
      <c r="O233" s="1060"/>
    </row>
    <row r="234" spans="1:27" ht="39" thickBot="1" x14ac:dyDescent="0.25">
      <c r="A234" s="641"/>
      <c r="B234" s="640"/>
      <c r="C234" s="638"/>
      <c r="D234" s="638"/>
      <c r="E234" s="638"/>
      <c r="F234" s="639"/>
      <c r="G234" s="639"/>
      <c r="H234" s="638"/>
      <c r="I234" s="638"/>
      <c r="J234" s="638"/>
      <c r="K234" s="638"/>
      <c r="L234" s="1020"/>
      <c r="M234" s="752" t="s">
        <v>398</v>
      </c>
      <c r="N234" s="626" t="s">
        <v>144</v>
      </c>
      <c r="O234" s="625">
        <v>5</v>
      </c>
    </row>
    <row r="235" spans="1:27" ht="25.5" customHeight="1" thickBot="1" x14ac:dyDescent="0.25">
      <c r="A235" s="754" t="s">
        <v>31</v>
      </c>
      <c r="B235" s="880" t="s">
        <v>10</v>
      </c>
      <c r="C235" s="757" t="s">
        <v>397</v>
      </c>
      <c r="D235" s="756"/>
      <c r="E235" s="756"/>
      <c r="F235" s="756"/>
      <c r="G235" s="756"/>
      <c r="H235" s="756"/>
      <c r="I235" s="756"/>
      <c r="J235" s="756"/>
      <c r="K235" s="756"/>
      <c r="L235" s="634"/>
      <c r="M235" s="755"/>
      <c r="N235" s="755"/>
      <c r="O235" s="632"/>
    </row>
    <row r="236" spans="1:27" ht="33.75" customHeight="1" thickBot="1" x14ac:dyDescent="0.25">
      <c r="A236" s="631"/>
      <c r="B236" s="404"/>
      <c r="C236" s="629"/>
      <c r="D236" s="629"/>
      <c r="E236" s="629"/>
      <c r="F236" s="629"/>
      <c r="G236" s="629"/>
      <c r="H236" s="629"/>
      <c r="I236" s="629"/>
      <c r="J236" s="629"/>
      <c r="K236" s="629"/>
      <c r="L236" s="629"/>
      <c r="M236" s="752" t="s">
        <v>396</v>
      </c>
      <c r="N236" s="626" t="s">
        <v>144</v>
      </c>
      <c r="O236" s="830">
        <v>2</v>
      </c>
    </row>
    <row r="237" spans="1:27" ht="17.25" customHeight="1" x14ac:dyDescent="0.2">
      <c r="A237" s="716" t="s">
        <v>31</v>
      </c>
      <c r="B237" s="3611" t="s">
        <v>10</v>
      </c>
      <c r="C237" s="714" t="s">
        <v>10</v>
      </c>
      <c r="D237" s="1059"/>
      <c r="E237" s="1018"/>
      <c r="F237" s="3769" t="s">
        <v>395</v>
      </c>
      <c r="G237" s="3587" t="s">
        <v>369</v>
      </c>
      <c r="H237" s="3599" t="s">
        <v>18</v>
      </c>
      <c r="I237" s="3610" t="s">
        <v>19</v>
      </c>
      <c r="J237" s="3577" t="s">
        <v>99</v>
      </c>
      <c r="K237" s="468" t="s">
        <v>20</v>
      </c>
      <c r="L237" s="624">
        <f>L243+L249+L255+L261+L267+L273+L279+L285+L291+L297+L303+L309+L315+L321+L327</f>
        <v>4.9000000000000004</v>
      </c>
      <c r="M237" s="544" t="s">
        <v>246</v>
      </c>
      <c r="N237" s="543" t="s">
        <v>144</v>
      </c>
      <c r="O237" s="610">
        <v>5</v>
      </c>
    </row>
    <row r="238" spans="1:27" ht="15" x14ac:dyDescent="0.2">
      <c r="A238" s="745"/>
      <c r="B238" s="3612"/>
      <c r="C238" s="750"/>
      <c r="D238" s="706"/>
      <c r="E238" s="1015"/>
      <c r="F238" s="3770"/>
      <c r="G238" s="3588"/>
      <c r="H238" s="3585"/>
      <c r="I238" s="3579"/>
      <c r="J238" s="3578"/>
      <c r="K238" s="463" t="s">
        <v>26</v>
      </c>
      <c r="L238" s="622">
        <f>L244+L250+L256+L262+L268+L274+L280+L286+L292+L298+L304+L316+L322+L310+L328</f>
        <v>32.1</v>
      </c>
      <c r="M238" s="595"/>
      <c r="N238" s="594"/>
      <c r="O238" s="593"/>
    </row>
    <row r="239" spans="1:27" ht="15" customHeight="1" x14ac:dyDescent="0.2">
      <c r="A239" s="745"/>
      <c r="B239" s="3612"/>
      <c r="C239" s="750"/>
      <c r="D239" s="706"/>
      <c r="E239" s="1015"/>
      <c r="F239" s="3770"/>
      <c r="G239" s="3588"/>
      <c r="H239" s="3585"/>
      <c r="I239" s="3579"/>
      <c r="J239" s="424"/>
      <c r="K239" s="463" t="s">
        <v>219</v>
      </c>
      <c r="L239" s="621">
        <f>L245+L251+L257+L263+L269+L275+L281+L287+L293+L299+L305+L317+L323+L311+L329</f>
        <v>0</v>
      </c>
      <c r="M239" s="595"/>
      <c r="N239" s="594"/>
      <c r="O239" s="593"/>
    </row>
    <row r="240" spans="1:27" ht="15" customHeight="1" x14ac:dyDescent="0.2">
      <c r="A240" s="745"/>
      <c r="B240" s="3612"/>
      <c r="C240" s="750"/>
      <c r="D240" s="706"/>
      <c r="E240" s="1015"/>
      <c r="F240" s="3770"/>
      <c r="G240" s="3588"/>
      <c r="H240" s="3585"/>
      <c r="I240" s="3579"/>
      <c r="J240" s="424"/>
      <c r="K240" s="463" t="s">
        <v>23</v>
      </c>
      <c r="L240" s="622">
        <f>L246+L252+L258+L264+L270+L276+L282+L288+L294+L300+L306+L318+L324+L312+L330</f>
        <v>82.3</v>
      </c>
      <c r="M240" s="595"/>
      <c r="N240" s="594"/>
      <c r="O240" s="593"/>
    </row>
    <row r="241" spans="1:25" ht="19.5" customHeight="1" thickBot="1" x14ac:dyDescent="0.25">
      <c r="A241" s="745"/>
      <c r="B241" s="3612"/>
      <c r="C241" s="750"/>
      <c r="D241" s="706"/>
      <c r="E241" s="1015"/>
      <c r="F241" s="3770"/>
      <c r="G241" s="3588"/>
      <c r="H241" s="3585"/>
      <c r="I241" s="3579"/>
      <c r="J241" s="424"/>
      <c r="K241" s="828" t="s">
        <v>218</v>
      </c>
      <c r="L241" s="827">
        <f>+L331+L247+L253+L259+L265+L271+L277+L283+L289+L295+L307+L313+L319+L325</f>
        <v>0</v>
      </c>
      <c r="M241" s="589"/>
      <c r="N241" s="588"/>
      <c r="O241" s="587"/>
    </row>
    <row r="242" spans="1:25" ht="36" customHeight="1" thickBot="1" x14ac:dyDescent="0.25">
      <c r="A242" s="417"/>
      <c r="B242" s="3613"/>
      <c r="C242" s="455"/>
      <c r="D242" s="455"/>
      <c r="E242" s="454"/>
      <c r="F242" s="3771"/>
      <c r="G242" s="3589"/>
      <c r="H242" s="3600"/>
      <c r="I242" s="3580"/>
      <c r="J242" s="585"/>
      <c r="K242" s="497" t="s">
        <v>27</v>
      </c>
      <c r="L242" s="525">
        <f>SUM(L237:L241)</f>
        <v>119.3</v>
      </c>
      <c r="M242" s="524"/>
      <c r="N242" s="523"/>
      <c r="O242" s="561"/>
    </row>
    <row r="243" spans="1:25" ht="14.25" customHeight="1" x14ac:dyDescent="0.2">
      <c r="A243" s="716" t="s">
        <v>31</v>
      </c>
      <c r="B243" s="3611" t="s">
        <v>10</v>
      </c>
      <c r="C243" s="714" t="s">
        <v>10</v>
      </c>
      <c r="D243" s="667" t="s">
        <v>10</v>
      </c>
      <c r="E243" s="547"/>
      <c r="F243" s="3604" t="s">
        <v>394</v>
      </c>
      <c r="G243" s="3587" t="s">
        <v>369</v>
      </c>
      <c r="H243" s="3599" t="s">
        <v>18</v>
      </c>
      <c r="I243" s="1058" t="s">
        <v>392</v>
      </c>
      <c r="J243" s="736" t="s">
        <v>132</v>
      </c>
      <c r="K243" s="519" t="s">
        <v>20</v>
      </c>
      <c r="L243" s="545"/>
      <c r="M243" s="722"/>
      <c r="N243" s="721"/>
      <c r="O243" s="720"/>
      <c r="Y243" s="361"/>
    </row>
    <row r="244" spans="1:25" ht="17.25" customHeight="1" x14ac:dyDescent="0.2">
      <c r="A244" s="745"/>
      <c r="B244" s="3612"/>
      <c r="C244" s="750"/>
      <c r="D244" s="663"/>
      <c r="E244" s="533"/>
      <c r="F244" s="3605"/>
      <c r="G244" s="3588"/>
      <c r="H244" s="3585"/>
      <c r="I244" s="734"/>
      <c r="J244" s="734" t="s">
        <v>391</v>
      </c>
      <c r="K244" s="513" t="s">
        <v>26</v>
      </c>
      <c r="L244" s="557"/>
      <c r="M244" s="719"/>
      <c r="N244" s="718"/>
      <c r="O244" s="538"/>
      <c r="Y244" s="361"/>
    </row>
    <row r="245" spans="1:25" ht="21" customHeight="1" x14ac:dyDescent="0.2">
      <c r="A245" s="745"/>
      <c r="B245" s="3612"/>
      <c r="C245" s="750"/>
      <c r="D245" s="663"/>
      <c r="E245" s="533"/>
      <c r="F245" s="3605"/>
      <c r="G245" s="3588"/>
      <c r="H245" s="3585"/>
      <c r="I245" s="3579"/>
      <c r="J245" s="424"/>
      <c r="K245" s="513" t="s">
        <v>219</v>
      </c>
      <c r="L245" s="557"/>
      <c r="M245" s="595"/>
      <c r="N245" s="594"/>
      <c r="O245" s="593"/>
    </row>
    <row r="246" spans="1:25" ht="18.75" customHeight="1" x14ac:dyDescent="0.2">
      <c r="A246" s="745"/>
      <c r="B246" s="3612"/>
      <c r="C246" s="750"/>
      <c r="D246" s="663"/>
      <c r="E246" s="533"/>
      <c r="F246" s="3605"/>
      <c r="G246" s="3588"/>
      <c r="H246" s="3585"/>
      <c r="I246" s="3579"/>
      <c r="J246" s="424"/>
      <c r="K246" s="513" t="s">
        <v>23</v>
      </c>
      <c r="L246" s="557">
        <v>2.4</v>
      </c>
      <c r="M246" s="595"/>
      <c r="N246" s="594"/>
      <c r="O246" s="538"/>
    </row>
    <row r="247" spans="1:25" ht="15.75" customHeight="1" thickBot="1" x14ac:dyDescent="0.25">
      <c r="A247" s="745"/>
      <c r="B247" s="3612"/>
      <c r="C247" s="750"/>
      <c r="D247" s="663"/>
      <c r="E247" s="533"/>
      <c r="F247" s="3605"/>
      <c r="G247" s="3588"/>
      <c r="H247" s="3585"/>
      <c r="I247" s="3579"/>
      <c r="J247" s="424"/>
      <c r="K247" s="506" t="s">
        <v>218</v>
      </c>
      <c r="L247" s="612"/>
      <c r="M247" s="729"/>
      <c r="N247" s="588"/>
      <c r="O247" s="587"/>
    </row>
    <row r="248" spans="1:25" ht="21.75" customHeight="1" thickBot="1" x14ac:dyDescent="0.25">
      <c r="A248" s="417"/>
      <c r="B248" s="3613"/>
      <c r="C248" s="455"/>
      <c r="D248" s="414"/>
      <c r="E248" s="413"/>
      <c r="F248" s="3606"/>
      <c r="G248" s="3589"/>
      <c r="H248" s="3600"/>
      <c r="I248" s="3580"/>
      <c r="J248" s="585"/>
      <c r="K248" s="497" t="s">
        <v>27</v>
      </c>
      <c r="L248" s="525">
        <f>SUM(L243:L247)</f>
        <v>2.4</v>
      </c>
      <c r="M248" s="524"/>
      <c r="N248" s="523"/>
      <c r="O248" s="522"/>
    </row>
    <row r="249" spans="1:25" ht="47.25" hidden="1" customHeight="1" x14ac:dyDescent="0.2">
      <c r="A249" s="716" t="s">
        <v>31</v>
      </c>
      <c r="B249" s="3611" t="s">
        <v>10</v>
      </c>
      <c r="C249" s="714" t="s">
        <v>10</v>
      </c>
      <c r="D249" s="667" t="s">
        <v>28</v>
      </c>
      <c r="E249" s="547"/>
      <c r="F249" s="3660" t="s">
        <v>393</v>
      </c>
      <c r="G249" s="3587" t="s">
        <v>369</v>
      </c>
      <c r="H249" s="3599" t="s">
        <v>18</v>
      </c>
      <c r="I249" s="1058" t="s">
        <v>392</v>
      </c>
      <c r="J249" s="736" t="s">
        <v>132</v>
      </c>
      <c r="K249" s="519" t="s">
        <v>20</v>
      </c>
      <c r="L249" s="545"/>
      <c r="M249" s="544" t="s">
        <v>223</v>
      </c>
      <c r="N249" s="543" t="s">
        <v>144</v>
      </c>
      <c r="O249" s="610">
        <v>1</v>
      </c>
    </row>
    <row r="250" spans="1:25" ht="36" hidden="1" customHeight="1" x14ac:dyDescent="0.2">
      <c r="A250" s="745"/>
      <c r="B250" s="3612"/>
      <c r="C250" s="750"/>
      <c r="D250" s="663"/>
      <c r="E250" s="533"/>
      <c r="F250" s="3661"/>
      <c r="G250" s="3588"/>
      <c r="H250" s="3585"/>
      <c r="I250" s="734"/>
      <c r="J250" s="734" t="s">
        <v>391</v>
      </c>
      <c r="K250" s="513" t="s">
        <v>26</v>
      </c>
      <c r="L250" s="557"/>
      <c r="M250" s="540" t="s">
        <v>390</v>
      </c>
      <c r="N250" s="539" t="s">
        <v>144</v>
      </c>
      <c r="O250" s="593">
        <v>2</v>
      </c>
    </row>
    <row r="251" spans="1:25" ht="57" hidden="1" customHeight="1" x14ac:dyDescent="0.2">
      <c r="A251" s="745"/>
      <c r="B251" s="3612"/>
      <c r="C251" s="750"/>
      <c r="D251" s="663"/>
      <c r="E251" s="533"/>
      <c r="F251" s="3661"/>
      <c r="G251" s="3588"/>
      <c r="H251" s="3585"/>
      <c r="I251" s="734"/>
      <c r="J251" s="734"/>
      <c r="K251" s="513" t="s">
        <v>219</v>
      </c>
      <c r="L251" s="557"/>
      <c r="M251" s="595"/>
      <c r="N251" s="594"/>
      <c r="O251" s="538"/>
    </row>
    <row r="252" spans="1:25" ht="45" hidden="1" customHeight="1" x14ac:dyDescent="0.2">
      <c r="A252" s="745"/>
      <c r="B252" s="3612"/>
      <c r="C252" s="750"/>
      <c r="D252" s="663"/>
      <c r="E252" s="533"/>
      <c r="F252" s="3661"/>
      <c r="G252" s="3588"/>
      <c r="H252" s="3585"/>
      <c r="I252" s="734"/>
      <c r="J252" s="734"/>
      <c r="K252" s="513" t="s">
        <v>23</v>
      </c>
      <c r="L252" s="557"/>
      <c r="M252" s="595"/>
      <c r="N252" s="594"/>
      <c r="O252" s="538"/>
    </row>
    <row r="253" spans="1:25" ht="51" hidden="1" customHeight="1" thickBot="1" x14ac:dyDescent="0.25">
      <c r="A253" s="745"/>
      <c r="B253" s="3612"/>
      <c r="C253" s="750"/>
      <c r="D253" s="663"/>
      <c r="E253" s="533"/>
      <c r="F253" s="3661"/>
      <c r="G253" s="3588"/>
      <c r="H253" s="3585"/>
      <c r="I253" s="3579"/>
      <c r="J253" s="424"/>
      <c r="K253" s="506" t="s">
        <v>24</v>
      </c>
      <c r="L253" s="612"/>
      <c r="M253" s="589"/>
      <c r="N253" s="588"/>
      <c r="O253" s="587"/>
    </row>
    <row r="254" spans="1:25" ht="73.5" hidden="1" customHeight="1" thickBot="1" x14ac:dyDescent="0.25">
      <c r="A254" s="417"/>
      <c r="B254" s="3613"/>
      <c r="C254" s="455"/>
      <c r="D254" s="414"/>
      <c r="E254" s="413"/>
      <c r="F254" s="3662"/>
      <c r="G254" s="3589"/>
      <c r="H254" s="3600"/>
      <c r="I254" s="3580"/>
      <c r="J254" s="585"/>
      <c r="K254" s="497" t="s">
        <v>27</v>
      </c>
      <c r="L254" s="525">
        <f>SUM(L249:L253)</f>
        <v>0</v>
      </c>
      <c r="M254" s="524"/>
      <c r="N254" s="523"/>
      <c r="O254" s="522"/>
    </row>
    <row r="255" spans="1:25" ht="69.75" hidden="1" customHeight="1" x14ac:dyDescent="0.2">
      <c r="A255" s="716" t="s">
        <v>31</v>
      </c>
      <c r="B255" s="3611" t="s">
        <v>10</v>
      </c>
      <c r="C255" s="714" t="s">
        <v>10</v>
      </c>
      <c r="D255" s="667" t="s">
        <v>30</v>
      </c>
      <c r="E255" s="1052"/>
      <c r="F255" s="3604" t="s">
        <v>389</v>
      </c>
      <c r="G255" s="3587" t="s">
        <v>369</v>
      </c>
      <c r="H255" s="3599" t="s">
        <v>18</v>
      </c>
      <c r="I255" s="3610" t="s">
        <v>302</v>
      </c>
      <c r="J255" s="736" t="s">
        <v>137</v>
      </c>
      <c r="K255" s="519" t="s">
        <v>20</v>
      </c>
      <c r="L255" s="545"/>
      <c r="M255" s="544"/>
      <c r="N255" s="543"/>
      <c r="O255" s="610"/>
    </row>
    <row r="256" spans="1:25" ht="54.75" hidden="1" customHeight="1" x14ac:dyDescent="0.2">
      <c r="A256" s="745"/>
      <c r="B256" s="3612"/>
      <c r="C256" s="750"/>
      <c r="D256" s="663"/>
      <c r="E256" s="1051"/>
      <c r="F256" s="3605"/>
      <c r="G256" s="3588"/>
      <c r="H256" s="3585"/>
      <c r="I256" s="3579"/>
      <c r="J256" s="558" t="s">
        <v>304</v>
      </c>
      <c r="K256" s="513" t="s">
        <v>26</v>
      </c>
      <c r="L256" s="557"/>
      <c r="M256" s="540"/>
      <c r="N256" s="539"/>
      <c r="O256" s="593"/>
      <c r="R256" s="361"/>
    </row>
    <row r="257" spans="1:28" ht="48.75" hidden="1" customHeight="1" x14ac:dyDescent="0.2">
      <c r="A257" s="745"/>
      <c r="B257" s="3612"/>
      <c r="C257" s="750"/>
      <c r="D257" s="663"/>
      <c r="E257" s="1051"/>
      <c r="F257" s="3605"/>
      <c r="G257" s="3588"/>
      <c r="H257" s="3585"/>
      <c r="I257" s="3579"/>
      <c r="J257" s="424"/>
      <c r="K257" s="513" t="s">
        <v>219</v>
      </c>
      <c r="L257" s="557"/>
      <c r="M257" s="595"/>
      <c r="N257" s="594"/>
      <c r="O257" s="538"/>
    </row>
    <row r="258" spans="1:28" ht="48.75" hidden="1" customHeight="1" x14ac:dyDescent="0.2">
      <c r="A258" s="745"/>
      <c r="B258" s="3612"/>
      <c r="C258" s="750"/>
      <c r="D258" s="663"/>
      <c r="E258" s="1051"/>
      <c r="F258" s="3605"/>
      <c r="G258" s="3588"/>
      <c r="H258" s="3585"/>
      <c r="I258" s="3579"/>
      <c r="J258" s="424"/>
      <c r="K258" s="513" t="s">
        <v>23</v>
      </c>
      <c r="L258" s="557">
        <v>0</v>
      </c>
      <c r="M258" s="595"/>
      <c r="N258" s="594"/>
      <c r="O258" s="538"/>
    </row>
    <row r="259" spans="1:28" ht="36.75" hidden="1" customHeight="1" thickBot="1" x14ac:dyDescent="0.25">
      <c r="A259" s="745"/>
      <c r="B259" s="3612"/>
      <c r="C259" s="750"/>
      <c r="D259" s="663"/>
      <c r="E259" s="1051"/>
      <c r="F259" s="3605"/>
      <c r="G259" s="3588"/>
      <c r="H259" s="3585"/>
      <c r="I259" s="3579"/>
      <c r="J259" s="424"/>
      <c r="K259" s="506" t="s">
        <v>218</v>
      </c>
      <c r="L259" s="612"/>
      <c r="M259" s="589"/>
      <c r="N259" s="588"/>
      <c r="O259" s="587"/>
    </row>
    <row r="260" spans="1:28" ht="44.25" hidden="1" customHeight="1" thickBot="1" x14ac:dyDescent="0.25">
      <c r="A260" s="417"/>
      <c r="B260" s="3613"/>
      <c r="C260" s="455"/>
      <c r="D260" s="414"/>
      <c r="E260" s="672"/>
      <c r="F260" s="3606"/>
      <c r="G260" s="3589"/>
      <c r="H260" s="412"/>
      <c r="I260" s="3580"/>
      <c r="J260" s="585"/>
      <c r="K260" s="497" t="s">
        <v>27</v>
      </c>
      <c r="L260" s="525">
        <f>SUM(L255:L259)</f>
        <v>0</v>
      </c>
      <c r="M260" s="524"/>
      <c r="N260" s="523"/>
      <c r="O260" s="522"/>
    </row>
    <row r="261" spans="1:28" ht="40.5" hidden="1" customHeight="1" x14ac:dyDescent="0.2">
      <c r="A261" s="716" t="s">
        <v>31</v>
      </c>
      <c r="B261" s="3611" t="s">
        <v>10</v>
      </c>
      <c r="C261" s="714" t="s">
        <v>10</v>
      </c>
      <c r="D261" s="667" t="s">
        <v>31</v>
      </c>
      <c r="E261" s="1056"/>
      <c r="F261" s="3604" t="s">
        <v>388</v>
      </c>
      <c r="G261" s="3587" t="s">
        <v>369</v>
      </c>
      <c r="H261" s="3623" t="s">
        <v>18</v>
      </c>
      <c r="I261" s="3610" t="s">
        <v>19</v>
      </c>
      <c r="J261" s="3577"/>
      <c r="K261" s="519" t="s">
        <v>20</v>
      </c>
      <c r="L261" s="545"/>
      <c r="M261" s="544"/>
      <c r="N261" s="543"/>
      <c r="O261" s="610"/>
    </row>
    <row r="262" spans="1:28" ht="63" hidden="1" customHeight="1" x14ac:dyDescent="0.2">
      <c r="A262" s="745"/>
      <c r="B262" s="3612"/>
      <c r="C262" s="750"/>
      <c r="D262" s="663"/>
      <c r="E262" s="1054"/>
      <c r="F262" s="3605"/>
      <c r="G262" s="3588"/>
      <c r="H262" s="3624"/>
      <c r="I262" s="3579"/>
      <c r="J262" s="3578"/>
      <c r="K262" s="513" t="s">
        <v>26</v>
      </c>
      <c r="L262" s="557"/>
      <c r="M262" s="540"/>
      <c r="N262" s="539"/>
      <c r="O262" s="538"/>
    </row>
    <row r="263" spans="1:28" ht="49.5" hidden="1" customHeight="1" x14ac:dyDescent="0.2">
      <c r="A263" s="745"/>
      <c r="B263" s="3612"/>
      <c r="C263" s="750"/>
      <c r="D263" s="663"/>
      <c r="E263" s="1054"/>
      <c r="F263" s="3605"/>
      <c r="G263" s="3588"/>
      <c r="H263" s="3624"/>
      <c r="I263" s="3579"/>
      <c r="J263" s="424"/>
      <c r="K263" s="513" t="s">
        <v>219</v>
      </c>
      <c r="L263" s="557"/>
      <c r="M263" s="595"/>
      <c r="N263" s="594"/>
      <c r="O263" s="538"/>
    </row>
    <row r="264" spans="1:28" ht="55.5" hidden="1" customHeight="1" x14ac:dyDescent="0.2">
      <c r="A264" s="745"/>
      <c r="B264" s="3612"/>
      <c r="C264" s="750"/>
      <c r="D264" s="663"/>
      <c r="E264" s="1054"/>
      <c r="F264" s="3605"/>
      <c r="G264" s="3588"/>
      <c r="H264" s="3624"/>
      <c r="I264" s="3579"/>
      <c r="J264" s="424"/>
      <c r="K264" s="513" t="s">
        <v>23</v>
      </c>
      <c r="L264" s="557"/>
      <c r="M264" s="595"/>
      <c r="N264" s="594"/>
      <c r="O264" s="538"/>
    </row>
    <row r="265" spans="1:28" ht="47.25" hidden="1" customHeight="1" thickBot="1" x14ac:dyDescent="0.25">
      <c r="A265" s="745"/>
      <c r="B265" s="3612"/>
      <c r="C265" s="750"/>
      <c r="D265" s="663"/>
      <c r="E265" s="1054"/>
      <c r="F265" s="3605"/>
      <c r="G265" s="3588"/>
      <c r="H265" s="3624"/>
      <c r="I265" s="3579"/>
      <c r="J265" s="424"/>
      <c r="K265" s="506" t="s">
        <v>24</v>
      </c>
      <c r="L265" s="612"/>
      <c r="M265" s="589"/>
      <c r="N265" s="588"/>
      <c r="O265" s="587"/>
    </row>
    <row r="266" spans="1:28" ht="51" hidden="1" customHeight="1" thickBot="1" x14ac:dyDescent="0.25">
      <c r="A266" s="417"/>
      <c r="B266" s="3613"/>
      <c r="C266" s="455"/>
      <c r="D266" s="414"/>
      <c r="E266" s="1053"/>
      <c r="F266" s="3606"/>
      <c r="G266" s="3589"/>
      <c r="H266" s="3625"/>
      <c r="I266" s="3580"/>
      <c r="J266" s="585"/>
      <c r="K266" s="497" t="s">
        <v>27</v>
      </c>
      <c r="L266" s="525">
        <f>SUM(L261:L265)</f>
        <v>0</v>
      </c>
      <c r="M266" s="524"/>
      <c r="N266" s="523"/>
      <c r="O266" s="522"/>
    </row>
    <row r="267" spans="1:28" ht="18.600000000000001" customHeight="1" x14ac:dyDescent="0.2">
      <c r="A267" s="716" t="s">
        <v>31</v>
      </c>
      <c r="B267" s="3611" t="s">
        <v>10</v>
      </c>
      <c r="C267" s="714" t="s">
        <v>10</v>
      </c>
      <c r="D267" s="667" t="s">
        <v>33</v>
      </c>
      <c r="E267" s="1056"/>
      <c r="F267" s="3604" t="s">
        <v>387</v>
      </c>
      <c r="G267" s="3587" t="s">
        <v>369</v>
      </c>
      <c r="H267" s="3623" t="s">
        <v>18</v>
      </c>
      <c r="I267" s="3610" t="s">
        <v>302</v>
      </c>
      <c r="J267" s="712" t="s">
        <v>137</v>
      </c>
      <c r="K267" s="519" t="s">
        <v>20</v>
      </c>
      <c r="L267" s="545"/>
      <c r="M267" s="544" t="s">
        <v>223</v>
      </c>
      <c r="N267" s="543" t="s">
        <v>386</v>
      </c>
      <c r="O267" s="610">
        <v>1</v>
      </c>
    </row>
    <row r="268" spans="1:28" ht="15" x14ac:dyDescent="0.2">
      <c r="A268" s="745"/>
      <c r="B268" s="3612"/>
      <c r="C268" s="750"/>
      <c r="D268" s="663"/>
      <c r="E268" s="1054"/>
      <c r="F268" s="3605"/>
      <c r="G268" s="3588"/>
      <c r="H268" s="3624"/>
      <c r="I268" s="3579"/>
      <c r="J268" s="558" t="s">
        <v>304</v>
      </c>
      <c r="K268" s="513" t="s">
        <v>26</v>
      </c>
      <c r="L268" s="557">
        <v>8</v>
      </c>
      <c r="M268" s="719"/>
      <c r="N268" s="718"/>
      <c r="O268" s="593"/>
      <c r="Y268" s="361"/>
    </row>
    <row r="269" spans="1:28" ht="15" x14ac:dyDescent="0.2">
      <c r="A269" s="745"/>
      <c r="B269" s="3612"/>
      <c r="C269" s="750"/>
      <c r="D269" s="663"/>
      <c r="E269" s="1054"/>
      <c r="F269" s="3605"/>
      <c r="G269" s="3588"/>
      <c r="H269" s="3624"/>
      <c r="I269" s="3579"/>
      <c r="J269" s="424"/>
      <c r="K269" s="513" t="s">
        <v>219</v>
      </c>
      <c r="L269" s="557"/>
      <c r="M269" s="595"/>
      <c r="N269" s="594"/>
      <c r="O269" s="593"/>
    </row>
    <row r="270" spans="1:28" ht="15" x14ac:dyDescent="0.2">
      <c r="A270" s="745"/>
      <c r="B270" s="3612"/>
      <c r="C270" s="750"/>
      <c r="D270" s="663"/>
      <c r="E270" s="1054"/>
      <c r="F270" s="3605"/>
      <c r="G270" s="3588"/>
      <c r="H270" s="3624"/>
      <c r="I270" s="3579"/>
      <c r="J270" s="424"/>
      <c r="K270" s="513" t="s">
        <v>23</v>
      </c>
      <c r="L270" s="613"/>
      <c r="M270" s="595"/>
      <c r="N270" s="594"/>
      <c r="O270" s="593"/>
      <c r="AB270" s="1057"/>
    </row>
    <row r="271" spans="1:28" ht="12" customHeight="1" thickBot="1" x14ac:dyDescent="0.25">
      <c r="A271" s="745"/>
      <c r="B271" s="3612"/>
      <c r="C271" s="750"/>
      <c r="D271" s="663"/>
      <c r="E271" s="1054"/>
      <c r="F271" s="3605"/>
      <c r="G271" s="3588"/>
      <c r="H271" s="3624"/>
      <c r="I271" s="3579"/>
      <c r="J271" s="424"/>
      <c r="K271" s="506" t="s">
        <v>218</v>
      </c>
      <c r="L271" s="612"/>
      <c r="M271" s="589"/>
      <c r="N271" s="588"/>
      <c r="O271" s="587"/>
    </row>
    <row r="272" spans="1:28" ht="15.75" thickBot="1" x14ac:dyDescent="0.25">
      <c r="A272" s="417"/>
      <c r="B272" s="3613"/>
      <c r="C272" s="455"/>
      <c r="D272" s="414"/>
      <c r="E272" s="1053"/>
      <c r="F272" s="3606"/>
      <c r="G272" s="3589"/>
      <c r="H272" s="3625"/>
      <c r="I272" s="3580"/>
      <c r="J272" s="585"/>
      <c r="K272" s="497" t="s">
        <v>27</v>
      </c>
      <c r="L272" s="525">
        <f>SUM(L267:L271)</f>
        <v>8</v>
      </c>
      <c r="M272" s="563"/>
      <c r="N272" s="562"/>
      <c r="O272" s="561"/>
    </row>
    <row r="273" spans="1:25" ht="13.9" hidden="1" customHeight="1" x14ac:dyDescent="0.2">
      <c r="A273" s="716" t="s">
        <v>31</v>
      </c>
      <c r="B273" s="3611" t="s">
        <v>10</v>
      </c>
      <c r="C273" s="714" t="s">
        <v>10</v>
      </c>
      <c r="D273" s="667" t="s">
        <v>35</v>
      </c>
      <c r="E273" s="1056"/>
      <c r="F273" s="3604" t="s">
        <v>385</v>
      </c>
      <c r="G273" s="3587" t="s">
        <v>369</v>
      </c>
      <c r="H273" s="3623" t="s">
        <v>18</v>
      </c>
      <c r="I273" s="3610" t="s">
        <v>302</v>
      </c>
      <c r="J273" s="712" t="s">
        <v>137</v>
      </c>
      <c r="K273" s="519" t="s">
        <v>20</v>
      </c>
      <c r="L273" s="545"/>
      <c r="M273" s="544" t="s">
        <v>223</v>
      </c>
      <c r="N273" s="543" t="s">
        <v>144</v>
      </c>
      <c r="O273" s="610">
        <v>1</v>
      </c>
    </row>
    <row r="274" spans="1:25" ht="12.75" hidden="1" customHeight="1" x14ac:dyDescent="0.2">
      <c r="A274" s="745"/>
      <c r="B274" s="3612"/>
      <c r="C274" s="750"/>
      <c r="D274" s="663"/>
      <c r="E274" s="1054"/>
      <c r="F274" s="3605"/>
      <c r="G274" s="3588"/>
      <c r="H274" s="3624"/>
      <c r="I274" s="3579"/>
      <c r="J274" s="558" t="s">
        <v>304</v>
      </c>
      <c r="K274" s="513" t="s">
        <v>26</v>
      </c>
      <c r="L274" s="557"/>
      <c r="M274" s="719"/>
      <c r="N274" s="718"/>
      <c r="O274" s="593"/>
      <c r="Y274" s="361"/>
    </row>
    <row r="275" spans="1:25" ht="15.75" hidden="1" thickBot="1" x14ac:dyDescent="0.25">
      <c r="A275" s="745"/>
      <c r="B275" s="3612"/>
      <c r="C275" s="750"/>
      <c r="D275" s="663"/>
      <c r="E275" s="1054"/>
      <c r="F275" s="3605"/>
      <c r="G275" s="3588"/>
      <c r="H275" s="3624"/>
      <c r="I275" s="3579"/>
      <c r="J275" s="424"/>
      <c r="K275" s="513" t="s">
        <v>219</v>
      </c>
      <c r="L275" s="557"/>
      <c r="M275" s="595"/>
      <c r="N275" s="594"/>
      <c r="O275" s="593"/>
    </row>
    <row r="276" spans="1:25" ht="15.75" hidden="1" thickBot="1" x14ac:dyDescent="0.25">
      <c r="A276" s="745"/>
      <c r="B276" s="3612"/>
      <c r="C276" s="750"/>
      <c r="D276" s="663"/>
      <c r="E276" s="1054"/>
      <c r="F276" s="3605"/>
      <c r="G276" s="3588"/>
      <c r="H276" s="3624"/>
      <c r="I276" s="3579"/>
      <c r="J276" s="424"/>
      <c r="K276" s="513" t="s">
        <v>23</v>
      </c>
      <c r="L276" s="557"/>
      <c r="M276" s="595"/>
      <c r="N276" s="594"/>
      <c r="O276" s="593"/>
    </row>
    <row r="277" spans="1:25" ht="15.75" hidden="1" thickBot="1" x14ac:dyDescent="0.25">
      <c r="A277" s="745"/>
      <c r="B277" s="3612"/>
      <c r="C277" s="750"/>
      <c r="D277" s="663"/>
      <c r="E277" s="1054"/>
      <c r="F277" s="3605"/>
      <c r="G277" s="3588"/>
      <c r="H277" s="3624"/>
      <c r="I277" s="3579"/>
      <c r="J277" s="424"/>
      <c r="K277" s="506" t="s">
        <v>218</v>
      </c>
      <c r="L277" s="612"/>
      <c r="M277" s="589"/>
      <c r="N277" s="588"/>
      <c r="O277" s="587"/>
    </row>
    <row r="278" spans="1:25" ht="15.75" hidden="1" thickBot="1" x14ac:dyDescent="0.25">
      <c r="A278" s="417"/>
      <c r="B278" s="3613"/>
      <c r="C278" s="455"/>
      <c r="D278" s="414"/>
      <c r="E278" s="1053"/>
      <c r="F278" s="3606"/>
      <c r="G278" s="3589"/>
      <c r="H278" s="3625"/>
      <c r="I278" s="3580"/>
      <c r="J278" s="585"/>
      <c r="K278" s="497" t="s">
        <v>27</v>
      </c>
      <c r="L278" s="525">
        <f>SUM(L273:L277)</f>
        <v>0</v>
      </c>
      <c r="M278" s="563"/>
      <c r="N278" s="562"/>
      <c r="O278" s="561"/>
    </row>
    <row r="279" spans="1:25" ht="16.899999999999999" customHeight="1" x14ac:dyDescent="0.2">
      <c r="A279" s="716" t="s">
        <v>31</v>
      </c>
      <c r="B279" s="3611" t="s">
        <v>10</v>
      </c>
      <c r="C279" s="714" t="s">
        <v>10</v>
      </c>
      <c r="D279" s="667" t="s">
        <v>50</v>
      </c>
      <c r="E279" s="1056"/>
      <c r="F279" s="713" t="s">
        <v>384</v>
      </c>
      <c r="G279" s="3587" t="s">
        <v>369</v>
      </c>
      <c r="H279" s="3623" t="s">
        <v>18</v>
      </c>
      <c r="I279" s="3610" t="s">
        <v>234</v>
      </c>
      <c r="J279" s="546" t="s">
        <v>130</v>
      </c>
      <c r="K279" s="519" t="s">
        <v>20</v>
      </c>
      <c r="L279" s="545"/>
      <c r="M279" s="544" t="s">
        <v>223</v>
      </c>
      <c r="N279" s="543" t="s">
        <v>144</v>
      </c>
      <c r="O279" s="610">
        <v>1</v>
      </c>
    </row>
    <row r="280" spans="1:25" ht="15" x14ac:dyDescent="0.2">
      <c r="A280" s="745"/>
      <c r="B280" s="3612"/>
      <c r="C280" s="750"/>
      <c r="D280" s="663"/>
      <c r="E280" s="1054"/>
      <c r="F280" s="705"/>
      <c r="G280" s="3588"/>
      <c r="H280" s="3624"/>
      <c r="I280" s="3579"/>
      <c r="J280" s="558" t="s">
        <v>360</v>
      </c>
      <c r="K280" s="513" t="s">
        <v>26</v>
      </c>
      <c r="L280" s="557"/>
      <c r="M280" s="540" t="s">
        <v>382</v>
      </c>
      <c r="N280" s="539" t="s">
        <v>144</v>
      </c>
      <c r="O280" s="593">
        <v>1</v>
      </c>
    </row>
    <row r="281" spans="1:25" ht="15" x14ac:dyDescent="0.2">
      <c r="A281" s="745"/>
      <c r="B281" s="3612"/>
      <c r="C281" s="750"/>
      <c r="D281" s="663"/>
      <c r="E281" s="1054"/>
      <c r="F281" s="705"/>
      <c r="G281" s="3588"/>
      <c r="H281" s="3624"/>
      <c r="I281" s="3579"/>
      <c r="J281" s="424"/>
      <c r="K281" s="513" t="s">
        <v>219</v>
      </c>
      <c r="L281" s="557"/>
      <c r="M281" s="595"/>
      <c r="N281" s="594"/>
      <c r="O281" s="593"/>
    </row>
    <row r="282" spans="1:25" ht="13.5" customHeight="1" x14ac:dyDescent="0.2">
      <c r="A282" s="745"/>
      <c r="B282" s="3612"/>
      <c r="C282" s="750"/>
      <c r="D282" s="663"/>
      <c r="E282" s="1054"/>
      <c r="F282" s="705"/>
      <c r="G282" s="3588"/>
      <c r="H282" s="3624"/>
      <c r="I282" s="3579"/>
      <c r="J282" s="424"/>
      <c r="K282" s="513" t="s">
        <v>23</v>
      </c>
      <c r="L282" s="557">
        <v>20</v>
      </c>
      <c r="M282" s="595"/>
      <c r="N282" s="594"/>
      <c r="O282" s="593"/>
    </row>
    <row r="283" spans="1:25" ht="14.25" customHeight="1" thickBot="1" x14ac:dyDescent="0.25">
      <c r="A283" s="745"/>
      <c r="B283" s="3612"/>
      <c r="C283" s="750"/>
      <c r="D283" s="663"/>
      <c r="E283" s="1054"/>
      <c r="F283" s="865"/>
      <c r="G283" s="3588"/>
      <c r="H283" s="3624"/>
      <c r="I283" s="3579"/>
      <c r="J283" s="424"/>
      <c r="K283" s="506" t="s">
        <v>218</v>
      </c>
      <c r="L283" s="612"/>
      <c r="M283" s="589"/>
      <c r="N283" s="588"/>
      <c r="O283" s="587"/>
    </row>
    <row r="284" spans="1:25" ht="15.75" thickBot="1" x14ac:dyDescent="0.25">
      <c r="A284" s="417"/>
      <c r="B284" s="3613"/>
      <c r="C284" s="455"/>
      <c r="D284" s="414"/>
      <c r="E284" s="1053"/>
      <c r="F284" s="849"/>
      <c r="G284" s="3589"/>
      <c r="H284" s="3625"/>
      <c r="I284" s="3580"/>
      <c r="J284" s="585"/>
      <c r="K284" s="497" t="s">
        <v>27</v>
      </c>
      <c r="L284" s="525">
        <f>SUM(L279:L283)</f>
        <v>20</v>
      </c>
      <c r="M284" s="563"/>
      <c r="N284" s="562"/>
      <c r="O284" s="561"/>
    </row>
    <row r="285" spans="1:25" ht="13.9" customHeight="1" x14ac:dyDescent="0.2">
      <c r="A285" s="716" t="s">
        <v>31</v>
      </c>
      <c r="B285" s="3611" t="s">
        <v>10</v>
      </c>
      <c r="C285" s="714" t="s">
        <v>10</v>
      </c>
      <c r="D285" s="667" t="s">
        <v>53</v>
      </c>
      <c r="E285" s="1056"/>
      <c r="F285" s="713" t="s">
        <v>383</v>
      </c>
      <c r="G285" s="3587" t="s">
        <v>369</v>
      </c>
      <c r="H285" s="3623" t="s">
        <v>18</v>
      </c>
      <c r="I285" s="3610" t="s">
        <v>302</v>
      </c>
      <c r="J285" s="736" t="s">
        <v>137</v>
      </c>
      <c r="K285" s="519" t="s">
        <v>20</v>
      </c>
      <c r="L285" s="545"/>
      <c r="M285" s="544" t="s">
        <v>223</v>
      </c>
      <c r="N285" s="543" t="s">
        <v>144</v>
      </c>
      <c r="O285" s="610">
        <v>1</v>
      </c>
    </row>
    <row r="286" spans="1:25" ht="15" x14ac:dyDescent="0.2">
      <c r="A286" s="745"/>
      <c r="B286" s="3612"/>
      <c r="C286" s="750"/>
      <c r="D286" s="663"/>
      <c r="E286" s="1054"/>
      <c r="F286" s="705"/>
      <c r="G286" s="3588"/>
      <c r="H286" s="3624"/>
      <c r="I286" s="3579"/>
      <c r="J286" s="558" t="s">
        <v>380</v>
      </c>
      <c r="K286" s="513" t="s">
        <v>26</v>
      </c>
      <c r="L286" s="557">
        <v>1</v>
      </c>
      <c r="M286" s="540" t="s">
        <v>382</v>
      </c>
      <c r="N286" s="539" t="s">
        <v>144</v>
      </c>
      <c r="O286" s="593">
        <v>1</v>
      </c>
    </row>
    <row r="287" spans="1:25" ht="15" x14ac:dyDescent="0.2">
      <c r="A287" s="745"/>
      <c r="B287" s="3612"/>
      <c r="C287" s="750"/>
      <c r="D287" s="663"/>
      <c r="E287" s="1054"/>
      <c r="F287" s="705"/>
      <c r="G287" s="3588"/>
      <c r="H287" s="3624"/>
      <c r="I287" s="3579"/>
      <c r="J287" s="424"/>
      <c r="K287" s="513" t="s">
        <v>219</v>
      </c>
      <c r="L287" s="557"/>
      <c r="M287" s="595"/>
      <c r="N287" s="594"/>
      <c r="O287" s="593"/>
    </row>
    <row r="288" spans="1:25" ht="15" x14ac:dyDescent="0.2">
      <c r="A288" s="745"/>
      <c r="B288" s="3612"/>
      <c r="C288" s="750"/>
      <c r="D288" s="663"/>
      <c r="E288" s="1054"/>
      <c r="F288" s="705"/>
      <c r="G288" s="3588"/>
      <c r="H288" s="3624"/>
      <c r="I288" s="3579"/>
      <c r="J288" s="424"/>
      <c r="K288" s="513" t="s">
        <v>23</v>
      </c>
      <c r="L288" s="557">
        <v>11</v>
      </c>
      <c r="M288" s="595"/>
      <c r="N288" s="594"/>
      <c r="O288" s="593"/>
      <c r="R288" s="361">
        <v>10.8</v>
      </c>
    </row>
    <row r="289" spans="1:28" ht="15.75" thickBot="1" x14ac:dyDescent="0.25">
      <c r="A289" s="745"/>
      <c r="B289" s="3612"/>
      <c r="C289" s="750"/>
      <c r="D289" s="663"/>
      <c r="E289" s="1054"/>
      <c r="F289" s="865"/>
      <c r="G289" s="3588"/>
      <c r="H289" s="3624"/>
      <c r="I289" s="3579"/>
      <c r="J289" s="424"/>
      <c r="K289" s="506" t="s">
        <v>218</v>
      </c>
      <c r="L289" s="612"/>
      <c r="M289" s="589"/>
      <c r="N289" s="588"/>
      <c r="O289" s="587"/>
    </row>
    <row r="290" spans="1:28" ht="16.5" customHeight="1" thickBot="1" x14ac:dyDescent="0.25">
      <c r="A290" s="417"/>
      <c r="B290" s="3613"/>
      <c r="C290" s="455"/>
      <c r="D290" s="414"/>
      <c r="E290" s="1053"/>
      <c r="F290" s="849"/>
      <c r="G290" s="3589"/>
      <c r="H290" s="3625"/>
      <c r="I290" s="3580"/>
      <c r="J290" s="585"/>
      <c r="K290" s="497" t="s">
        <v>27</v>
      </c>
      <c r="L290" s="525">
        <f>SUM(L285:L289)</f>
        <v>12</v>
      </c>
      <c r="M290" s="563"/>
      <c r="N290" s="562"/>
      <c r="O290" s="561"/>
    </row>
    <row r="291" spans="1:28" ht="13.9" customHeight="1" x14ac:dyDescent="0.2">
      <c r="A291" s="716" t="s">
        <v>31</v>
      </c>
      <c r="B291" s="3611" t="s">
        <v>10</v>
      </c>
      <c r="C291" s="714" t="s">
        <v>10</v>
      </c>
      <c r="D291" s="667" t="s">
        <v>55</v>
      </c>
      <c r="E291" s="1056"/>
      <c r="F291" s="3604" t="s">
        <v>381</v>
      </c>
      <c r="G291" s="3587" t="s">
        <v>369</v>
      </c>
      <c r="H291" s="3623" t="s">
        <v>18</v>
      </c>
      <c r="I291" s="3610" t="s">
        <v>302</v>
      </c>
      <c r="J291" s="1055" t="s">
        <v>137</v>
      </c>
      <c r="K291" s="519" t="s">
        <v>20</v>
      </c>
      <c r="L291" s="545"/>
      <c r="M291" s="544" t="s">
        <v>223</v>
      </c>
      <c r="N291" s="543" t="s">
        <v>144</v>
      </c>
      <c r="O291" s="610">
        <v>1</v>
      </c>
    </row>
    <row r="292" spans="1:28" ht="15" x14ac:dyDescent="0.2">
      <c r="A292" s="745"/>
      <c r="B292" s="3612"/>
      <c r="C292" s="750"/>
      <c r="D292" s="663"/>
      <c r="E292" s="1054"/>
      <c r="F292" s="3605"/>
      <c r="G292" s="3588"/>
      <c r="H292" s="3624"/>
      <c r="I292" s="3579"/>
      <c r="J292" s="558" t="s">
        <v>380</v>
      </c>
      <c r="K292" s="513" t="s">
        <v>26</v>
      </c>
      <c r="L292" s="596">
        <v>2.5</v>
      </c>
      <c r="M292" s="719"/>
      <c r="N292" s="718"/>
      <c r="O292" s="593"/>
      <c r="Y292" s="361"/>
    </row>
    <row r="293" spans="1:28" ht="15" x14ac:dyDescent="0.2">
      <c r="A293" s="745"/>
      <c r="B293" s="3612"/>
      <c r="C293" s="750"/>
      <c r="D293" s="663"/>
      <c r="E293" s="1054"/>
      <c r="F293" s="3605"/>
      <c r="G293" s="3588"/>
      <c r="H293" s="3624"/>
      <c r="I293" s="3579"/>
      <c r="J293" s="424"/>
      <c r="K293" s="513" t="s">
        <v>219</v>
      </c>
      <c r="L293" s="557"/>
      <c r="M293" s="595"/>
      <c r="N293" s="594"/>
      <c r="O293" s="593"/>
    </row>
    <row r="294" spans="1:28" ht="15" x14ac:dyDescent="0.2">
      <c r="A294" s="745"/>
      <c r="B294" s="3612"/>
      <c r="C294" s="750"/>
      <c r="D294" s="663"/>
      <c r="E294" s="1054"/>
      <c r="F294" s="3605"/>
      <c r="G294" s="3588"/>
      <c r="H294" s="3624"/>
      <c r="I294" s="3579"/>
      <c r="J294" s="424"/>
      <c r="K294" s="513" t="s">
        <v>23</v>
      </c>
      <c r="L294" s="557">
        <v>6.2</v>
      </c>
      <c r="M294" s="595"/>
      <c r="N294" s="594"/>
      <c r="O294" s="593"/>
    </row>
    <row r="295" spans="1:28" ht="15.75" thickBot="1" x14ac:dyDescent="0.25">
      <c r="A295" s="745"/>
      <c r="B295" s="3612"/>
      <c r="C295" s="750"/>
      <c r="D295" s="663"/>
      <c r="E295" s="1054"/>
      <c r="F295" s="3605"/>
      <c r="G295" s="3588"/>
      <c r="H295" s="3624"/>
      <c r="I295" s="3579"/>
      <c r="J295" s="424"/>
      <c r="K295" s="506" t="s">
        <v>218</v>
      </c>
      <c r="L295" s="612"/>
      <c r="M295" s="589"/>
      <c r="N295" s="588"/>
      <c r="O295" s="587"/>
    </row>
    <row r="296" spans="1:28" ht="14.25" customHeight="1" thickBot="1" x14ac:dyDescent="0.25">
      <c r="A296" s="417"/>
      <c r="B296" s="3613"/>
      <c r="C296" s="455"/>
      <c r="D296" s="414"/>
      <c r="E296" s="1053"/>
      <c r="F296" s="3606"/>
      <c r="G296" s="3589"/>
      <c r="H296" s="3625"/>
      <c r="I296" s="3580"/>
      <c r="J296" s="585"/>
      <c r="K296" s="497" t="s">
        <v>27</v>
      </c>
      <c r="L296" s="525">
        <f>SUM(L291:L295)</f>
        <v>8.6999999999999993</v>
      </c>
      <c r="M296" s="563"/>
      <c r="N296" s="562"/>
      <c r="O296" s="561"/>
    </row>
    <row r="297" spans="1:28" ht="15.75" hidden="1" customHeight="1" x14ac:dyDescent="0.2">
      <c r="A297" s="716" t="s">
        <v>31</v>
      </c>
      <c r="B297" s="3611" t="s">
        <v>10</v>
      </c>
      <c r="C297" s="714" t="s">
        <v>10</v>
      </c>
      <c r="D297" s="667" t="s">
        <v>58</v>
      </c>
      <c r="E297" s="1052"/>
      <c r="F297" s="3834" t="s">
        <v>379</v>
      </c>
      <c r="G297" s="3590" t="s">
        <v>369</v>
      </c>
      <c r="H297" s="3599" t="s">
        <v>18</v>
      </c>
      <c r="I297" s="3610" t="s">
        <v>302</v>
      </c>
      <c r="J297" s="736" t="s">
        <v>137</v>
      </c>
      <c r="K297" s="519" t="s">
        <v>20</v>
      </c>
      <c r="L297" s="441"/>
      <c r="M297" s="544" t="s">
        <v>223</v>
      </c>
      <c r="N297" s="543" t="s">
        <v>220</v>
      </c>
      <c r="O297" s="610">
        <v>1</v>
      </c>
    </row>
    <row r="298" spans="1:28" ht="15.75" hidden="1" thickBot="1" x14ac:dyDescent="0.25">
      <c r="A298" s="745"/>
      <c r="B298" s="3612"/>
      <c r="C298" s="750"/>
      <c r="D298" s="663"/>
      <c r="E298" s="1051"/>
      <c r="F298" s="3835"/>
      <c r="G298" s="3591"/>
      <c r="H298" s="3585"/>
      <c r="I298" s="3579"/>
      <c r="J298" s="558" t="s">
        <v>304</v>
      </c>
      <c r="K298" s="513" t="s">
        <v>26</v>
      </c>
      <c r="L298" s="557"/>
      <c r="M298" s="540" t="s">
        <v>378</v>
      </c>
      <c r="N298" s="539" t="s">
        <v>144</v>
      </c>
      <c r="O298" s="593">
        <v>1</v>
      </c>
      <c r="R298" s="361"/>
    </row>
    <row r="299" spans="1:28" ht="15.75" hidden="1" thickBot="1" x14ac:dyDescent="0.25">
      <c r="A299" s="745"/>
      <c r="B299" s="3612"/>
      <c r="C299" s="750"/>
      <c r="D299" s="663"/>
      <c r="E299" s="1051"/>
      <c r="F299" s="3835"/>
      <c r="G299" s="3591"/>
      <c r="H299" s="3585"/>
      <c r="I299" s="3579"/>
      <c r="J299" s="424"/>
      <c r="K299" s="513" t="s">
        <v>219</v>
      </c>
      <c r="L299" s="557"/>
      <c r="M299" s="595"/>
      <c r="N299" s="594"/>
      <c r="O299" s="593"/>
    </row>
    <row r="300" spans="1:28" ht="15.75" hidden="1" thickBot="1" x14ac:dyDescent="0.25">
      <c r="A300" s="745"/>
      <c r="B300" s="3612"/>
      <c r="C300" s="750"/>
      <c r="D300" s="663"/>
      <c r="E300" s="1051"/>
      <c r="F300" s="3835"/>
      <c r="G300" s="3591"/>
      <c r="H300" s="3585"/>
      <c r="I300" s="3579"/>
      <c r="J300" s="424"/>
      <c r="K300" s="513" t="s">
        <v>23</v>
      </c>
      <c r="L300" s="557"/>
      <c r="M300" s="595"/>
      <c r="N300" s="594"/>
      <c r="O300" s="593"/>
      <c r="R300" s="361"/>
    </row>
    <row r="301" spans="1:28" ht="15.75" hidden="1" thickBot="1" x14ac:dyDescent="0.25">
      <c r="A301" s="745"/>
      <c r="B301" s="3612"/>
      <c r="C301" s="750"/>
      <c r="D301" s="663"/>
      <c r="E301" s="1051"/>
      <c r="F301" s="3835"/>
      <c r="G301" s="3591"/>
      <c r="H301" s="3585"/>
      <c r="I301" s="3579"/>
      <c r="J301" s="424"/>
      <c r="K301" s="506" t="s">
        <v>24</v>
      </c>
      <c r="L301" s="612"/>
      <c r="M301" s="589"/>
      <c r="N301" s="588"/>
      <c r="O301" s="587"/>
    </row>
    <row r="302" spans="1:28" ht="33.75" hidden="1" customHeight="1" thickBot="1" x14ac:dyDescent="0.25">
      <c r="A302" s="417"/>
      <c r="B302" s="3613"/>
      <c r="C302" s="455"/>
      <c r="D302" s="414"/>
      <c r="E302" s="672"/>
      <c r="F302" s="3836"/>
      <c r="G302" s="3592"/>
      <c r="H302" s="412"/>
      <c r="I302" s="3580"/>
      <c r="J302" s="585"/>
      <c r="K302" s="497" t="s">
        <v>27</v>
      </c>
      <c r="L302" s="525">
        <f>SUM(L297:L301)</f>
        <v>0</v>
      </c>
      <c r="M302" s="563"/>
      <c r="N302" s="562"/>
      <c r="O302" s="561"/>
    </row>
    <row r="303" spans="1:28" ht="15" x14ac:dyDescent="0.25">
      <c r="A303" s="3626" t="s">
        <v>31</v>
      </c>
      <c r="B303" s="3611" t="s">
        <v>10</v>
      </c>
      <c r="C303" s="3601" t="s">
        <v>10</v>
      </c>
      <c r="D303" s="3806">
        <v>11</v>
      </c>
      <c r="E303" s="3654"/>
      <c r="F303" s="3685" t="s">
        <v>377</v>
      </c>
      <c r="G303" s="3590" t="s">
        <v>369</v>
      </c>
      <c r="H303" s="3599" t="s">
        <v>18</v>
      </c>
      <c r="I303" s="3610" t="s">
        <v>302</v>
      </c>
      <c r="J303" s="3663" t="s">
        <v>376</v>
      </c>
      <c r="K303" s="694" t="s">
        <v>20</v>
      </c>
      <c r="L303" s="518"/>
      <c r="M303" s="1050"/>
      <c r="N303" s="1049"/>
      <c r="O303" s="1048"/>
      <c r="Y303" s="361"/>
    </row>
    <row r="304" spans="1:28" ht="15" x14ac:dyDescent="0.2">
      <c r="A304" s="3627"/>
      <c r="B304" s="3612"/>
      <c r="C304" s="3602"/>
      <c r="D304" s="3807"/>
      <c r="E304" s="3655"/>
      <c r="F304" s="3686"/>
      <c r="G304" s="3591"/>
      <c r="H304" s="3585"/>
      <c r="I304" s="3579"/>
      <c r="J304" s="3664"/>
      <c r="K304" s="689" t="s">
        <v>26</v>
      </c>
      <c r="L304" s="1038">
        <v>0</v>
      </c>
      <c r="M304" s="433" t="s">
        <v>223</v>
      </c>
      <c r="N304" s="432" t="s">
        <v>144</v>
      </c>
      <c r="O304" s="1047">
        <v>1</v>
      </c>
      <c r="AB304" s="1046"/>
    </row>
    <row r="305" spans="1:30" ht="15" x14ac:dyDescent="0.2">
      <c r="A305" s="3627"/>
      <c r="B305" s="3612"/>
      <c r="C305" s="3602"/>
      <c r="D305" s="3807"/>
      <c r="E305" s="3655"/>
      <c r="F305" s="3686"/>
      <c r="G305" s="3591"/>
      <c r="H305" s="3585"/>
      <c r="I305" s="3579"/>
      <c r="J305" s="3664"/>
      <c r="K305" s="689" t="s">
        <v>219</v>
      </c>
      <c r="L305" s="512"/>
      <c r="M305" s="433"/>
      <c r="N305" s="432"/>
      <c r="O305" s="431"/>
    </row>
    <row r="306" spans="1:30" ht="15" x14ac:dyDescent="0.2">
      <c r="A306" s="3627"/>
      <c r="B306" s="3612"/>
      <c r="C306" s="3602"/>
      <c r="D306" s="3807"/>
      <c r="E306" s="3655"/>
      <c r="F306" s="3686"/>
      <c r="G306" s="3591"/>
      <c r="H306" s="3585"/>
      <c r="I306" s="3579"/>
      <c r="J306" s="3664"/>
      <c r="K306" s="689" t="s">
        <v>23</v>
      </c>
      <c r="L306" s="512"/>
      <c r="M306" s="433"/>
      <c r="N306" s="432"/>
      <c r="O306" s="431"/>
    </row>
    <row r="307" spans="1:30" ht="15.75" thickBot="1" x14ac:dyDescent="0.25">
      <c r="A307" s="3627"/>
      <c r="B307" s="3612"/>
      <c r="C307" s="3602"/>
      <c r="D307" s="3807"/>
      <c r="E307" s="3655"/>
      <c r="F307" s="3686"/>
      <c r="G307" s="3591"/>
      <c r="H307" s="3585"/>
      <c r="I307" s="3579"/>
      <c r="J307" s="3664"/>
      <c r="K307" s="506" t="s">
        <v>218</v>
      </c>
      <c r="L307" s="684"/>
      <c r="M307" s="1045"/>
      <c r="N307" s="1044"/>
      <c r="O307" s="568"/>
    </row>
    <row r="308" spans="1:30" ht="15.75" thickBot="1" x14ac:dyDescent="0.25">
      <c r="A308" s="3628"/>
      <c r="B308" s="3613"/>
      <c r="C308" s="3651"/>
      <c r="D308" s="3808"/>
      <c r="E308" s="3656"/>
      <c r="F308" s="3687"/>
      <c r="G308" s="3592"/>
      <c r="H308" s="412"/>
      <c r="I308" s="3580"/>
      <c r="J308" s="3665"/>
      <c r="K308" s="497" t="s">
        <v>27</v>
      </c>
      <c r="L308" s="525">
        <f>SUM(L303:L307)</f>
        <v>0</v>
      </c>
      <c r="M308" s="1043"/>
      <c r="N308" s="1042"/>
      <c r="O308" s="1041"/>
    </row>
    <row r="309" spans="1:30" ht="15.75" customHeight="1" x14ac:dyDescent="0.2">
      <c r="A309" s="3626" t="s">
        <v>31</v>
      </c>
      <c r="B309" s="3611" t="s">
        <v>10</v>
      </c>
      <c r="C309" s="3601" t="s">
        <v>10</v>
      </c>
      <c r="D309" s="3806">
        <v>12</v>
      </c>
      <c r="E309" s="3654"/>
      <c r="F309" s="3685" t="s">
        <v>375</v>
      </c>
      <c r="G309" s="3590" t="s">
        <v>369</v>
      </c>
      <c r="H309" s="3623" t="s">
        <v>18</v>
      </c>
      <c r="I309" s="3610" t="s">
        <v>46</v>
      </c>
      <c r="J309" s="1039" t="s">
        <v>172</v>
      </c>
      <c r="K309" s="694" t="s">
        <v>20</v>
      </c>
      <c r="L309" s="441">
        <v>4.9000000000000004</v>
      </c>
      <c r="M309" s="466" t="s">
        <v>223</v>
      </c>
      <c r="N309" s="1033" t="s">
        <v>144</v>
      </c>
      <c r="O309" s="1032"/>
    </row>
    <row r="310" spans="1:30" ht="15" x14ac:dyDescent="0.2">
      <c r="A310" s="3627"/>
      <c r="B310" s="3612"/>
      <c r="C310" s="3602"/>
      <c r="D310" s="3807"/>
      <c r="E310" s="3655"/>
      <c r="F310" s="3686"/>
      <c r="G310" s="3591"/>
      <c r="H310" s="3624"/>
      <c r="I310" s="3579"/>
      <c r="J310" s="1037" t="s">
        <v>374</v>
      </c>
      <c r="K310" s="689" t="s">
        <v>26</v>
      </c>
      <c r="L310" s="434">
        <v>0.1</v>
      </c>
      <c r="M310" s="456"/>
      <c r="N310" s="574"/>
      <c r="O310" s="1028"/>
    </row>
    <row r="311" spans="1:30" ht="15" x14ac:dyDescent="0.2">
      <c r="A311" s="3627"/>
      <c r="B311" s="3612"/>
      <c r="C311" s="3602"/>
      <c r="D311" s="3807"/>
      <c r="E311" s="3655"/>
      <c r="F311" s="3686"/>
      <c r="G311" s="3591"/>
      <c r="H311" s="3624"/>
      <c r="I311" s="3579"/>
      <c r="J311" s="1037"/>
      <c r="K311" s="689" t="s">
        <v>219</v>
      </c>
      <c r="L311" s="434"/>
      <c r="M311" s="456"/>
      <c r="N311" s="574"/>
      <c r="O311" s="1028"/>
    </row>
    <row r="312" spans="1:30" ht="15" x14ac:dyDescent="0.2">
      <c r="A312" s="3627"/>
      <c r="B312" s="3612"/>
      <c r="C312" s="3602"/>
      <c r="D312" s="3807"/>
      <c r="E312" s="3655"/>
      <c r="F312" s="3686"/>
      <c r="G312" s="3591"/>
      <c r="H312" s="3624"/>
      <c r="I312" s="3579"/>
      <c r="J312" s="1037"/>
      <c r="K312" s="689" t="s">
        <v>23</v>
      </c>
      <c r="L312" s="596">
        <v>32.799999999999997</v>
      </c>
      <c r="M312" s="1031"/>
      <c r="N312" s="1030"/>
      <c r="O312" s="1029"/>
    </row>
    <row r="313" spans="1:30" ht="15.75" thickBot="1" x14ac:dyDescent="0.25">
      <c r="A313" s="3627"/>
      <c r="B313" s="3612"/>
      <c r="C313" s="3602"/>
      <c r="D313" s="3807"/>
      <c r="E313" s="3655"/>
      <c r="F313" s="3686"/>
      <c r="G313" s="3591"/>
      <c r="H313" s="3624"/>
      <c r="I313" s="3579"/>
      <c r="J313" s="1037"/>
      <c r="K313" s="506" t="s">
        <v>218</v>
      </c>
      <c r="L313" s="1040"/>
      <c r="M313" s="1027"/>
      <c r="N313" s="1026"/>
      <c r="O313" s="1025"/>
    </row>
    <row r="314" spans="1:30" ht="15.75" customHeight="1" thickBot="1" x14ac:dyDescent="0.25">
      <c r="A314" s="3628"/>
      <c r="B314" s="3613"/>
      <c r="C314" s="3651"/>
      <c r="D314" s="3808"/>
      <c r="E314" s="3656"/>
      <c r="F314" s="3687"/>
      <c r="G314" s="3592"/>
      <c r="H314" s="3625"/>
      <c r="I314" s="3580"/>
      <c r="J314" s="1036"/>
      <c r="K314" s="497" t="s">
        <v>27</v>
      </c>
      <c r="L314" s="409">
        <f>SUM(L309:L313)</f>
        <v>37.799999999999997</v>
      </c>
      <c r="M314" s="563"/>
      <c r="N314" s="1035"/>
      <c r="O314" s="406"/>
    </row>
    <row r="315" spans="1:30" ht="15" x14ac:dyDescent="0.2">
      <c r="A315" s="3626" t="s">
        <v>31</v>
      </c>
      <c r="B315" s="3611" t="s">
        <v>10</v>
      </c>
      <c r="C315" s="3601" t="s">
        <v>10</v>
      </c>
      <c r="D315" s="3806">
        <v>13</v>
      </c>
      <c r="E315" s="3654"/>
      <c r="F315" s="3685" t="s">
        <v>373</v>
      </c>
      <c r="G315" s="3590" t="s">
        <v>369</v>
      </c>
      <c r="H315" s="3599" t="s">
        <v>18</v>
      </c>
      <c r="I315" s="3610" t="s">
        <v>234</v>
      </c>
      <c r="J315" s="1039" t="s">
        <v>361</v>
      </c>
      <c r="K315" s="694" t="s">
        <v>20</v>
      </c>
      <c r="L315" s="518"/>
      <c r="M315" s="466" t="s">
        <v>223</v>
      </c>
      <c r="N315" s="1033" t="s">
        <v>144</v>
      </c>
      <c r="O315" s="1032"/>
    </row>
    <row r="316" spans="1:30" ht="15" x14ac:dyDescent="0.2">
      <c r="A316" s="3627"/>
      <c r="B316" s="3612"/>
      <c r="C316" s="3602"/>
      <c r="D316" s="3807"/>
      <c r="E316" s="3655"/>
      <c r="F316" s="3686"/>
      <c r="G316" s="3591"/>
      <c r="H316" s="3585"/>
      <c r="I316" s="3579"/>
      <c r="J316" s="1037" t="s">
        <v>360</v>
      </c>
      <c r="K316" s="689" t="s">
        <v>26</v>
      </c>
      <c r="L316" s="434">
        <v>18.5</v>
      </c>
      <c r="M316" s="456"/>
      <c r="N316" s="574"/>
      <c r="O316" s="1028"/>
    </row>
    <row r="317" spans="1:30" ht="15" x14ac:dyDescent="0.2">
      <c r="A317" s="3627"/>
      <c r="B317" s="3612"/>
      <c r="C317" s="3602"/>
      <c r="D317" s="3807"/>
      <c r="E317" s="3655"/>
      <c r="F317" s="3686"/>
      <c r="G317" s="3591"/>
      <c r="H317" s="3585"/>
      <c r="I317" s="3579"/>
      <c r="J317" s="1037"/>
      <c r="K317" s="689" t="s">
        <v>219</v>
      </c>
      <c r="L317" s="434"/>
      <c r="M317" s="456"/>
      <c r="N317" s="574"/>
      <c r="O317" s="1028"/>
    </row>
    <row r="318" spans="1:30" ht="15" x14ac:dyDescent="0.2">
      <c r="A318" s="3627"/>
      <c r="B318" s="3612"/>
      <c r="C318" s="3602"/>
      <c r="D318" s="3807"/>
      <c r="E318" s="3655"/>
      <c r="F318" s="3686"/>
      <c r="G318" s="3591"/>
      <c r="H318" s="3585"/>
      <c r="I318" s="3579"/>
      <c r="J318" s="1037"/>
      <c r="K318" s="689" t="s">
        <v>23</v>
      </c>
      <c r="L318" s="1038">
        <v>9.9</v>
      </c>
      <c r="M318" s="456"/>
      <c r="N318" s="574"/>
      <c r="O318" s="1028"/>
      <c r="AC318" s="361"/>
      <c r="AD318" s="361"/>
    </row>
    <row r="319" spans="1:30" ht="13.5" customHeight="1" thickBot="1" x14ac:dyDescent="0.25">
      <c r="A319" s="3627"/>
      <c r="B319" s="3612"/>
      <c r="C319" s="3602"/>
      <c r="D319" s="3807"/>
      <c r="E319" s="3655"/>
      <c r="F319" s="3686"/>
      <c r="G319" s="3591"/>
      <c r="H319" s="3585"/>
      <c r="I319" s="3579"/>
      <c r="J319" s="1037"/>
      <c r="K319" s="506" t="s">
        <v>218</v>
      </c>
      <c r="L319" s="661"/>
      <c r="M319" s="1027"/>
      <c r="N319" s="1026"/>
      <c r="O319" s="1025"/>
    </row>
    <row r="320" spans="1:30" ht="16.5" customHeight="1" thickBot="1" x14ac:dyDescent="0.25">
      <c r="A320" s="3628"/>
      <c r="B320" s="3613"/>
      <c r="C320" s="3651"/>
      <c r="D320" s="3808"/>
      <c r="E320" s="3656"/>
      <c r="F320" s="3687"/>
      <c r="G320" s="3592"/>
      <c r="H320" s="412"/>
      <c r="I320" s="3580"/>
      <c r="J320" s="1036"/>
      <c r="K320" s="497" t="s">
        <v>27</v>
      </c>
      <c r="L320" s="409">
        <f>SUM(L315:L319)</f>
        <v>28.4</v>
      </c>
      <c r="M320" s="563"/>
      <c r="N320" s="1035"/>
      <c r="O320" s="406"/>
    </row>
    <row r="321" spans="1:29" ht="15" customHeight="1" x14ac:dyDescent="0.2">
      <c r="A321" s="3626" t="s">
        <v>31</v>
      </c>
      <c r="B321" s="3611" t="s">
        <v>10</v>
      </c>
      <c r="C321" s="3601" t="s">
        <v>10</v>
      </c>
      <c r="D321" s="3806">
        <v>14</v>
      </c>
      <c r="E321" s="3654"/>
      <c r="F321" s="3685" t="s">
        <v>372</v>
      </c>
      <c r="G321" s="3590" t="s">
        <v>369</v>
      </c>
      <c r="H321" s="3599" t="s">
        <v>18</v>
      </c>
      <c r="I321" s="3610" t="s">
        <v>302</v>
      </c>
      <c r="J321" s="3663" t="s">
        <v>371</v>
      </c>
      <c r="K321" s="694" t="s">
        <v>20</v>
      </c>
      <c r="L321" s="518"/>
      <c r="M321" s="466" t="s">
        <v>223</v>
      </c>
      <c r="N321" s="1033" t="s">
        <v>144</v>
      </c>
      <c r="O321" s="1032"/>
    </row>
    <row r="322" spans="1:29" ht="15" x14ac:dyDescent="0.2">
      <c r="A322" s="3627"/>
      <c r="B322" s="3612"/>
      <c r="C322" s="3602"/>
      <c r="D322" s="3807"/>
      <c r="E322" s="3655"/>
      <c r="F322" s="3686"/>
      <c r="G322" s="3591"/>
      <c r="H322" s="3585"/>
      <c r="I322" s="3579"/>
      <c r="J322" s="3664"/>
      <c r="K322" s="689" t="s">
        <v>26</v>
      </c>
      <c r="L322" s="434">
        <v>2</v>
      </c>
      <c r="M322" s="456"/>
      <c r="N322" s="574"/>
      <c r="O322" s="1028"/>
    </row>
    <row r="323" spans="1:29" ht="15" x14ac:dyDescent="0.2">
      <c r="A323" s="3627"/>
      <c r="B323" s="3612"/>
      <c r="C323" s="3602"/>
      <c r="D323" s="3807"/>
      <c r="E323" s="3655"/>
      <c r="F323" s="3686"/>
      <c r="G323" s="3591"/>
      <c r="H323" s="3585"/>
      <c r="I323" s="3579"/>
      <c r="J323" s="3664"/>
      <c r="K323" s="689" t="s">
        <v>219</v>
      </c>
      <c r="L323" s="512"/>
      <c r="M323" s="456"/>
      <c r="N323" s="574"/>
      <c r="O323" s="1028"/>
    </row>
    <row r="324" spans="1:29" ht="15" x14ac:dyDescent="0.2">
      <c r="A324" s="3627"/>
      <c r="B324" s="3612"/>
      <c r="C324" s="3602"/>
      <c r="D324" s="3807"/>
      <c r="E324" s="3655"/>
      <c r="F324" s="3686"/>
      <c r="G324" s="3591"/>
      <c r="H324" s="3585"/>
      <c r="I324" s="3579"/>
      <c r="J324" s="3664"/>
      <c r="K324" s="689" t="s">
        <v>23</v>
      </c>
      <c r="L324" s="512"/>
      <c r="M324" s="456"/>
      <c r="N324" s="574"/>
      <c r="O324" s="1028"/>
    </row>
    <row r="325" spans="1:29" ht="15.75" thickBot="1" x14ac:dyDescent="0.25">
      <c r="A325" s="3627"/>
      <c r="B325" s="3612"/>
      <c r="C325" s="3602"/>
      <c r="D325" s="3807"/>
      <c r="E325" s="3655"/>
      <c r="F325" s="3686"/>
      <c r="G325" s="3591"/>
      <c r="H325" s="3585"/>
      <c r="I325" s="3579"/>
      <c r="J325" s="3664"/>
      <c r="K325" s="506" t="s">
        <v>218</v>
      </c>
      <c r="L325" s="661"/>
      <c r="M325" s="1027"/>
      <c r="N325" s="1026"/>
      <c r="O325" s="1025"/>
    </row>
    <row r="326" spans="1:29" ht="22.15" customHeight="1" thickBot="1" x14ac:dyDescent="0.25">
      <c r="A326" s="3628"/>
      <c r="B326" s="3613"/>
      <c r="C326" s="3651"/>
      <c r="D326" s="3808"/>
      <c r="E326" s="3656"/>
      <c r="F326" s="3687"/>
      <c r="G326" s="3592"/>
      <c r="H326" s="3600"/>
      <c r="I326" s="3580"/>
      <c r="J326" s="3665"/>
      <c r="K326" s="497" t="s">
        <v>27</v>
      </c>
      <c r="L326" s="409">
        <f>SUM(L321:L325)</f>
        <v>2</v>
      </c>
      <c r="M326" s="1034"/>
      <c r="N326" s="407"/>
      <c r="O326" s="406"/>
    </row>
    <row r="327" spans="1:29" ht="15" x14ac:dyDescent="0.2">
      <c r="A327" s="3626" t="s">
        <v>31</v>
      </c>
      <c r="B327" s="3611" t="s">
        <v>10</v>
      </c>
      <c r="C327" s="3601" t="s">
        <v>10</v>
      </c>
      <c r="D327" s="3966">
        <v>15</v>
      </c>
      <c r="E327" s="3654"/>
      <c r="F327" s="3581" t="s">
        <v>370</v>
      </c>
      <c r="G327" s="3590" t="s">
        <v>369</v>
      </c>
      <c r="H327" s="3599" t="s">
        <v>18</v>
      </c>
      <c r="I327" s="3610" t="s">
        <v>265</v>
      </c>
      <c r="J327" s="3593" t="s">
        <v>368</v>
      </c>
      <c r="K327" s="694" t="s">
        <v>20</v>
      </c>
      <c r="L327" s="518"/>
      <c r="M327" s="466"/>
      <c r="N327" s="1033"/>
      <c r="O327" s="1032"/>
      <c r="AA327" s="361"/>
      <c r="AB327" s="361"/>
      <c r="AC327" s="361"/>
    </row>
    <row r="328" spans="1:29" ht="15" x14ac:dyDescent="0.2">
      <c r="A328" s="3627"/>
      <c r="B328" s="3612"/>
      <c r="C328" s="3602"/>
      <c r="D328" s="3967"/>
      <c r="E328" s="3655"/>
      <c r="F328" s="3582"/>
      <c r="G328" s="3591"/>
      <c r="H328" s="3585"/>
      <c r="I328" s="3579"/>
      <c r="J328" s="3594"/>
      <c r="K328" s="689" t="s">
        <v>26</v>
      </c>
      <c r="L328" s="1010"/>
      <c r="M328" s="1031"/>
      <c r="N328" s="1030"/>
      <c r="O328" s="1029"/>
      <c r="AA328" s="361"/>
      <c r="AB328" s="361"/>
      <c r="AC328" s="361"/>
    </row>
    <row r="329" spans="1:29" ht="15" x14ac:dyDescent="0.2">
      <c r="A329" s="3627"/>
      <c r="B329" s="3612"/>
      <c r="C329" s="3602"/>
      <c r="D329" s="3967"/>
      <c r="E329" s="3655"/>
      <c r="F329" s="3582"/>
      <c r="G329" s="3591"/>
      <c r="H329" s="3585"/>
      <c r="I329" s="3579"/>
      <c r="J329" s="3594"/>
      <c r="K329" s="689" t="s">
        <v>219</v>
      </c>
      <c r="L329" s="512"/>
      <c r="M329" s="456"/>
      <c r="N329" s="574"/>
      <c r="O329" s="1028"/>
    </row>
    <row r="330" spans="1:29" ht="15" x14ac:dyDescent="0.2">
      <c r="A330" s="3627"/>
      <c r="B330" s="3612"/>
      <c r="C330" s="3602"/>
      <c r="D330" s="3967"/>
      <c r="E330" s="3655"/>
      <c r="F330" s="3582"/>
      <c r="G330" s="3591"/>
      <c r="H330" s="3585"/>
      <c r="I330" s="3579"/>
      <c r="J330" s="3594"/>
      <c r="K330" s="689" t="s">
        <v>23</v>
      </c>
      <c r="L330" s="512">
        <v>0</v>
      </c>
      <c r="M330" s="456"/>
      <c r="N330" s="574"/>
      <c r="O330" s="1028"/>
    </row>
    <row r="331" spans="1:29" ht="15.75" thickBot="1" x14ac:dyDescent="0.25">
      <c r="A331" s="3627"/>
      <c r="B331" s="3612"/>
      <c r="C331" s="3602"/>
      <c r="D331" s="3967"/>
      <c r="E331" s="3655"/>
      <c r="F331" s="3582"/>
      <c r="G331" s="3591"/>
      <c r="H331" s="3585"/>
      <c r="I331" s="3579"/>
      <c r="J331" s="3594"/>
      <c r="K331" s="506" t="s">
        <v>218</v>
      </c>
      <c r="L331" s="661"/>
      <c r="M331" s="1027"/>
      <c r="N331" s="1026"/>
      <c r="O331" s="1025"/>
    </row>
    <row r="332" spans="1:29" ht="15.75" customHeight="1" thickBot="1" x14ac:dyDescent="0.25">
      <c r="A332" s="3628"/>
      <c r="B332" s="3613"/>
      <c r="C332" s="3651"/>
      <c r="D332" s="3968"/>
      <c r="E332" s="3656"/>
      <c r="F332" s="3583"/>
      <c r="G332" s="3592"/>
      <c r="H332" s="3600"/>
      <c r="I332" s="3580"/>
      <c r="J332" s="3595"/>
      <c r="K332" s="497" t="s">
        <v>27</v>
      </c>
      <c r="L332" s="669">
        <f>SUM(L327:L331)</f>
        <v>0</v>
      </c>
      <c r="M332" s="1024"/>
      <c r="N332" s="1023"/>
      <c r="O332" s="1022"/>
    </row>
    <row r="333" spans="1:29" ht="15" thickBot="1" x14ac:dyDescent="0.25">
      <c r="A333" s="417" t="s">
        <v>31</v>
      </c>
      <c r="B333" s="404" t="s">
        <v>10</v>
      </c>
      <c r="C333" s="3717" t="s">
        <v>38</v>
      </c>
      <c r="D333" s="3646"/>
      <c r="E333" s="3646"/>
      <c r="F333" s="3646"/>
      <c r="G333" s="3646"/>
      <c r="H333" s="3646"/>
      <c r="I333" s="3647"/>
      <c r="J333" s="403"/>
      <c r="K333" s="490" t="s">
        <v>27</v>
      </c>
      <c r="L333" s="400">
        <f>L242*1</f>
        <v>119.3</v>
      </c>
      <c r="M333" s="1021"/>
      <c r="N333" s="399"/>
      <c r="O333" s="398"/>
    </row>
    <row r="334" spans="1:29" ht="15" thickBot="1" x14ac:dyDescent="0.25">
      <c r="A334" s="651" t="s">
        <v>31</v>
      </c>
      <c r="B334" s="651"/>
      <c r="C334" s="3652" t="s">
        <v>71</v>
      </c>
      <c r="D334" s="3652"/>
      <c r="E334" s="3652"/>
      <c r="F334" s="3652"/>
      <c r="G334" s="3652"/>
      <c r="H334" s="3652"/>
      <c r="I334" s="3653"/>
      <c r="J334" s="484"/>
      <c r="K334" s="483" t="s">
        <v>27</v>
      </c>
      <c r="L334" s="650">
        <f>L333*1</f>
        <v>119.3</v>
      </c>
      <c r="M334" s="649"/>
      <c r="N334" s="649"/>
      <c r="O334" s="648"/>
    </row>
    <row r="335" spans="1:29" ht="15.75" thickBot="1" x14ac:dyDescent="0.25">
      <c r="A335" s="647" t="s">
        <v>33</v>
      </c>
      <c r="B335" s="646"/>
      <c r="C335" s="644" t="s">
        <v>367</v>
      </c>
      <c r="D335" s="644"/>
      <c r="E335" s="644"/>
      <c r="F335" s="645"/>
      <c r="G335" s="645"/>
      <c r="H335" s="644"/>
      <c r="I335" s="644"/>
      <c r="J335" s="644"/>
      <c r="K335" s="644"/>
      <c r="L335" s="644"/>
      <c r="M335" s="643"/>
      <c r="N335" s="643"/>
      <c r="O335" s="642"/>
    </row>
    <row r="336" spans="1:29" ht="26.25" thickBot="1" x14ac:dyDescent="0.25">
      <c r="A336" s="641"/>
      <c r="B336" s="640"/>
      <c r="C336" s="638"/>
      <c r="D336" s="638"/>
      <c r="E336" s="638"/>
      <c r="F336" s="639"/>
      <c r="G336" s="639"/>
      <c r="H336" s="638"/>
      <c r="I336" s="638"/>
      <c r="J336" s="638"/>
      <c r="K336" s="638"/>
      <c r="L336" s="1020"/>
      <c r="M336" s="759" t="s">
        <v>366</v>
      </c>
      <c r="N336" s="626"/>
      <c r="O336" s="625">
        <v>1</v>
      </c>
      <c r="Y336" s="357"/>
    </row>
    <row r="337" spans="1:28" ht="15" thickBot="1" x14ac:dyDescent="0.25">
      <c r="A337" s="754" t="s">
        <v>33</v>
      </c>
      <c r="B337" s="880" t="s">
        <v>10</v>
      </c>
      <c r="C337" s="757" t="s">
        <v>365</v>
      </c>
      <c r="D337" s="756"/>
      <c r="E337" s="756"/>
      <c r="F337" s="756"/>
      <c r="G337" s="756"/>
      <c r="H337" s="756"/>
      <c r="I337" s="756"/>
      <c r="J337" s="756"/>
      <c r="K337" s="756"/>
      <c r="L337" s="634"/>
      <c r="M337" s="755"/>
      <c r="N337" s="755"/>
      <c r="O337" s="829"/>
    </row>
    <row r="338" spans="1:28" ht="15" thickBot="1" x14ac:dyDescent="0.25">
      <c r="A338" s="754"/>
      <c r="B338" s="404"/>
      <c r="C338" s="1019"/>
      <c r="D338" s="1019"/>
      <c r="E338" s="1019"/>
      <c r="F338" s="1019"/>
      <c r="G338" s="753"/>
      <c r="H338" s="753"/>
      <c r="I338" s="753"/>
      <c r="J338" s="753"/>
      <c r="K338" s="753"/>
      <c r="L338" s="753"/>
      <c r="M338" s="752"/>
      <c r="N338" s="626" t="s">
        <v>283</v>
      </c>
      <c r="O338" s="830">
        <v>1.01</v>
      </c>
    </row>
    <row r="339" spans="1:28" ht="15.75" thickBot="1" x14ac:dyDescent="0.25">
      <c r="A339" s="716" t="s">
        <v>33</v>
      </c>
      <c r="B339" s="3667" t="s">
        <v>10</v>
      </c>
      <c r="C339" s="447" t="s">
        <v>10</v>
      </c>
      <c r="D339" s="1018"/>
      <c r="E339" s="1018"/>
      <c r="F339" s="3676" t="s">
        <v>364</v>
      </c>
      <c r="G339" s="3587" t="s">
        <v>352</v>
      </c>
      <c r="H339" s="3599" t="s">
        <v>18</v>
      </c>
      <c r="I339" s="3610" t="s">
        <v>19</v>
      </c>
      <c r="J339" s="736" t="s">
        <v>99</v>
      </c>
      <c r="K339" s="468" t="s">
        <v>20</v>
      </c>
      <c r="L339" s="624">
        <f>L345+L351+L357+L363+L369+L375+L381</f>
        <v>30</v>
      </c>
      <c r="M339" s="544" t="s">
        <v>246</v>
      </c>
      <c r="N339" s="543" t="s">
        <v>144</v>
      </c>
      <c r="O339" s="610">
        <v>1</v>
      </c>
    </row>
    <row r="340" spans="1:28" ht="15.75" thickBot="1" x14ac:dyDescent="0.25">
      <c r="A340" s="745"/>
      <c r="B340" s="3668"/>
      <c r="C340" s="428"/>
      <c r="D340" s="1015"/>
      <c r="E340" s="1015"/>
      <c r="F340" s="3677"/>
      <c r="G340" s="3588"/>
      <c r="H340" s="3585"/>
      <c r="I340" s="3579"/>
      <c r="J340" s="424"/>
      <c r="K340" s="463" t="s">
        <v>26</v>
      </c>
      <c r="L340" s="624">
        <f>L346+L352+L358+L364+L370+L376+L382</f>
        <v>398.5</v>
      </c>
      <c r="M340" s="595"/>
      <c r="N340" s="594" t="s">
        <v>283</v>
      </c>
      <c r="O340" s="593"/>
    </row>
    <row r="341" spans="1:28" ht="30.75" thickBot="1" x14ac:dyDescent="0.25">
      <c r="A341" s="745"/>
      <c r="B341" s="3668"/>
      <c r="C341" s="428"/>
      <c r="D341" s="1015"/>
      <c r="E341" s="1015"/>
      <c r="F341" s="3677"/>
      <c r="G341" s="3588"/>
      <c r="H341" s="3585"/>
      <c r="I341" s="3579"/>
      <c r="J341" s="424"/>
      <c r="K341" s="463" t="s">
        <v>219</v>
      </c>
      <c r="L341" s="624">
        <f>L347+L353+L359+L365+L371+L377+L383</f>
        <v>0</v>
      </c>
      <c r="M341" s="1017" t="s">
        <v>359</v>
      </c>
      <c r="N341" s="1016" t="s">
        <v>144</v>
      </c>
      <c r="O341" s="593">
        <v>10</v>
      </c>
    </row>
    <row r="342" spans="1:28" ht="15.75" thickBot="1" x14ac:dyDescent="0.25">
      <c r="A342" s="745"/>
      <c r="B342" s="3668"/>
      <c r="C342" s="428"/>
      <c r="D342" s="1015"/>
      <c r="E342" s="1015"/>
      <c r="F342" s="3677"/>
      <c r="G342" s="3588"/>
      <c r="H342" s="3585"/>
      <c r="I342" s="3579"/>
      <c r="J342" s="424"/>
      <c r="K342" s="463" t="s">
        <v>23</v>
      </c>
      <c r="L342" s="624">
        <f>L348+L354+L360+L366+L372+L378+L384</f>
        <v>22.7</v>
      </c>
      <c r="M342" s="595"/>
      <c r="N342" s="594"/>
      <c r="O342" s="538"/>
    </row>
    <row r="343" spans="1:28" ht="15.75" thickBot="1" x14ac:dyDescent="0.25">
      <c r="A343" s="745"/>
      <c r="B343" s="3668"/>
      <c r="C343" s="428"/>
      <c r="D343" s="1015"/>
      <c r="E343" s="1015"/>
      <c r="F343" s="3677"/>
      <c r="G343" s="3588"/>
      <c r="H343" s="3585"/>
      <c r="I343" s="3579"/>
      <c r="J343" s="424"/>
      <c r="K343" s="828" t="s">
        <v>24</v>
      </c>
      <c r="L343" s="624">
        <f>L349+L355+L361+L367+L373+L379+L385</f>
        <v>0</v>
      </c>
      <c r="M343" s="589"/>
      <c r="N343" s="588"/>
      <c r="O343" s="587"/>
    </row>
    <row r="344" spans="1:28" ht="18" customHeight="1" thickBot="1" x14ac:dyDescent="0.25">
      <c r="A344" s="417"/>
      <c r="B344" s="3669"/>
      <c r="C344" s="741"/>
      <c r="D344" s="454"/>
      <c r="E344" s="454"/>
      <c r="F344" s="3678"/>
      <c r="G344" s="3589"/>
      <c r="H344" s="3600"/>
      <c r="I344" s="3580"/>
      <c r="J344" s="585"/>
      <c r="K344" s="497" t="s">
        <v>27</v>
      </c>
      <c r="L344" s="525">
        <f>SUM(L339:L343)</f>
        <v>451.2</v>
      </c>
      <c r="M344" s="524"/>
      <c r="N344" s="523"/>
      <c r="O344" s="522"/>
    </row>
    <row r="345" spans="1:28" ht="15" x14ac:dyDescent="0.2">
      <c r="A345" s="716" t="s">
        <v>33</v>
      </c>
      <c r="B345" s="3667" t="s">
        <v>10</v>
      </c>
      <c r="C345" s="447" t="s">
        <v>10</v>
      </c>
      <c r="D345" s="514" t="s">
        <v>10</v>
      </c>
      <c r="E345" s="547"/>
      <c r="F345" s="3605" t="s">
        <v>363</v>
      </c>
      <c r="G345" s="3587" t="s">
        <v>352</v>
      </c>
      <c r="H345" s="3623" t="s">
        <v>18</v>
      </c>
      <c r="I345" s="3610" t="s">
        <v>357</v>
      </c>
      <c r="J345" s="546" t="s">
        <v>130</v>
      </c>
      <c r="K345" s="519" t="s">
        <v>20</v>
      </c>
      <c r="L345" s="545">
        <v>0</v>
      </c>
      <c r="M345" s="544" t="s">
        <v>223</v>
      </c>
      <c r="N345" s="543" t="s">
        <v>144</v>
      </c>
      <c r="O345" s="610">
        <v>1</v>
      </c>
    </row>
    <row r="346" spans="1:28" ht="15" x14ac:dyDescent="0.2">
      <c r="A346" s="745"/>
      <c r="B346" s="3668"/>
      <c r="C346" s="428"/>
      <c r="D346" s="514"/>
      <c r="E346" s="533"/>
      <c r="F346" s="3605"/>
      <c r="G346" s="3588"/>
      <c r="H346" s="3624"/>
      <c r="I346" s="3579"/>
      <c r="J346" s="558" t="s">
        <v>244</v>
      </c>
      <c r="K346" s="513" t="s">
        <v>26</v>
      </c>
      <c r="L346" s="596">
        <v>320</v>
      </c>
      <c r="M346" s="719"/>
      <c r="N346" s="718"/>
      <c r="O346" s="593"/>
      <c r="Q346" s="604"/>
      <c r="Y346" s="361"/>
    </row>
    <row r="347" spans="1:28" ht="15" x14ac:dyDescent="0.2">
      <c r="A347" s="745"/>
      <c r="B347" s="3668"/>
      <c r="C347" s="428"/>
      <c r="D347" s="514"/>
      <c r="E347" s="533"/>
      <c r="F347" s="3605"/>
      <c r="G347" s="3588"/>
      <c r="H347" s="3624"/>
      <c r="I347" s="3579"/>
      <c r="J347" s="424"/>
      <c r="K347" s="513" t="s">
        <v>219</v>
      </c>
      <c r="L347" s="557"/>
      <c r="M347" s="595"/>
      <c r="N347" s="594"/>
      <c r="O347" s="593"/>
    </row>
    <row r="348" spans="1:28" ht="15" x14ac:dyDescent="0.2">
      <c r="A348" s="745"/>
      <c r="B348" s="3668"/>
      <c r="C348" s="428"/>
      <c r="D348" s="514"/>
      <c r="E348" s="533"/>
      <c r="F348" s="3605"/>
      <c r="G348" s="3588"/>
      <c r="H348" s="3624"/>
      <c r="I348" s="3579"/>
      <c r="J348" s="424"/>
      <c r="K348" s="513" t="s">
        <v>23</v>
      </c>
      <c r="L348" s="557">
        <v>0</v>
      </c>
      <c r="M348" s="595"/>
      <c r="N348" s="594"/>
      <c r="O348" s="538"/>
      <c r="Q348" s="604"/>
      <c r="AB348" s="361"/>
    </row>
    <row r="349" spans="1:28" ht="15.75" thickBot="1" x14ac:dyDescent="0.25">
      <c r="A349" s="745"/>
      <c r="B349" s="3668"/>
      <c r="C349" s="428"/>
      <c r="D349" s="514"/>
      <c r="E349" s="533"/>
      <c r="F349" s="3605"/>
      <c r="G349" s="3588"/>
      <c r="H349" s="3624"/>
      <c r="I349" s="3579"/>
      <c r="J349" s="424"/>
      <c r="K349" s="506" t="s">
        <v>24</v>
      </c>
      <c r="L349" s="612"/>
      <c r="M349" s="589"/>
      <c r="N349" s="588"/>
      <c r="O349" s="587"/>
    </row>
    <row r="350" spans="1:28" ht="15.75" thickBot="1" x14ac:dyDescent="0.25">
      <c r="A350" s="417"/>
      <c r="B350" s="3669"/>
      <c r="C350" s="741"/>
      <c r="D350" s="526"/>
      <c r="E350" s="413"/>
      <c r="F350" s="3606"/>
      <c r="G350" s="3589"/>
      <c r="H350" s="3625"/>
      <c r="I350" s="3580"/>
      <c r="J350" s="585"/>
      <c r="K350" s="497" t="s">
        <v>27</v>
      </c>
      <c r="L350" s="525">
        <f>SUM(L345:L349)</f>
        <v>320</v>
      </c>
      <c r="M350" s="524"/>
      <c r="N350" s="523"/>
      <c r="O350" s="522"/>
    </row>
    <row r="351" spans="1:28" ht="15" customHeight="1" x14ac:dyDescent="0.2">
      <c r="A351" s="716" t="s">
        <v>33</v>
      </c>
      <c r="B351" s="3667" t="s">
        <v>10</v>
      </c>
      <c r="C351" s="447" t="s">
        <v>10</v>
      </c>
      <c r="D351" s="514" t="s">
        <v>28</v>
      </c>
      <c r="E351" s="3654"/>
      <c r="F351" s="3685" t="s">
        <v>362</v>
      </c>
      <c r="G351" s="3590" t="s">
        <v>352</v>
      </c>
      <c r="H351" s="3623" t="s">
        <v>18</v>
      </c>
      <c r="I351" s="3610" t="s">
        <v>234</v>
      </c>
      <c r="J351" s="1014" t="s">
        <v>361</v>
      </c>
      <c r="K351" s="519" t="s">
        <v>20</v>
      </c>
      <c r="L351" s="518">
        <v>30</v>
      </c>
      <c r="M351" s="544" t="s">
        <v>223</v>
      </c>
      <c r="N351" s="439" t="s">
        <v>144</v>
      </c>
      <c r="O351" s="1013"/>
    </row>
    <row r="352" spans="1:28" ht="25.5" x14ac:dyDescent="0.2">
      <c r="A352" s="745"/>
      <c r="B352" s="3668"/>
      <c r="C352" s="428"/>
      <c r="D352" s="514"/>
      <c r="E352" s="3655"/>
      <c r="F352" s="3686"/>
      <c r="G352" s="3591"/>
      <c r="H352" s="3624"/>
      <c r="I352" s="3579"/>
      <c r="J352" s="1009" t="s">
        <v>360</v>
      </c>
      <c r="K352" s="513" t="s">
        <v>26</v>
      </c>
      <c r="L352" s="596">
        <v>78.5</v>
      </c>
      <c r="M352" s="436" t="s">
        <v>359</v>
      </c>
      <c r="N352" s="1012" t="s">
        <v>220</v>
      </c>
      <c r="O352" s="1011">
        <v>10</v>
      </c>
    </row>
    <row r="353" spans="1:15" ht="15" x14ac:dyDescent="0.2">
      <c r="A353" s="745"/>
      <c r="B353" s="3668"/>
      <c r="C353" s="428"/>
      <c r="D353" s="514"/>
      <c r="E353" s="3655"/>
      <c r="F353" s="3686"/>
      <c r="G353" s="3591"/>
      <c r="H353" s="3624"/>
      <c r="I353" s="3579"/>
      <c r="J353" s="1009"/>
      <c r="K353" s="513" t="s">
        <v>219</v>
      </c>
      <c r="L353" s="1010">
        <v>0</v>
      </c>
      <c r="M353" s="843"/>
      <c r="N353" s="842"/>
      <c r="O353" s="841"/>
    </row>
    <row r="354" spans="1:15" ht="15" x14ac:dyDescent="0.2">
      <c r="A354" s="745"/>
      <c r="B354" s="3668"/>
      <c r="C354" s="428"/>
      <c r="D354" s="514"/>
      <c r="E354" s="3655"/>
      <c r="F354" s="3686"/>
      <c r="G354" s="3591"/>
      <c r="H354" s="3624"/>
      <c r="I354" s="3579"/>
      <c r="J354" s="1009"/>
      <c r="K354" s="513" t="s">
        <v>23</v>
      </c>
      <c r="L354" s="1010">
        <v>22.7</v>
      </c>
      <c r="M354" s="843"/>
      <c r="N354" s="842"/>
      <c r="O354" s="841"/>
    </row>
    <row r="355" spans="1:15" ht="15.75" thickBot="1" x14ac:dyDescent="0.25">
      <c r="A355" s="745"/>
      <c r="B355" s="3668"/>
      <c r="C355" s="428"/>
      <c r="D355" s="514"/>
      <c r="E355" s="3655"/>
      <c r="F355" s="3686"/>
      <c r="G355" s="3591"/>
      <c r="H355" s="3624"/>
      <c r="I355" s="3579"/>
      <c r="J355" s="1009"/>
      <c r="K355" s="506" t="s">
        <v>24</v>
      </c>
      <c r="L355" s="661">
        <v>0</v>
      </c>
      <c r="M355" s="504"/>
      <c r="N355" s="839"/>
      <c r="O355" s="658"/>
    </row>
    <row r="356" spans="1:15" ht="15.75" customHeight="1" thickBot="1" x14ac:dyDescent="0.25">
      <c r="A356" s="417"/>
      <c r="B356" s="3669"/>
      <c r="C356" s="741"/>
      <c r="D356" s="526"/>
      <c r="E356" s="3656"/>
      <c r="F356" s="3687"/>
      <c r="G356" s="3592"/>
      <c r="H356" s="3625"/>
      <c r="I356" s="3580"/>
      <c r="J356" s="1008"/>
      <c r="K356" s="497" t="s">
        <v>27</v>
      </c>
      <c r="L356" s="409">
        <f>SUM(L351:L355)</f>
        <v>131.19999999999999</v>
      </c>
      <c r="M356" s="837"/>
      <c r="N356" s="1007"/>
      <c r="O356" s="835"/>
    </row>
    <row r="357" spans="1:15" ht="15.75" customHeight="1" x14ac:dyDescent="0.2">
      <c r="A357" s="716" t="s">
        <v>33</v>
      </c>
      <c r="B357" s="3667" t="s">
        <v>10</v>
      </c>
      <c r="C357" s="447" t="s">
        <v>10</v>
      </c>
      <c r="D357" s="514" t="s">
        <v>30</v>
      </c>
      <c r="E357" s="3654"/>
      <c r="F357" s="3535" t="s">
        <v>358</v>
      </c>
      <c r="G357" s="3590" t="s">
        <v>352</v>
      </c>
      <c r="H357" s="3623" t="s">
        <v>18</v>
      </c>
      <c r="I357" s="3610" t="s">
        <v>357</v>
      </c>
      <c r="J357" s="546" t="s">
        <v>130</v>
      </c>
      <c r="K357" s="519" t="s">
        <v>20</v>
      </c>
      <c r="L357" s="518">
        <v>0</v>
      </c>
      <c r="M357" s="544" t="s">
        <v>223</v>
      </c>
      <c r="N357" s="439" t="s">
        <v>144</v>
      </c>
      <c r="O357" s="515"/>
    </row>
    <row r="358" spans="1:15" ht="15.75" customHeight="1" x14ac:dyDescent="0.2">
      <c r="A358" s="745"/>
      <c r="B358" s="3668"/>
      <c r="C358" s="428"/>
      <c r="D358" s="514"/>
      <c r="E358" s="3655"/>
      <c r="F358" s="3871"/>
      <c r="G358" s="3591"/>
      <c r="H358" s="3624"/>
      <c r="I358" s="3579"/>
      <c r="J358" s="558" t="s">
        <v>244</v>
      </c>
      <c r="K358" s="513" t="s">
        <v>26</v>
      </c>
      <c r="L358" s="512"/>
      <c r="M358" s="1006"/>
      <c r="N358" s="845"/>
      <c r="O358" s="509"/>
    </row>
    <row r="359" spans="1:15" ht="15.75" customHeight="1" x14ac:dyDescent="0.2">
      <c r="A359" s="745"/>
      <c r="B359" s="3668"/>
      <c r="C359" s="428"/>
      <c r="D359" s="514"/>
      <c r="E359" s="3655"/>
      <c r="F359" s="3871"/>
      <c r="G359" s="3591"/>
      <c r="H359" s="3624"/>
      <c r="I359" s="3579"/>
      <c r="J359" s="424"/>
      <c r="K359" s="513" t="s">
        <v>219</v>
      </c>
      <c r="L359" s="512"/>
      <c r="M359" s="1006"/>
      <c r="N359" s="845"/>
      <c r="O359" s="509"/>
    </row>
    <row r="360" spans="1:15" ht="15.75" customHeight="1" x14ac:dyDescent="0.2">
      <c r="A360" s="745"/>
      <c r="B360" s="3668"/>
      <c r="C360" s="428"/>
      <c r="D360" s="514"/>
      <c r="E360" s="3655"/>
      <c r="F360" s="3871"/>
      <c r="G360" s="3591"/>
      <c r="H360" s="3624"/>
      <c r="I360" s="3579"/>
      <c r="J360" s="424"/>
      <c r="K360" s="513" t="s">
        <v>23</v>
      </c>
      <c r="L360" s="512"/>
      <c r="M360" s="1006"/>
      <c r="N360" s="845"/>
      <c r="O360" s="509"/>
    </row>
    <row r="361" spans="1:15" ht="15.75" customHeight="1" thickBot="1" x14ac:dyDescent="0.25">
      <c r="A361" s="745"/>
      <c r="B361" s="3668"/>
      <c r="C361" s="428"/>
      <c r="D361" s="514"/>
      <c r="E361" s="3655"/>
      <c r="F361" s="3871"/>
      <c r="G361" s="3591"/>
      <c r="H361" s="3624"/>
      <c r="I361" s="3579"/>
      <c r="J361" s="424"/>
      <c r="K361" s="506" t="s">
        <v>24</v>
      </c>
      <c r="L361" s="661"/>
      <c r="M361" s="1004"/>
      <c r="N361" s="1003"/>
      <c r="O361" s="502"/>
    </row>
    <row r="362" spans="1:15" ht="15.75" customHeight="1" thickBot="1" x14ac:dyDescent="0.25">
      <c r="A362" s="417"/>
      <c r="B362" s="3669"/>
      <c r="C362" s="741"/>
      <c r="D362" s="526"/>
      <c r="E362" s="3656"/>
      <c r="F362" s="3413"/>
      <c r="G362" s="3592"/>
      <c r="H362" s="3625"/>
      <c r="I362" s="3580"/>
      <c r="J362" s="585"/>
      <c r="K362" s="497" t="s">
        <v>27</v>
      </c>
      <c r="L362" s="409">
        <f>SUM(L357:L361)</f>
        <v>0</v>
      </c>
      <c r="M362" s="655"/>
      <c r="N362" s="680"/>
      <c r="O362" s="653"/>
    </row>
    <row r="363" spans="1:15" ht="15.75" customHeight="1" x14ac:dyDescent="0.2">
      <c r="A363" s="716" t="s">
        <v>33</v>
      </c>
      <c r="B363" s="3667" t="s">
        <v>10</v>
      </c>
      <c r="C363" s="447" t="s">
        <v>10</v>
      </c>
      <c r="D363" s="732" t="s">
        <v>31</v>
      </c>
      <c r="E363" s="3654"/>
      <c r="F363" s="3679" t="s">
        <v>356</v>
      </c>
      <c r="G363" s="3590" t="s">
        <v>352</v>
      </c>
      <c r="H363" s="3623" t="s">
        <v>18</v>
      </c>
      <c r="I363" s="3610" t="s">
        <v>19</v>
      </c>
      <c r="J363" s="3596" t="s">
        <v>99</v>
      </c>
      <c r="K363" s="519" t="s">
        <v>20</v>
      </c>
      <c r="L363" s="518">
        <v>0</v>
      </c>
      <c r="M363" s="722" t="s">
        <v>223</v>
      </c>
      <c r="N363" s="993" t="s">
        <v>144</v>
      </c>
      <c r="O363" s="515"/>
    </row>
    <row r="364" spans="1:15" ht="15.75" customHeight="1" x14ac:dyDescent="0.2">
      <c r="A364" s="745"/>
      <c r="B364" s="3668"/>
      <c r="C364" s="428"/>
      <c r="D364" s="732"/>
      <c r="E364" s="3655"/>
      <c r="F364" s="3680"/>
      <c r="G364" s="3591"/>
      <c r="H364" s="3624"/>
      <c r="I364" s="3579"/>
      <c r="J364" s="3597"/>
      <c r="K364" s="513" t="s">
        <v>26</v>
      </c>
      <c r="L364" s="512"/>
      <c r="M364" s="511"/>
      <c r="N364" s="510"/>
      <c r="O364" s="509"/>
    </row>
    <row r="365" spans="1:15" ht="15.75" customHeight="1" x14ac:dyDescent="0.2">
      <c r="A365" s="745"/>
      <c r="B365" s="3668"/>
      <c r="C365" s="428"/>
      <c r="D365" s="732"/>
      <c r="E365" s="3655"/>
      <c r="F365" s="3680"/>
      <c r="G365" s="3591"/>
      <c r="H365" s="3624"/>
      <c r="I365" s="3579"/>
      <c r="J365" s="3597"/>
      <c r="K365" s="513" t="s">
        <v>219</v>
      </c>
      <c r="L365" s="512"/>
      <c r="M365" s="511"/>
      <c r="N365" s="510"/>
      <c r="O365" s="509"/>
    </row>
    <row r="366" spans="1:15" ht="15.75" customHeight="1" x14ac:dyDescent="0.2">
      <c r="A366" s="745"/>
      <c r="B366" s="3668"/>
      <c r="C366" s="428"/>
      <c r="D366" s="732"/>
      <c r="E366" s="3655"/>
      <c r="F366" s="3680"/>
      <c r="G366" s="3591"/>
      <c r="H366" s="3624"/>
      <c r="I366" s="3579"/>
      <c r="J366" s="3597"/>
      <c r="K366" s="513" t="s">
        <v>23</v>
      </c>
      <c r="L366" s="512"/>
      <c r="M366" s="511"/>
      <c r="N366" s="510"/>
      <c r="O366" s="509"/>
    </row>
    <row r="367" spans="1:15" ht="15.75" customHeight="1" thickBot="1" x14ac:dyDescent="0.25">
      <c r="A367" s="745"/>
      <c r="B367" s="3668"/>
      <c r="C367" s="428"/>
      <c r="D367" s="732"/>
      <c r="E367" s="3655"/>
      <c r="F367" s="3680"/>
      <c r="G367" s="3591"/>
      <c r="H367" s="3624"/>
      <c r="I367" s="3579"/>
      <c r="J367" s="3597"/>
      <c r="K367" s="506" t="s">
        <v>24</v>
      </c>
      <c r="L367" s="661"/>
      <c r="M367" s="504"/>
      <c r="N367" s="673"/>
      <c r="O367" s="658"/>
    </row>
    <row r="368" spans="1:15" ht="15.75" customHeight="1" thickBot="1" x14ac:dyDescent="0.25">
      <c r="A368" s="417"/>
      <c r="B368" s="3669"/>
      <c r="C368" s="741"/>
      <c r="D368" s="725"/>
      <c r="E368" s="3656"/>
      <c r="F368" s="3681"/>
      <c r="G368" s="3592"/>
      <c r="H368" s="3625"/>
      <c r="I368" s="3580"/>
      <c r="J368" s="3598"/>
      <c r="K368" s="497" t="s">
        <v>27</v>
      </c>
      <c r="L368" s="409">
        <f>SUM(L363:L367)</f>
        <v>0</v>
      </c>
      <c r="M368" s="992"/>
      <c r="N368" s="991"/>
      <c r="O368" s="835"/>
    </row>
    <row r="369" spans="1:15" ht="15.75" customHeight="1" x14ac:dyDescent="0.2">
      <c r="A369" s="716" t="s">
        <v>33</v>
      </c>
      <c r="B369" s="3667" t="s">
        <v>10</v>
      </c>
      <c r="C369" s="447" t="s">
        <v>10</v>
      </c>
      <c r="D369" s="732" t="s">
        <v>33</v>
      </c>
      <c r="E369" s="3654"/>
      <c r="F369" s="3679" t="s">
        <v>355</v>
      </c>
      <c r="G369" s="3590" t="s">
        <v>352</v>
      </c>
      <c r="H369" s="3623" t="s">
        <v>18</v>
      </c>
      <c r="I369" s="3610" t="s">
        <v>19</v>
      </c>
      <c r="J369" s="3596" t="s">
        <v>99</v>
      </c>
      <c r="K369" s="519" t="s">
        <v>20</v>
      </c>
      <c r="L369" s="518">
        <v>0</v>
      </c>
      <c r="M369" s="722" t="s">
        <v>223</v>
      </c>
      <c r="N369" s="993" t="s">
        <v>144</v>
      </c>
      <c r="O369" s="515"/>
    </row>
    <row r="370" spans="1:15" ht="15.75" customHeight="1" x14ac:dyDescent="0.2">
      <c r="A370" s="745"/>
      <c r="B370" s="3668"/>
      <c r="C370" s="428"/>
      <c r="D370" s="732"/>
      <c r="E370" s="3655"/>
      <c r="F370" s="3680"/>
      <c r="G370" s="3591"/>
      <c r="H370" s="3624"/>
      <c r="I370" s="3579"/>
      <c r="J370" s="3597"/>
      <c r="K370" s="513" t="s">
        <v>26</v>
      </c>
      <c r="L370" s="512"/>
      <c r="M370" s="511"/>
      <c r="N370" s="510"/>
      <c r="O370" s="509"/>
    </row>
    <row r="371" spans="1:15" ht="15.75" customHeight="1" x14ac:dyDescent="0.2">
      <c r="A371" s="745"/>
      <c r="B371" s="3668"/>
      <c r="C371" s="428"/>
      <c r="D371" s="732"/>
      <c r="E371" s="3655"/>
      <c r="F371" s="3680"/>
      <c r="G371" s="3591"/>
      <c r="H371" s="3624"/>
      <c r="I371" s="3579"/>
      <c r="J371" s="3597"/>
      <c r="K371" s="513" t="s">
        <v>219</v>
      </c>
      <c r="L371" s="512"/>
      <c r="M371" s="511"/>
      <c r="N371" s="510"/>
      <c r="O371" s="509"/>
    </row>
    <row r="372" spans="1:15" ht="15.75" customHeight="1" x14ac:dyDescent="0.2">
      <c r="A372" s="745"/>
      <c r="B372" s="3668"/>
      <c r="C372" s="428"/>
      <c r="D372" s="732"/>
      <c r="E372" s="3655"/>
      <c r="F372" s="3680"/>
      <c r="G372" s="3591"/>
      <c r="H372" s="3624"/>
      <c r="I372" s="3579"/>
      <c r="J372" s="3597"/>
      <c r="K372" s="513" t="s">
        <v>23</v>
      </c>
      <c r="L372" s="512"/>
      <c r="M372" s="511"/>
      <c r="N372" s="510"/>
      <c r="O372" s="509"/>
    </row>
    <row r="373" spans="1:15" ht="15.75" customHeight="1" thickBot="1" x14ac:dyDescent="0.25">
      <c r="A373" s="745"/>
      <c r="B373" s="3668"/>
      <c r="C373" s="428"/>
      <c r="D373" s="732"/>
      <c r="E373" s="3655"/>
      <c r="F373" s="3680"/>
      <c r="G373" s="3591"/>
      <c r="H373" s="3624"/>
      <c r="I373" s="3579"/>
      <c r="J373" s="3597"/>
      <c r="K373" s="506" t="s">
        <v>24</v>
      </c>
      <c r="L373" s="661"/>
      <c r="M373" s="504"/>
      <c r="N373" s="673"/>
      <c r="O373" s="658"/>
    </row>
    <row r="374" spans="1:15" ht="15.75" customHeight="1" thickBot="1" x14ac:dyDescent="0.25">
      <c r="A374" s="417"/>
      <c r="B374" s="3669"/>
      <c r="C374" s="741"/>
      <c r="D374" s="725"/>
      <c r="E374" s="3656"/>
      <c r="F374" s="3681"/>
      <c r="G374" s="3592"/>
      <c r="H374" s="3625"/>
      <c r="I374" s="3580"/>
      <c r="J374" s="3598"/>
      <c r="K374" s="497" t="s">
        <v>27</v>
      </c>
      <c r="L374" s="409">
        <f>SUM(L369:L373)</f>
        <v>0</v>
      </c>
      <c r="M374" s="992"/>
      <c r="N374" s="991"/>
      <c r="O374" s="835"/>
    </row>
    <row r="375" spans="1:15" ht="15.75" customHeight="1" x14ac:dyDescent="0.2">
      <c r="A375" s="716" t="s">
        <v>33</v>
      </c>
      <c r="B375" s="3667" t="s">
        <v>10</v>
      </c>
      <c r="C375" s="447" t="s">
        <v>10</v>
      </c>
      <c r="D375" s="732" t="s">
        <v>35</v>
      </c>
      <c r="E375" s="3654"/>
      <c r="F375" s="3679" t="s">
        <v>354</v>
      </c>
      <c r="G375" s="3590" t="s">
        <v>352</v>
      </c>
      <c r="H375" s="3623" t="s">
        <v>18</v>
      </c>
      <c r="I375" s="3610" t="s">
        <v>19</v>
      </c>
      <c r="J375" s="3596" t="s">
        <v>99</v>
      </c>
      <c r="K375" s="519" t="s">
        <v>20</v>
      </c>
      <c r="L375" s="518">
        <v>0</v>
      </c>
      <c r="M375" s="722" t="s">
        <v>223</v>
      </c>
      <c r="N375" s="993" t="s">
        <v>144</v>
      </c>
      <c r="O375" s="515"/>
    </row>
    <row r="376" spans="1:15" ht="15.75" customHeight="1" x14ac:dyDescent="0.2">
      <c r="A376" s="745"/>
      <c r="B376" s="3668"/>
      <c r="C376" s="428"/>
      <c r="D376" s="732"/>
      <c r="E376" s="3655"/>
      <c r="F376" s="3680"/>
      <c r="G376" s="3591"/>
      <c r="H376" s="3624"/>
      <c r="I376" s="3579"/>
      <c r="J376" s="3597"/>
      <c r="K376" s="513" t="s">
        <v>26</v>
      </c>
      <c r="L376" s="512"/>
      <c r="M376" s="511"/>
      <c r="N376" s="510"/>
      <c r="O376" s="509"/>
    </row>
    <row r="377" spans="1:15" ht="15.75" customHeight="1" x14ac:dyDescent="0.2">
      <c r="A377" s="745"/>
      <c r="B377" s="3668"/>
      <c r="C377" s="428"/>
      <c r="D377" s="732"/>
      <c r="E377" s="3655"/>
      <c r="F377" s="3680"/>
      <c r="G377" s="3591"/>
      <c r="H377" s="3624"/>
      <c r="I377" s="3579"/>
      <c r="J377" s="3597"/>
      <c r="K377" s="513" t="s">
        <v>219</v>
      </c>
      <c r="L377" s="512"/>
      <c r="M377" s="511"/>
      <c r="N377" s="510"/>
      <c r="O377" s="509"/>
    </row>
    <row r="378" spans="1:15" ht="15.75" customHeight="1" thickBot="1" x14ac:dyDescent="0.25">
      <c r="A378" s="745"/>
      <c r="B378" s="3668"/>
      <c r="C378" s="428"/>
      <c r="D378" s="732"/>
      <c r="E378" s="3655"/>
      <c r="F378" s="3680"/>
      <c r="G378" s="3591"/>
      <c r="H378" s="3624"/>
      <c r="I378" s="3579"/>
      <c r="J378" s="3597"/>
      <c r="K378" s="506" t="s">
        <v>23</v>
      </c>
      <c r="L378" s="571"/>
      <c r="M378" s="1002"/>
      <c r="N378" s="1001"/>
      <c r="O378" s="1000"/>
    </row>
    <row r="379" spans="1:15" ht="15.75" customHeight="1" thickBot="1" x14ac:dyDescent="0.25">
      <c r="A379" s="745"/>
      <c r="B379" s="3668"/>
      <c r="C379" s="428"/>
      <c r="D379" s="732"/>
      <c r="E379" s="3655"/>
      <c r="F379" s="3680"/>
      <c r="G379" s="3591"/>
      <c r="H379" s="3624"/>
      <c r="I379" s="3579"/>
      <c r="J379" s="3597"/>
      <c r="K379" s="999" t="s">
        <v>24</v>
      </c>
      <c r="L379" s="998"/>
      <c r="M379" s="997"/>
      <c r="N379" s="996"/>
      <c r="O379" s="995"/>
    </row>
    <row r="380" spans="1:15" ht="15.75" customHeight="1" thickBot="1" x14ac:dyDescent="0.25">
      <c r="A380" s="417"/>
      <c r="B380" s="3669"/>
      <c r="C380" s="741"/>
      <c r="D380" s="725"/>
      <c r="E380" s="3656"/>
      <c r="F380" s="3681"/>
      <c r="G380" s="3592"/>
      <c r="H380" s="3625"/>
      <c r="I380" s="3580"/>
      <c r="J380" s="3598"/>
      <c r="K380" s="497" t="s">
        <v>27</v>
      </c>
      <c r="L380" s="409">
        <f>SUM(L375:L379)</f>
        <v>0</v>
      </c>
      <c r="M380" s="992"/>
      <c r="N380" s="991"/>
      <c r="O380" s="835"/>
    </row>
    <row r="381" spans="1:15" ht="15.75" customHeight="1" x14ac:dyDescent="0.2">
      <c r="A381" s="716" t="s">
        <v>33</v>
      </c>
      <c r="B381" s="3667" t="s">
        <v>10</v>
      </c>
      <c r="C381" s="447" t="s">
        <v>10</v>
      </c>
      <c r="D381" s="732" t="s">
        <v>50</v>
      </c>
      <c r="E381" s="3654"/>
      <c r="F381" s="3679" t="s">
        <v>353</v>
      </c>
      <c r="G381" s="3590" t="s">
        <v>352</v>
      </c>
      <c r="H381" s="3623" t="s">
        <v>18</v>
      </c>
      <c r="I381" s="3610" t="s">
        <v>19</v>
      </c>
      <c r="J381" s="994" t="s">
        <v>99</v>
      </c>
      <c r="K381" s="519" t="s">
        <v>20</v>
      </c>
      <c r="L381" s="518">
        <v>0</v>
      </c>
      <c r="M381" s="722" t="s">
        <v>223</v>
      </c>
      <c r="N381" s="993" t="s">
        <v>144</v>
      </c>
      <c r="O381" s="515"/>
    </row>
    <row r="382" spans="1:15" ht="15.75" customHeight="1" x14ac:dyDescent="0.2">
      <c r="A382" s="745"/>
      <c r="B382" s="3668"/>
      <c r="C382" s="428"/>
      <c r="D382" s="732"/>
      <c r="E382" s="3655"/>
      <c r="F382" s="3680"/>
      <c r="G382" s="3591"/>
      <c r="H382" s="3624"/>
      <c r="I382" s="3579"/>
      <c r="J382" s="3926"/>
      <c r="K382" s="513" t="s">
        <v>26</v>
      </c>
      <c r="L382" s="512"/>
      <c r="M382" s="511"/>
      <c r="N382" s="510"/>
      <c r="O382" s="509"/>
    </row>
    <row r="383" spans="1:15" ht="15.75" customHeight="1" x14ac:dyDescent="0.2">
      <c r="A383" s="745"/>
      <c r="B383" s="3668"/>
      <c r="C383" s="428"/>
      <c r="D383" s="732"/>
      <c r="E383" s="3655"/>
      <c r="F383" s="3680"/>
      <c r="G383" s="3591"/>
      <c r="H383" s="3624"/>
      <c r="I383" s="3579"/>
      <c r="J383" s="3926"/>
      <c r="K383" s="513" t="s">
        <v>219</v>
      </c>
      <c r="L383" s="512"/>
      <c r="M383" s="511"/>
      <c r="N383" s="510"/>
      <c r="O383" s="509"/>
    </row>
    <row r="384" spans="1:15" ht="15.75" customHeight="1" x14ac:dyDescent="0.2">
      <c r="A384" s="745"/>
      <c r="B384" s="3668"/>
      <c r="C384" s="428"/>
      <c r="D384" s="732"/>
      <c r="E384" s="3655"/>
      <c r="F384" s="3680"/>
      <c r="G384" s="3591"/>
      <c r="H384" s="3624"/>
      <c r="I384" s="3579"/>
      <c r="J384" s="3926"/>
      <c r="K384" s="513" t="s">
        <v>23</v>
      </c>
      <c r="L384" s="512"/>
      <c r="M384" s="511"/>
      <c r="N384" s="510"/>
      <c r="O384" s="509"/>
    </row>
    <row r="385" spans="1:26" ht="15.75" customHeight="1" thickBot="1" x14ac:dyDescent="0.25">
      <c r="A385" s="745"/>
      <c r="B385" s="3668"/>
      <c r="C385" s="428"/>
      <c r="D385" s="732"/>
      <c r="E385" s="3655"/>
      <c r="F385" s="3680"/>
      <c r="G385" s="3591"/>
      <c r="H385" s="3624"/>
      <c r="I385" s="3579"/>
      <c r="J385" s="3926"/>
      <c r="K385" s="506" t="s">
        <v>24</v>
      </c>
      <c r="L385" s="661"/>
      <c r="M385" s="504"/>
      <c r="N385" s="673"/>
      <c r="O385" s="658"/>
    </row>
    <row r="386" spans="1:26" ht="15.75" customHeight="1" thickBot="1" x14ac:dyDescent="0.25">
      <c r="A386" s="417"/>
      <c r="B386" s="3669"/>
      <c r="C386" s="741"/>
      <c r="D386" s="526"/>
      <c r="E386" s="3656"/>
      <c r="F386" s="3681"/>
      <c r="G386" s="3592"/>
      <c r="H386" s="3625"/>
      <c r="I386" s="3580"/>
      <c r="J386" s="3927"/>
      <c r="K386" s="497" t="s">
        <v>27</v>
      </c>
      <c r="L386" s="409">
        <f>SUM(L381:L385)</f>
        <v>0</v>
      </c>
      <c r="M386" s="992"/>
      <c r="N386" s="991"/>
      <c r="O386" s="835"/>
    </row>
    <row r="387" spans="1:26" ht="15" thickBot="1" x14ac:dyDescent="0.25">
      <c r="A387" s="417" t="s">
        <v>33</v>
      </c>
      <c r="B387" s="990" t="s">
        <v>10</v>
      </c>
      <c r="C387" s="3749" t="s">
        <v>38</v>
      </c>
      <c r="D387" s="3749"/>
      <c r="E387" s="3749"/>
      <c r="F387" s="3749"/>
      <c r="G387" s="3749"/>
      <c r="H387" s="3749"/>
      <c r="I387" s="3750"/>
      <c r="J387" s="913"/>
      <c r="K387" s="989" t="s">
        <v>27</v>
      </c>
      <c r="L387" s="988">
        <f>L344*1</f>
        <v>451.2</v>
      </c>
      <c r="M387" s="882"/>
      <c r="N387" s="882"/>
      <c r="O387" s="881"/>
    </row>
    <row r="388" spans="1:26" ht="15" thickBot="1" x14ac:dyDescent="0.25">
      <c r="A388" s="754" t="s">
        <v>33</v>
      </c>
      <c r="B388" s="880" t="s">
        <v>28</v>
      </c>
      <c r="C388" s="757" t="s">
        <v>351</v>
      </c>
      <c r="D388" s="756"/>
      <c r="E388" s="756"/>
      <c r="F388" s="756"/>
      <c r="G388" s="756"/>
      <c r="H388" s="756"/>
      <c r="I388" s="756"/>
      <c r="J388" s="756"/>
      <c r="K388" s="634"/>
      <c r="L388" s="634"/>
      <c r="M388" s="755"/>
      <c r="N388" s="755"/>
      <c r="O388" s="829"/>
    </row>
    <row r="389" spans="1:26" ht="26.25" thickBot="1" x14ac:dyDescent="0.25">
      <c r="A389" s="911"/>
      <c r="B389" s="910"/>
      <c r="C389" s="630"/>
      <c r="D389" s="629"/>
      <c r="E389" s="629"/>
      <c r="F389" s="629"/>
      <c r="G389" s="629"/>
      <c r="H389" s="629"/>
      <c r="I389" s="629"/>
      <c r="J389" s="629"/>
      <c r="K389" s="629"/>
      <c r="L389" s="628"/>
      <c r="M389" s="636" t="s">
        <v>350</v>
      </c>
      <c r="N389" s="626" t="s">
        <v>144</v>
      </c>
      <c r="O389" s="987"/>
      <c r="Y389" s="361"/>
    </row>
    <row r="390" spans="1:26" ht="15" customHeight="1" x14ac:dyDescent="0.2">
      <c r="A390" s="818" t="s">
        <v>33</v>
      </c>
      <c r="B390" s="3695" t="s">
        <v>28</v>
      </c>
      <c r="C390" s="817" t="s">
        <v>10</v>
      </c>
      <c r="D390" s="3637" t="s">
        <v>349</v>
      </c>
      <c r="E390" s="3638"/>
      <c r="F390" s="3639"/>
      <c r="G390" s="3587" t="s">
        <v>347</v>
      </c>
      <c r="H390" s="3831" t="s">
        <v>18</v>
      </c>
      <c r="I390" s="3877" t="s">
        <v>19</v>
      </c>
      <c r="J390" s="3577" t="s">
        <v>99</v>
      </c>
      <c r="K390" s="468" t="s">
        <v>20</v>
      </c>
      <c r="L390" s="624">
        <f>L396</f>
        <v>0</v>
      </c>
      <c r="M390" s="977"/>
      <c r="N390" s="976"/>
      <c r="O390" s="944"/>
      <c r="Y390" s="361"/>
    </row>
    <row r="391" spans="1:26" ht="20.25" customHeight="1" x14ac:dyDescent="0.2">
      <c r="A391" s="971"/>
      <c r="B391" s="3696"/>
      <c r="C391" s="984"/>
      <c r="D391" s="3640"/>
      <c r="E391" s="3641"/>
      <c r="F391" s="3642"/>
      <c r="G391" s="3588"/>
      <c r="H391" s="3829"/>
      <c r="I391" s="3878"/>
      <c r="J391" s="3578"/>
      <c r="K391" s="463" t="s">
        <v>26</v>
      </c>
      <c r="L391" s="621">
        <f>L397</f>
        <v>0</v>
      </c>
      <c r="M391" s="986"/>
      <c r="N391" s="972"/>
      <c r="O391" s="801"/>
      <c r="Y391" s="361"/>
    </row>
    <row r="392" spans="1:26" ht="15" x14ac:dyDescent="0.2">
      <c r="A392" s="971"/>
      <c r="B392" s="3696"/>
      <c r="C392" s="984"/>
      <c r="D392" s="3640"/>
      <c r="E392" s="3641"/>
      <c r="F392" s="3642"/>
      <c r="G392" s="3588"/>
      <c r="H392" s="3829"/>
      <c r="I392" s="3878"/>
      <c r="J392" s="3578"/>
      <c r="K392" s="463" t="s">
        <v>219</v>
      </c>
      <c r="L392" s="621">
        <f>L398</f>
        <v>0</v>
      </c>
      <c r="M392" s="985"/>
      <c r="N392" s="972"/>
      <c r="O392" s="801"/>
    </row>
    <row r="393" spans="1:26" ht="15" x14ac:dyDescent="0.2">
      <c r="A393" s="971"/>
      <c r="B393" s="3696"/>
      <c r="C393" s="984"/>
      <c r="D393" s="3640"/>
      <c r="E393" s="3641"/>
      <c r="F393" s="3642"/>
      <c r="G393" s="3588"/>
      <c r="H393" s="3829"/>
      <c r="I393" s="3878"/>
      <c r="J393" s="893"/>
      <c r="K393" s="463" t="s">
        <v>23</v>
      </c>
      <c r="L393" s="621">
        <f>L399</f>
        <v>0</v>
      </c>
      <c r="M393" s="803"/>
      <c r="N393" s="802"/>
      <c r="O393" s="801"/>
    </row>
    <row r="394" spans="1:26" ht="15.75" thickBot="1" x14ac:dyDescent="0.25">
      <c r="A394" s="971"/>
      <c r="B394" s="3696"/>
      <c r="C394" s="984"/>
      <c r="D394" s="3640"/>
      <c r="E394" s="3641"/>
      <c r="F394" s="3642"/>
      <c r="G394" s="3588"/>
      <c r="H394" s="3829"/>
      <c r="I394" s="3878"/>
      <c r="J394" s="893"/>
      <c r="K394" s="828" t="s">
        <v>24</v>
      </c>
      <c r="L394" s="827">
        <f>L400</f>
        <v>0</v>
      </c>
      <c r="M394" s="792"/>
      <c r="N394" s="791"/>
      <c r="O394" s="790"/>
    </row>
    <row r="395" spans="1:26" ht="15.75" thickBot="1" x14ac:dyDescent="0.25">
      <c r="A395" s="887"/>
      <c r="B395" s="3697"/>
      <c r="C395" s="983"/>
      <c r="D395" s="3643"/>
      <c r="E395" s="3644"/>
      <c r="F395" s="3645"/>
      <c r="G395" s="3589"/>
      <c r="H395" s="3830"/>
      <c r="I395" s="3879"/>
      <c r="J395" s="889"/>
      <c r="K395" s="497" t="s">
        <v>27</v>
      </c>
      <c r="L395" s="525">
        <f>SUM(L390:L394)</f>
        <v>0</v>
      </c>
      <c r="M395" s="782"/>
      <c r="N395" s="781"/>
      <c r="O395" s="780"/>
    </row>
    <row r="396" spans="1:26" ht="15" hidden="1" x14ac:dyDescent="0.2">
      <c r="A396" s="818" t="s">
        <v>33</v>
      </c>
      <c r="B396" s="3751" t="s">
        <v>28</v>
      </c>
      <c r="C396" s="982" t="s">
        <v>10</v>
      </c>
      <c r="D396" s="981" t="s">
        <v>10</v>
      </c>
      <c r="E396" s="980"/>
      <c r="F396" s="3648" t="s">
        <v>348</v>
      </c>
      <c r="G396" s="3851" t="s">
        <v>347</v>
      </c>
      <c r="H396" s="3854" t="s">
        <v>18</v>
      </c>
      <c r="I396" s="3857" t="s">
        <v>268</v>
      </c>
      <c r="J396" s="979" t="s">
        <v>135</v>
      </c>
      <c r="K396" s="978" t="s">
        <v>20</v>
      </c>
      <c r="L396" s="545"/>
      <c r="M396" s="977" t="s">
        <v>223</v>
      </c>
      <c r="N396" s="976" t="s">
        <v>144</v>
      </c>
      <c r="O396" s="944">
        <v>1</v>
      </c>
      <c r="Y396" s="361"/>
      <c r="Z396" s="361"/>
    </row>
    <row r="397" spans="1:26" ht="15" hidden="1" x14ac:dyDescent="0.2">
      <c r="A397" s="971"/>
      <c r="B397" s="3752"/>
      <c r="C397" s="970"/>
      <c r="D397" s="969"/>
      <c r="E397" s="968"/>
      <c r="F397" s="3928"/>
      <c r="G397" s="3852"/>
      <c r="H397" s="3855"/>
      <c r="I397" s="3858"/>
      <c r="J397" s="581" t="s">
        <v>332</v>
      </c>
      <c r="K397" s="974" t="s">
        <v>26</v>
      </c>
      <c r="L397" s="557"/>
      <c r="M397" s="719" t="s">
        <v>346</v>
      </c>
      <c r="N397" s="975" t="s">
        <v>144</v>
      </c>
      <c r="O397" s="801">
        <v>6</v>
      </c>
      <c r="Q397" s="604"/>
      <c r="Y397" s="361"/>
      <c r="Z397" s="361"/>
    </row>
    <row r="398" spans="1:26" ht="15" hidden="1" x14ac:dyDescent="0.2">
      <c r="A398" s="971"/>
      <c r="B398" s="3752"/>
      <c r="C398" s="970"/>
      <c r="D398" s="969"/>
      <c r="E398" s="968"/>
      <c r="F398" s="3928"/>
      <c r="G398" s="3852"/>
      <c r="H398" s="3855"/>
      <c r="I398" s="3858"/>
      <c r="J398" s="582"/>
      <c r="K398" s="974" t="s">
        <v>219</v>
      </c>
      <c r="L398" s="557"/>
      <c r="M398" s="973"/>
      <c r="N398" s="972"/>
      <c r="O398" s="801"/>
      <c r="Y398" s="361"/>
      <c r="Z398" s="361"/>
    </row>
    <row r="399" spans="1:26" ht="15" hidden="1" x14ac:dyDescent="0.2">
      <c r="A399" s="971"/>
      <c r="B399" s="3752"/>
      <c r="C399" s="970"/>
      <c r="D399" s="969"/>
      <c r="E399" s="968"/>
      <c r="F399" s="3928"/>
      <c r="G399" s="3852"/>
      <c r="H399" s="3855"/>
      <c r="I399" s="3858"/>
      <c r="J399" s="582"/>
      <c r="K399" s="974" t="s">
        <v>23</v>
      </c>
      <c r="L399" s="557"/>
      <c r="M399" s="973"/>
      <c r="N399" s="972"/>
      <c r="O399" s="801"/>
    </row>
    <row r="400" spans="1:26" ht="15" hidden="1" x14ac:dyDescent="0.2">
      <c r="A400" s="971"/>
      <c r="B400" s="3752"/>
      <c r="C400" s="970"/>
      <c r="D400" s="969"/>
      <c r="E400" s="968"/>
      <c r="F400" s="3928"/>
      <c r="G400" s="3852"/>
      <c r="H400" s="3855"/>
      <c r="I400" s="3858"/>
      <c r="J400" s="582"/>
      <c r="K400" s="967" t="s">
        <v>24</v>
      </c>
      <c r="L400" s="612"/>
      <c r="M400" s="966"/>
      <c r="N400" s="965"/>
      <c r="O400" s="964"/>
    </row>
    <row r="401" spans="1:17" ht="15.75" hidden="1" thickBot="1" x14ac:dyDescent="0.25">
      <c r="A401" s="887"/>
      <c r="B401" s="3753"/>
      <c r="C401" s="963"/>
      <c r="D401" s="962"/>
      <c r="E401" s="961"/>
      <c r="F401" s="3929"/>
      <c r="G401" s="3853"/>
      <c r="H401" s="3856"/>
      <c r="I401" s="3859"/>
      <c r="J401" s="864"/>
      <c r="K401" s="960" t="s">
        <v>27</v>
      </c>
      <c r="L401" s="525">
        <f>SUM(L396:L400)</f>
        <v>0</v>
      </c>
      <c r="M401" s="782"/>
      <c r="N401" s="781"/>
      <c r="O401" s="780"/>
    </row>
    <row r="402" spans="1:17" ht="24.75" customHeight="1" thickBot="1" x14ac:dyDescent="0.25">
      <c r="A402" s="789" t="s">
        <v>33</v>
      </c>
      <c r="B402" s="959" t="s">
        <v>28</v>
      </c>
      <c r="C402" s="3804" t="s">
        <v>38</v>
      </c>
      <c r="D402" s="3804"/>
      <c r="E402" s="3804"/>
      <c r="F402" s="3804"/>
      <c r="G402" s="3804"/>
      <c r="H402" s="3804"/>
      <c r="I402" s="3805"/>
      <c r="J402" s="957"/>
      <c r="K402" s="956" t="s">
        <v>27</v>
      </c>
      <c r="L402" s="955">
        <f>L395*1</f>
        <v>0</v>
      </c>
      <c r="M402" s="882"/>
      <c r="N402" s="882"/>
      <c r="O402" s="881"/>
    </row>
    <row r="403" spans="1:17" ht="28.5" customHeight="1" thickBot="1" x14ac:dyDescent="0.25">
      <c r="A403" s="952" t="s">
        <v>33</v>
      </c>
      <c r="B403" s="954" t="s">
        <v>30</v>
      </c>
      <c r="C403" s="953" t="s">
        <v>345</v>
      </c>
      <c r="D403" s="755"/>
      <c r="E403" s="755"/>
      <c r="F403" s="755"/>
      <c r="G403" s="755"/>
      <c r="H403" s="755"/>
      <c r="I403" s="755"/>
      <c r="J403" s="633"/>
      <c r="K403" s="633"/>
      <c r="L403" s="633"/>
      <c r="M403" s="755"/>
      <c r="N403" s="755"/>
      <c r="O403" s="829"/>
    </row>
    <row r="404" spans="1:17" ht="42" customHeight="1" thickBot="1" x14ac:dyDescent="0.25">
      <c r="A404" s="952"/>
      <c r="B404" s="778"/>
      <c r="C404" s="951"/>
      <c r="D404" s="951"/>
      <c r="E404" s="951"/>
      <c r="F404" s="951"/>
      <c r="G404" s="951"/>
      <c r="H404" s="951"/>
      <c r="I404" s="951"/>
      <c r="J404" s="951"/>
      <c r="K404" s="951"/>
      <c r="L404" s="951"/>
      <c r="M404" s="759"/>
      <c r="N404" s="626"/>
      <c r="O404" s="830"/>
    </row>
    <row r="405" spans="1:17" ht="12.75" customHeight="1" x14ac:dyDescent="0.2">
      <c r="A405" s="938" t="s">
        <v>33</v>
      </c>
      <c r="B405" s="3823" t="s">
        <v>30</v>
      </c>
      <c r="C405" s="937" t="s">
        <v>10</v>
      </c>
      <c r="D405" s="3842" t="s">
        <v>344</v>
      </c>
      <c r="E405" s="3843"/>
      <c r="F405" s="3844"/>
      <c r="G405" s="3587" t="s">
        <v>342</v>
      </c>
      <c r="H405" s="3860" t="s">
        <v>18</v>
      </c>
      <c r="I405" s="3774" t="s">
        <v>19</v>
      </c>
      <c r="J405" s="3577" t="s">
        <v>99</v>
      </c>
      <c r="K405" s="825" t="s">
        <v>20</v>
      </c>
      <c r="L405" s="824">
        <f>L411</f>
        <v>0</v>
      </c>
      <c r="M405" s="812"/>
      <c r="N405" s="811"/>
      <c r="O405" s="610"/>
    </row>
    <row r="406" spans="1:17" ht="13.5" customHeight="1" x14ac:dyDescent="0.2">
      <c r="A406" s="800"/>
      <c r="B406" s="3824"/>
      <c r="C406" s="932"/>
      <c r="D406" s="3845"/>
      <c r="E406" s="3846"/>
      <c r="F406" s="3847"/>
      <c r="G406" s="3588"/>
      <c r="H406" s="3861"/>
      <c r="I406" s="3775"/>
      <c r="J406" s="3578"/>
      <c r="K406" s="823" t="s">
        <v>26</v>
      </c>
      <c r="L406" s="822">
        <f>L412</f>
        <v>0</v>
      </c>
      <c r="M406" s="803"/>
      <c r="N406" s="802"/>
      <c r="O406" s="593"/>
      <c r="Q406" s="361"/>
    </row>
    <row r="407" spans="1:17" ht="15" customHeight="1" thickBot="1" x14ac:dyDescent="0.25">
      <c r="A407" s="800"/>
      <c r="B407" s="3824"/>
      <c r="C407" s="932"/>
      <c r="D407" s="3845"/>
      <c r="E407" s="3846"/>
      <c r="F407" s="3847"/>
      <c r="G407" s="3588"/>
      <c r="H407" s="3861"/>
      <c r="I407" s="3775"/>
      <c r="J407" s="806"/>
      <c r="K407" s="821" t="s">
        <v>219</v>
      </c>
      <c r="L407" s="950">
        <f>L413</f>
        <v>0</v>
      </c>
      <c r="M407" s="949"/>
      <c r="N407" s="948"/>
      <c r="O407" s="947"/>
    </row>
    <row r="408" spans="1:17" ht="15" customHeight="1" x14ac:dyDescent="0.2">
      <c r="A408" s="800"/>
      <c r="B408" s="3824"/>
      <c r="C408" s="932"/>
      <c r="D408" s="3845"/>
      <c r="E408" s="3846"/>
      <c r="F408" s="3847"/>
      <c r="G408" s="3588"/>
      <c r="H408" s="3861"/>
      <c r="I408" s="3775"/>
      <c r="J408" s="806"/>
      <c r="K408" s="825" t="s">
        <v>23</v>
      </c>
      <c r="L408" s="946">
        <f>L414</f>
        <v>50</v>
      </c>
      <c r="M408" s="812"/>
      <c r="N408" s="945"/>
      <c r="O408" s="944"/>
    </row>
    <row r="409" spans="1:17" ht="15.75" customHeight="1" thickBot="1" x14ac:dyDescent="0.25">
      <c r="A409" s="800"/>
      <c r="B409" s="3824"/>
      <c r="C409" s="932"/>
      <c r="D409" s="3845"/>
      <c r="E409" s="3846"/>
      <c r="F409" s="3847"/>
      <c r="G409" s="3588"/>
      <c r="H409" s="3861"/>
      <c r="I409" s="3775"/>
      <c r="J409" s="806"/>
      <c r="K409" s="943" t="s">
        <v>24</v>
      </c>
      <c r="L409" s="942">
        <f>L415</f>
        <v>0</v>
      </c>
      <c r="M409" s="941"/>
      <c r="N409" s="940"/>
      <c r="O409" s="939"/>
    </row>
    <row r="410" spans="1:17" ht="18" customHeight="1" thickBot="1" x14ac:dyDescent="0.25">
      <c r="A410" s="789"/>
      <c r="B410" s="3825"/>
      <c r="C410" s="930"/>
      <c r="D410" s="3848"/>
      <c r="E410" s="3849"/>
      <c r="F410" s="3850"/>
      <c r="G410" s="3589"/>
      <c r="H410" s="3862"/>
      <c r="I410" s="3776"/>
      <c r="J410" s="819"/>
      <c r="K410" s="784" t="s">
        <v>27</v>
      </c>
      <c r="L410" s="783">
        <f>SUM(L405:L409)</f>
        <v>50</v>
      </c>
      <c r="M410" s="782"/>
      <c r="N410" s="781"/>
      <c r="O410" s="780"/>
    </row>
    <row r="411" spans="1:17" ht="15" x14ac:dyDescent="0.2">
      <c r="A411" s="938" t="s">
        <v>33</v>
      </c>
      <c r="B411" s="3823" t="s">
        <v>30</v>
      </c>
      <c r="C411" s="937" t="s">
        <v>10</v>
      </c>
      <c r="D411" s="936" t="s">
        <v>10</v>
      </c>
      <c r="E411" s="935"/>
      <c r="F411" s="3604" t="s">
        <v>343</v>
      </c>
      <c r="G411" s="3587" t="s">
        <v>342</v>
      </c>
      <c r="H411" s="3860" t="s">
        <v>18</v>
      </c>
      <c r="I411" s="3774" t="s">
        <v>265</v>
      </c>
      <c r="J411" s="736" t="s">
        <v>134</v>
      </c>
      <c r="K411" s="814" t="s">
        <v>20</v>
      </c>
      <c r="L411" s="813"/>
      <c r="M411" s="812"/>
      <c r="N411" s="811"/>
      <c r="O411" s="810"/>
    </row>
    <row r="412" spans="1:17" ht="15" x14ac:dyDescent="0.2">
      <c r="A412" s="800"/>
      <c r="B412" s="3824"/>
      <c r="C412" s="932"/>
      <c r="D412" s="798"/>
      <c r="E412" s="931"/>
      <c r="F412" s="3605"/>
      <c r="G412" s="3588"/>
      <c r="H412" s="3861"/>
      <c r="I412" s="3775"/>
      <c r="J412" s="558" t="s">
        <v>341</v>
      </c>
      <c r="K412" s="805" t="s">
        <v>26</v>
      </c>
      <c r="L412" s="934"/>
      <c r="M412" s="540"/>
      <c r="N412" s="808"/>
      <c r="O412" s="807"/>
      <c r="P412" s="364"/>
    </row>
    <row r="413" spans="1:17" x14ac:dyDescent="0.2">
      <c r="A413" s="800"/>
      <c r="B413" s="3824"/>
      <c r="C413" s="932"/>
      <c r="D413" s="798"/>
      <c r="E413" s="931"/>
      <c r="F413" s="3605"/>
      <c r="G413" s="3588"/>
      <c r="H413" s="3861"/>
      <c r="I413" s="3775"/>
      <c r="J413" s="806"/>
      <c r="K413" s="805" t="s">
        <v>219</v>
      </c>
      <c r="L413" s="804"/>
      <c r="M413" s="803"/>
      <c r="N413" s="802"/>
      <c r="O413" s="801"/>
    </row>
    <row r="414" spans="1:17" x14ac:dyDescent="0.2">
      <c r="A414" s="800"/>
      <c r="B414" s="3824"/>
      <c r="C414" s="932"/>
      <c r="D414" s="798"/>
      <c r="E414" s="931"/>
      <c r="F414" s="3605"/>
      <c r="G414" s="3588"/>
      <c r="H414" s="3861"/>
      <c r="I414" s="3775"/>
      <c r="J414" s="806"/>
      <c r="K414" s="805" t="s">
        <v>23</v>
      </c>
      <c r="L414" s="933">
        <v>50</v>
      </c>
      <c r="M414" s="803"/>
      <c r="N414" s="802"/>
      <c r="O414" s="801"/>
    </row>
    <row r="415" spans="1:17" ht="13.5" thickBot="1" x14ac:dyDescent="0.25">
      <c r="A415" s="800"/>
      <c r="B415" s="3824"/>
      <c r="C415" s="932"/>
      <c r="D415" s="798"/>
      <c r="E415" s="931"/>
      <c r="F415" s="3605"/>
      <c r="G415" s="3588"/>
      <c r="H415" s="3861"/>
      <c r="I415" s="3775"/>
      <c r="J415" s="806"/>
      <c r="K415" s="794" t="s">
        <v>24</v>
      </c>
      <c r="L415" s="793"/>
      <c r="M415" s="792"/>
      <c r="N415" s="791"/>
      <c r="O415" s="790"/>
    </row>
    <row r="416" spans="1:17" ht="13.5" thickBot="1" x14ac:dyDescent="0.25">
      <c r="A416" s="789"/>
      <c r="B416" s="3825"/>
      <c r="C416" s="930"/>
      <c r="D416" s="787"/>
      <c r="E416" s="929"/>
      <c r="F416" s="3606"/>
      <c r="G416" s="3589"/>
      <c r="H416" s="3862"/>
      <c r="I416" s="3776"/>
      <c r="J416" s="785"/>
      <c r="K416" s="784" t="s">
        <v>27</v>
      </c>
      <c r="L416" s="783">
        <f>SUM(L411:L415)</f>
        <v>50</v>
      </c>
      <c r="M416" s="782"/>
      <c r="N416" s="781"/>
      <c r="O416" s="780"/>
    </row>
    <row r="417" spans="1:15" ht="15" thickBot="1" x14ac:dyDescent="0.25">
      <c r="A417" s="405" t="s">
        <v>33</v>
      </c>
      <c r="B417" s="404" t="s">
        <v>30</v>
      </c>
      <c r="C417" s="3646" t="s">
        <v>38</v>
      </c>
      <c r="D417" s="3646"/>
      <c r="E417" s="3646"/>
      <c r="F417" s="3646"/>
      <c r="G417" s="3646"/>
      <c r="H417" s="3646"/>
      <c r="I417" s="3647"/>
      <c r="J417" s="403"/>
      <c r="K417" s="490" t="s">
        <v>27</v>
      </c>
      <c r="L417" s="400">
        <f>L410*1</f>
        <v>50</v>
      </c>
      <c r="M417" s="399"/>
      <c r="N417" s="399"/>
      <c r="O417" s="398"/>
    </row>
    <row r="418" spans="1:15" ht="15" thickBot="1" x14ac:dyDescent="0.25">
      <c r="A418" s="651" t="s">
        <v>33</v>
      </c>
      <c r="B418" s="397"/>
      <c r="C418" s="3727" t="s">
        <v>71</v>
      </c>
      <c r="D418" s="3727"/>
      <c r="E418" s="3727"/>
      <c r="F418" s="3727"/>
      <c r="G418" s="3727"/>
      <c r="H418" s="3727"/>
      <c r="I418" s="3870"/>
      <c r="J418" s="396"/>
      <c r="K418" s="928" t="s">
        <v>27</v>
      </c>
      <c r="L418" s="393">
        <f>L387+L402+L417</f>
        <v>501.2</v>
      </c>
      <c r="M418" s="392"/>
      <c r="N418" s="392"/>
      <c r="O418" s="391"/>
    </row>
    <row r="419" spans="1:15" ht="15.75" thickBot="1" x14ac:dyDescent="0.25">
      <c r="A419" s="647" t="s">
        <v>35</v>
      </c>
      <c r="B419" s="646"/>
      <c r="C419" s="927" t="s">
        <v>340</v>
      </c>
      <c r="D419" s="644"/>
      <c r="E419" s="644"/>
      <c r="F419" s="926"/>
      <c r="G419" s="926"/>
      <c r="H419" s="644"/>
      <c r="I419" s="644"/>
      <c r="J419" s="644"/>
      <c r="K419" s="644"/>
      <c r="L419" s="925"/>
      <c r="M419" s="643"/>
      <c r="N419" s="643"/>
      <c r="O419" s="642"/>
    </row>
    <row r="420" spans="1:15" ht="37.5" customHeight="1" thickBot="1" x14ac:dyDescent="0.25">
      <c r="A420" s="763"/>
      <c r="B420" s="762"/>
      <c r="C420" s="760"/>
      <c r="D420" s="760"/>
      <c r="E420" s="760"/>
      <c r="F420" s="761"/>
      <c r="G420" s="761"/>
      <c r="H420" s="760"/>
      <c r="I420" s="760"/>
      <c r="J420" s="760"/>
      <c r="K420" s="760"/>
      <c r="L420" s="638"/>
      <c r="M420" s="759" t="s">
        <v>339</v>
      </c>
      <c r="N420" s="626" t="s">
        <v>338</v>
      </c>
      <c r="O420" s="625">
        <v>670286</v>
      </c>
    </row>
    <row r="421" spans="1:15" ht="23.25" customHeight="1" thickBot="1" x14ac:dyDescent="0.25">
      <c r="A421" s="631" t="s">
        <v>35</v>
      </c>
      <c r="B421" s="404" t="s">
        <v>10</v>
      </c>
      <c r="C421" s="757" t="s">
        <v>337</v>
      </c>
      <c r="D421" s="756"/>
      <c r="E421" s="756"/>
      <c r="F421" s="756"/>
      <c r="G421" s="756"/>
      <c r="H421" s="756"/>
      <c r="I421" s="756"/>
      <c r="J421" s="756"/>
      <c r="K421" s="756"/>
      <c r="L421" s="879"/>
      <c r="M421" s="755"/>
      <c r="N421" s="755"/>
      <c r="O421" s="829"/>
    </row>
    <row r="422" spans="1:15" ht="34.5" customHeight="1" thickBot="1" x14ac:dyDescent="0.25">
      <c r="A422" s="754"/>
      <c r="B422" s="404"/>
      <c r="C422" s="753"/>
      <c r="D422" s="753"/>
      <c r="E422" s="753"/>
      <c r="F422" s="753"/>
      <c r="G422" s="753"/>
      <c r="H422" s="753"/>
      <c r="I422" s="753"/>
      <c r="J422" s="753"/>
      <c r="K422" s="753"/>
      <c r="L422" s="924"/>
      <c r="M422" s="752" t="s">
        <v>336</v>
      </c>
      <c r="N422" s="626" t="s">
        <v>144</v>
      </c>
      <c r="O422" s="625">
        <v>1</v>
      </c>
    </row>
    <row r="423" spans="1:15" ht="15" customHeight="1" x14ac:dyDescent="0.2">
      <c r="A423" s="3837" t="s">
        <v>35</v>
      </c>
      <c r="B423" s="3840" t="s">
        <v>10</v>
      </c>
      <c r="C423" s="3601" t="s">
        <v>10</v>
      </c>
      <c r="D423" s="3863" t="s">
        <v>335</v>
      </c>
      <c r="E423" s="3864"/>
      <c r="F423" s="3865"/>
      <c r="G423" s="3587" t="s">
        <v>333</v>
      </c>
      <c r="H423" s="3584" t="s">
        <v>18</v>
      </c>
      <c r="I423" s="3610" t="s">
        <v>19</v>
      </c>
      <c r="J423" s="3577" t="s">
        <v>99</v>
      </c>
      <c r="K423" s="468" t="s">
        <v>20</v>
      </c>
      <c r="L423" s="875">
        <f t="shared" ref="L423:L428" si="0">L430</f>
        <v>0</v>
      </c>
      <c r="M423" s="544" t="s">
        <v>246</v>
      </c>
      <c r="N423" s="543" t="s">
        <v>144</v>
      </c>
      <c r="O423" s="610">
        <v>1</v>
      </c>
    </row>
    <row r="424" spans="1:15" ht="15" x14ac:dyDescent="0.2">
      <c r="A424" s="3838"/>
      <c r="B424" s="3612"/>
      <c r="C424" s="3602"/>
      <c r="D424" s="3866"/>
      <c r="E424" s="3867"/>
      <c r="F424" s="3770"/>
      <c r="G424" s="3588"/>
      <c r="H424" s="3585"/>
      <c r="I424" s="3579"/>
      <c r="J424" s="3578"/>
      <c r="K424" s="463" t="s">
        <v>26</v>
      </c>
      <c r="L424" s="874">
        <f t="shared" si="0"/>
        <v>0</v>
      </c>
      <c r="M424" s="3932" t="s">
        <v>331</v>
      </c>
      <c r="N424" s="3922" t="s">
        <v>142</v>
      </c>
      <c r="O424" s="3924">
        <v>100</v>
      </c>
    </row>
    <row r="425" spans="1:15" ht="15" x14ac:dyDescent="0.2">
      <c r="A425" s="3838"/>
      <c r="B425" s="3612"/>
      <c r="C425" s="3602"/>
      <c r="D425" s="3866"/>
      <c r="E425" s="3867"/>
      <c r="F425" s="3770"/>
      <c r="G425" s="3588"/>
      <c r="H425" s="3585"/>
      <c r="I425" s="3579"/>
      <c r="J425" s="3578"/>
      <c r="K425" s="463" t="s">
        <v>219</v>
      </c>
      <c r="L425" s="874">
        <f t="shared" si="0"/>
        <v>870.8</v>
      </c>
      <c r="M425" s="3810"/>
      <c r="N425" s="3923"/>
      <c r="O425" s="3925"/>
    </row>
    <row r="426" spans="1:15" ht="15" x14ac:dyDescent="0.2">
      <c r="A426" s="3838"/>
      <c r="B426" s="3612"/>
      <c r="C426" s="3602"/>
      <c r="D426" s="3866"/>
      <c r="E426" s="3867"/>
      <c r="F426" s="3770"/>
      <c r="G426" s="3588"/>
      <c r="H426" s="3585"/>
      <c r="I426" s="3579"/>
      <c r="J426" s="424"/>
      <c r="K426" s="463" t="s">
        <v>23</v>
      </c>
      <c r="L426" s="874">
        <f t="shared" si="0"/>
        <v>0</v>
      </c>
      <c r="M426" s="595"/>
      <c r="N426" s="594"/>
      <c r="O426" s="593"/>
    </row>
    <row r="427" spans="1:15" ht="15" x14ac:dyDescent="0.2">
      <c r="A427" s="3838"/>
      <c r="B427" s="3612"/>
      <c r="C427" s="3602"/>
      <c r="D427" s="3866"/>
      <c r="E427" s="3867"/>
      <c r="F427" s="3770"/>
      <c r="G427" s="3588"/>
      <c r="H427" s="3585"/>
      <c r="I427" s="3579"/>
      <c r="J427" s="424"/>
      <c r="K427" s="828" t="s">
        <v>217</v>
      </c>
      <c r="L427" s="923">
        <f t="shared" si="0"/>
        <v>0</v>
      </c>
      <c r="M427" s="530"/>
      <c r="N427" s="529"/>
      <c r="O427" s="605"/>
    </row>
    <row r="428" spans="1:15" ht="15.75" thickBot="1" x14ac:dyDescent="0.25">
      <c r="A428" s="3838"/>
      <c r="B428" s="3612"/>
      <c r="C428" s="3602"/>
      <c r="D428" s="3866"/>
      <c r="E428" s="3867"/>
      <c r="F428" s="3770"/>
      <c r="G428" s="3588"/>
      <c r="H428" s="3585"/>
      <c r="I428" s="3579"/>
      <c r="J428" s="424"/>
      <c r="K428" s="828" t="s">
        <v>24</v>
      </c>
      <c r="L428" s="870">
        <f t="shared" si="0"/>
        <v>0</v>
      </c>
      <c r="M428" s="589"/>
      <c r="N428" s="588"/>
      <c r="O428" s="587"/>
    </row>
    <row r="429" spans="1:15" ht="12.6" customHeight="1" thickBot="1" x14ac:dyDescent="0.25">
      <c r="A429" s="3839"/>
      <c r="B429" s="3841"/>
      <c r="C429" s="3603"/>
      <c r="D429" s="3868"/>
      <c r="E429" s="3869"/>
      <c r="F429" s="3771"/>
      <c r="G429" s="3589"/>
      <c r="H429" s="3586"/>
      <c r="I429" s="3580"/>
      <c r="J429" s="585"/>
      <c r="K429" s="497" t="s">
        <v>27</v>
      </c>
      <c r="L429" s="838">
        <f>SUM(L423:L428)</f>
        <v>870.8</v>
      </c>
      <c r="M429" s="563"/>
      <c r="N429" s="562"/>
      <c r="O429" s="561"/>
    </row>
    <row r="430" spans="1:15" ht="15" x14ac:dyDescent="0.2">
      <c r="A430" s="3837" t="s">
        <v>35</v>
      </c>
      <c r="B430" s="3840" t="s">
        <v>10</v>
      </c>
      <c r="C430" s="3601" t="s">
        <v>10</v>
      </c>
      <c r="D430" s="614" t="s">
        <v>10</v>
      </c>
      <c r="E430" s="547"/>
      <c r="F430" s="3604" t="s">
        <v>334</v>
      </c>
      <c r="G430" s="3587" t="s">
        <v>333</v>
      </c>
      <c r="H430" s="3607" t="s">
        <v>18</v>
      </c>
      <c r="I430" s="3610" t="s">
        <v>19</v>
      </c>
      <c r="J430" s="736" t="s">
        <v>99</v>
      </c>
      <c r="K430" s="519" t="s">
        <v>20</v>
      </c>
      <c r="L430" s="854"/>
      <c r="M430" s="544" t="s">
        <v>223</v>
      </c>
      <c r="N430" s="543" t="s">
        <v>144</v>
      </c>
      <c r="O430" s="610">
        <v>1</v>
      </c>
    </row>
    <row r="431" spans="1:15" ht="15" x14ac:dyDescent="0.2">
      <c r="A431" s="3838"/>
      <c r="B431" s="3612"/>
      <c r="C431" s="3602"/>
      <c r="D431" s="514"/>
      <c r="E431" s="533"/>
      <c r="F431" s="3605"/>
      <c r="G431" s="3588"/>
      <c r="H431" s="3608"/>
      <c r="I431" s="3579"/>
      <c r="J431" s="558" t="s">
        <v>332</v>
      </c>
      <c r="K431" s="513" t="s">
        <v>26</v>
      </c>
      <c r="L431" s="853"/>
      <c r="M431" s="711" t="s">
        <v>331</v>
      </c>
      <c r="N431" s="539" t="s">
        <v>142</v>
      </c>
      <c r="O431" s="593">
        <v>100</v>
      </c>
    </row>
    <row r="432" spans="1:15" ht="15.75" thickBot="1" x14ac:dyDescent="0.25">
      <c r="A432" s="3838"/>
      <c r="B432" s="3612"/>
      <c r="C432" s="3602"/>
      <c r="D432" s="514"/>
      <c r="E432" s="533"/>
      <c r="F432" s="3605"/>
      <c r="G432" s="3588"/>
      <c r="H432" s="3608"/>
      <c r="I432" s="3579"/>
      <c r="J432" s="424"/>
      <c r="K432" s="506" t="s">
        <v>219</v>
      </c>
      <c r="L432" s="920">
        <v>870.8</v>
      </c>
      <c r="M432" s="922"/>
      <c r="N432" s="529"/>
      <c r="O432" s="605"/>
    </row>
    <row r="433" spans="1:25" ht="15" x14ac:dyDescent="0.2">
      <c r="A433" s="3838"/>
      <c r="B433" s="3612"/>
      <c r="C433" s="3602"/>
      <c r="D433" s="514"/>
      <c r="E433" s="533"/>
      <c r="F433" s="3605"/>
      <c r="G433" s="3588"/>
      <c r="H433" s="3608"/>
      <c r="I433" s="3579"/>
      <c r="J433" s="424"/>
      <c r="K433" s="519" t="s">
        <v>23</v>
      </c>
      <c r="L433" s="854"/>
      <c r="M433" s="544"/>
      <c r="N433" s="921"/>
      <c r="O433" s="610"/>
    </row>
    <row r="434" spans="1:25" ht="15" x14ac:dyDescent="0.2">
      <c r="A434" s="3838"/>
      <c r="B434" s="3612"/>
      <c r="C434" s="3602"/>
      <c r="D434" s="514"/>
      <c r="E434" s="533"/>
      <c r="F434" s="3605"/>
      <c r="G434" s="3588"/>
      <c r="H434" s="3608"/>
      <c r="I434" s="3579"/>
      <c r="J434" s="424"/>
      <c r="K434" s="506" t="s">
        <v>217</v>
      </c>
      <c r="L434" s="920"/>
      <c r="M434" s="530"/>
      <c r="N434" s="529"/>
      <c r="O434" s="528"/>
    </row>
    <row r="435" spans="1:25" ht="29.25" customHeight="1" thickBot="1" x14ac:dyDescent="0.25">
      <c r="A435" s="3838"/>
      <c r="B435" s="3612"/>
      <c r="C435" s="3602"/>
      <c r="D435" s="514"/>
      <c r="E435" s="533"/>
      <c r="F435" s="3605"/>
      <c r="G435" s="3588"/>
      <c r="H435" s="3608"/>
      <c r="I435" s="3579"/>
      <c r="J435" s="424"/>
      <c r="K435" s="918" t="s">
        <v>24</v>
      </c>
      <c r="L435" s="917"/>
      <c r="M435" s="916"/>
      <c r="N435" s="915"/>
      <c r="O435" s="914"/>
    </row>
    <row r="436" spans="1:25" ht="27" customHeight="1" thickBot="1" x14ac:dyDescent="0.25">
      <c r="A436" s="3839"/>
      <c r="B436" s="3841"/>
      <c r="C436" s="3603"/>
      <c r="D436" s="526"/>
      <c r="E436" s="413"/>
      <c r="F436" s="3606"/>
      <c r="G436" s="3589"/>
      <c r="H436" s="3609"/>
      <c r="I436" s="3580"/>
      <c r="J436" s="585"/>
      <c r="K436" s="497" t="s">
        <v>27</v>
      </c>
      <c r="L436" s="838">
        <f>SUM(L430:L435)</f>
        <v>870.8</v>
      </c>
      <c r="M436" s="524"/>
      <c r="N436" s="523"/>
      <c r="O436" s="522"/>
    </row>
    <row r="437" spans="1:25" ht="29.25" customHeight="1" thickBot="1" x14ac:dyDescent="0.25">
      <c r="A437" s="887" t="s">
        <v>35</v>
      </c>
      <c r="B437" s="886" t="s">
        <v>10</v>
      </c>
      <c r="C437" s="3911" t="s">
        <v>38</v>
      </c>
      <c r="D437" s="3911"/>
      <c r="E437" s="3911"/>
      <c r="F437" s="3911"/>
      <c r="G437" s="3911"/>
      <c r="H437" s="3911"/>
      <c r="I437" s="3912"/>
      <c r="J437" s="913"/>
      <c r="K437" s="884" t="s">
        <v>27</v>
      </c>
      <c r="L437" s="883">
        <f>L429*1</f>
        <v>870.8</v>
      </c>
      <c r="M437" s="882"/>
      <c r="N437" s="882"/>
      <c r="O437" s="881"/>
    </row>
    <row r="438" spans="1:25" ht="33" customHeight="1" thickBot="1" x14ac:dyDescent="0.25">
      <c r="A438" s="912" t="s">
        <v>35</v>
      </c>
      <c r="B438" s="910" t="s">
        <v>28</v>
      </c>
      <c r="C438" s="757" t="s">
        <v>330</v>
      </c>
      <c r="D438" s="756"/>
      <c r="E438" s="756"/>
      <c r="F438" s="756"/>
      <c r="G438" s="756"/>
      <c r="H438" s="756"/>
      <c r="I438" s="756"/>
      <c r="J438" s="634"/>
      <c r="K438" s="756"/>
      <c r="L438" s="879"/>
      <c r="M438" s="755"/>
      <c r="N438" s="755"/>
      <c r="O438" s="829"/>
    </row>
    <row r="439" spans="1:25" ht="48" customHeight="1" thickBot="1" x14ac:dyDescent="0.25">
      <c r="A439" s="911"/>
      <c r="B439" s="910"/>
      <c r="C439" s="753"/>
      <c r="D439" s="753"/>
      <c r="E439" s="753"/>
      <c r="F439" s="753"/>
      <c r="G439" s="753"/>
      <c r="H439" s="753"/>
      <c r="I439" s="753"/>
      <c r="J439" s="753"/>
      <c r="K439" s="753"/>
      <c r="L439" s="753"/>
      <c r="M439" s="909" t="s">
        <v>329</v>
      </c>
      <c r="N439" s="626" t="s">
        <v>144</v>
      </c>
      <c r="O439" s="625">
        <v>1</v>
      </c>
    </row>
    <row r="440" spans="1:25" ht="15" customHeight="1" x14ac:dyDescent="0.2">
      <c r="A440" s="3883" t="s">
        <v>35</v>
      </c>
      <c r="B440" s="3886" t="s">
        <v>28</v>
      </c>
      <c r="C440" s="3888" t="s">
        <v>10</v>
      </c>
      <c r="D440" s="3637" t="s">
        <v>328</v>
      </c>
      <c r="E440" s="3638"/>
      <c r="F440" s="3639"/>
      <c r="G440" s="3587" t="s">
        <v>325</v>
      </c>
      <c r="H440" s="3891" t="s">
        <v>18</v>
      </c>
      <c r="I440" s="3877" t="s">
        <v>19</v>
      </c>
      <c r="J440" s="3577" t="s">
        <v>99</v>
      </c>
      <c r="K440" s="468" t="s">
        <v>20</v>
      </c>
      <c r="L440" s="875">
        <f>L446</f>
        <v>0</v>
      </c>
      <c r="M440" s="812" t="s">
        <v>246</v>
      </c>
      <c r="N440" s="811" t="s">
        <v>144</v>
      </c>
      <c r="O440" s="810">
        <v>1</v>
      </c>
    </row>
    <row r="441" spans="1:25" ht="15" x14ac:dyDescent="0.2">
      <c r="A441" s="3884"/>
      <c r="B441" s="3696"/>
      <c r="C441" s="3889"/>
      <c r="D441" s="3640"/>
      <c r="E441" s="3641"/>
      <c r="F441" s="3642"/>
      <c r="G441" s="3588"/>
      <c r="H441" s="3829"/>
      <c r="I441" s="3878"/>
      <c r="J441" s="3578"/>
      <c r="K441" s="463" t="s">
        <v>26</v>
      </c>
      <c r="L441" s="874">
        <f>L447</f>
        <v>75</v>
      </c>
      <c r="M441" s="803" t="s">
        <v>327</v>
      </c>
      <c r="N441" s="802" t="s">
        <v>144</v>
      </c>
      <c r="O441" s="908">
        <v>15</v>
      </c>
    </row>
    <row r="442" spans="1:25" ht="15" x14ac:dyDescent="0.2">
      <c r="A442" s="3884"/>
      <c r="B442" s="3696"/>
      <c r="C442" s="3889"/>
      <c r="D442" s="3640"/>
      <c r="E442" s="3641"/>
      <c r="F442" s="3642"/>
      <c r="G442" s="3588"/>
      <c r="H442" s="3829"/>
      <c r="I442" s="3878"/>
      <c r="J442" s="424"/>
      <c r="K442" s="463" t="s">
        <v>219</v>
      </c>
      <c r="L442" s="874">
        <f>L448</f>
        <v>0</v>
      </c>
      <c r="M442" s="803"/>
      <c r="N442" s="802"/>
      <c r="O442" s="807"/>
    </row>
    <row r="443" spans="1:25" ht="15" x14ac:dyDescent="0.2">
      <c r="A443" s="3884"/>
      <c r="B443" s="3696"/>
      <c r="C443" s="3889"/>
      <c r="D443" s="3640"/>
      <c r="E443" s="3641"/>
      <c r="F443" s="3642"/>
      <c r="G443" s="3588"/>
      <c r="H443" s="3829"/>
      <c r="I443" s="3878"/>
      <c r="J443" s="424"/>
      <c r="K443" s="463" t="s">
        <v>23</v>
      </c>
      <c r="L443" s="874">
        <f>L449</f>
        <v>180</v>
      </c>
      <c r="M443" s="803"/>
      <c r="N443" s="802"/>
      <c r="O443" s="807"/>
    </row>
    <row r="444" spans="1:25" ht="15.75" thickBot="1" x14ac:dyDescent="0.25">
      <c r="A444" s="3884"/>
      <c r="B444" s="3696"/>
      <c r="C444" s="3889"/>
      <c r="D444" s="3640"/>
      <c r="E444" s="3641"/>
      <c r="F444" s="3642"/>
      <c r="G444" s="3588"/>
      <c r="H444" s="3829"/>
      <c r="I444" s="3878"/>
      <c r="J444" s="424"/>
      <c r="K444" s="828" t="s">
        <v>24</v>
      </c>
      <c r="L444" s="870">
        <f>L450</f>
        <v>0</v>
      </c>
      <c r="M444" s="792"/>
      <c r="N444" s="791"/>
      <c r="O444" s="790"/>
    </row>
    <row r="445" spans="1:25" ht="16.5" customHeight="1" thickBot="1" x14ac:dyDescent="0.25">
      <c r="A445" s="3885"/>
      <c r="B445" s="3887"/>
      <c r="C445" s="3890"/>
      <c r="D445" s="3643"/>
      <c r="E445" s="3644"/>
      <c r="F445" s="3645"/>
      <c r="G445" s="3589"/>
      <c r="H445" s="3892"/>
      <c r="I445" s="3879"/>
      <c r="J445" s="585"/>
      <c r="K445" s="907" t="s">
        <v>27</v>
      </c>
      <c r="L445" s="906">
        <f>SUM(L440:L444)</f>
        <v>255</v>
      </c>
      <c r="M445" s="905"/>
      <c r="N445" s="904"/>
      <c r="O445" s="903"/>
    </row>
    <row r="446" spans="1:25" ht="20.25" customHeight="1" x14ac:dyDescent="0.2">
      <c r="A446" s="3883" t="s">
        <v>35</v>
      </c>
      <c r="B446" s="3886" t="s">
        <v>28</v>
      </c>
      <c r="C446" s="3888" t="s">
        <v>10</v>
      </c>
      <c r="D446" s="902" t="s">
        <v>10</v>
      </c>
      <c r="E446" s="901"/>
      <c r="F446" s="3604" t="s">
        <v>326</v>
      </c>
      <c r="G446" s="3587" t="s">
        <v>325</v>
      </c>
      <c r="H446" s="3891" t="s">
        <v>18</v>
      </c>
      <c r="I446" s="3877" t="s">
        <v>313</v>
      </c>
      <c r="J446" s="712" t="s">
        <v>169</v>
      </c>
      <c r="K446" s="900" t="s">
        <v>20</v>
      </c>
      <c r="L446" s="854"/>
      <c r="M446" s="803" t="s">
        <v>223</v>
      </c>
      <c r="N446" s="899" t="s">
        <v>144</v>
      </c>
      <c r="O446" s="807">
        <v>1</v>
      </c>
    </row>
    <row r="447" spans="1:25" ht="19.5" customHeight="1" x14ac:dyDescent="0.2">
      <c r="A447" s="3884"/>
      <c r="B447" s="3696"/>
      <c r="C447" s="3889"/>
      <c r="D447" s="895"/>
      <c r="E447" s="894"/>
      <c r="F447" s="3605"/>
      <c r="G447" s="3588"/>
      <c r="H447" s="3829"/>
      <c r="I447" s="3878"/>
      <c r="J447" s="558" t="s">
        <v>254</v>
      </c>
      <c r="K447" s="896" t="s">
        <v>26</v>
      </c>
      <c r="L447" s="898">
        <v>75</v>
      </c>
      <c r="M447" s="809"/>
      <c r="N447" s="808"/>
      <c r="O447" s="897"/>
      <c r="Y447" s="361"/>
    </row>
    <row r="448" spans="1:25" ht="15" x14ac:dyDescent="0.2">
      <c r="A448" s="3884"/>
      <c r="B448" s="3696"/>
      <c r="C448" s="3889"/>
      <c r="D448" s="895"/>
      <c r="E448" s="894"/>
      <c r="F448" s="3605"/>
      <c r="G448" s="3588"/>
      <c r="H448" s="3829"/>
      <c r="I448" s="3878"/>
      <c r="J448" s="424"/>
      <c r="K448" s="896" t="s">
        <v>219</v>
      </c>
      <c r="L448" s="853"/>
      <c r="M448" s="3930" t="s">
        <v>324</v>
      </c>
      <c r="N448" s="802"/>
      <c r="O448" s="807"/>
    </row>
    <row r="449" spans="1:28" ht="15" x14ac:dyDescent="0.2">
      <c r="A449" s="3884"/>
      <c r="B449" s="3696"/>
      <c r="C449" s="3889"/>
      <c r="D449" s="895"/>
      <c r="E449" s="894"/>
      <c r="F449" s="3605"/>
      <c r="G449" s="3588"/>
      <c r="H449" s="3829"/>
      <c r="I449" s="3878"/>
      <c r="J449" s="424"/>
      <c r="K449" s="896" t="s">
        <v>23</v>
      </c>
      <c r="L449" s="853">
        <v>180</v>
      </c>
      <c r="M449" s="3931"/>
      <c r="N449" s="802" t="s">
        <v>144</v>
      </c>
      <c r="O449" s="807">
        <v>15</v>
      </c>
    </row>
    <row r="450" spans="1:28" ht="13.5" customHeight="1" thickBot="1" x14ac:dyDescent="0.25">
      <c r="A450" s="3884"/>
      <c r="B450" s="3696"/>
      <c r="C450" s="3889"/>
      <c r="D450" s="895"/>
      <c r="E450" s="894"/>
      <c r="F450" s="3605"/>
      <c r="G450" s="3588"/>
      <c r="H450" s="3829"/>
      <c r="I450" s="3878"/>
      <c r="J450" s="893"/>
      <c r="K450" s="892" t="s">
        <v>24</v>
      </c>
      <c r="L450" s="850"/>
      <c r="M450" s="792"/>
      <c r="N450" s="791"/>
      <c r="O450" s="790"/>
    </row>
    <row r="451" spans="1:28" ht="21" customHeight="1" thickBot="1" x14ac:dyDescent="0.25">
      <c r="A451" s="3885"/>
      <c r="B451" s="3887"/>
      <c r="C451" s="3890"/>
      <c r="D451" s="891"/>
      <c r="E451" s="890"/>
      <c r="F451" s="3606"/>
      <c r="G451" s="3589"/>
      <c r="H451" s="3892"/>
      <c r="I451" s="3879"/>
      <c r="J451" s="889"/>
      <c r="K451" s="888" t="s">
        <v>27</v>
      </c>
      <c r="L451" s="838">
        <f>SUM(L446:L450)</f>
        <v>255</v>
      </c>
      <c r="M451" s="782"/>
      <c r="N451" s="781"/>
      <c r="O451" s="780"/>
    </row>
    <row r="452" spans="1:28" ht="17.25" customHeight="1" thickBot="1" x14ac:dyDescent="0.25">
      <c r="A452" s="887" t="s">
        <v>35</v>
      </c>
      <c r="B452" s="886" t="s">
        <v>28</v>
      </c>
      <c r="C452" s="3911" t="s">
        <v>38</v>
      </c>
      <c r="D452" s="3911"/>
      <c r="E452" s="3911"/>
      <c r="F452" s="3911"/>
      <c r="G452" s="3911"/>
      <c r="H452" s="3911"/>
      <c r="I452" s="3912"/>
      <c r="J452" s="885"/>
      <c r="K452" s="884" t="s">
        <v>27</v>
      </c>
      <c r="L452" s="883">
        <f>L445*1</f>
        <v>255</v>
      </c>
      <c r="M452" s="882"/>
      <c r="N452" s="882"/>
      <c r="O452" s="881"/>
    </row>
    <row r="453" spans="1:28" ht="24.75" customHeight="1" thickBot="1" x14ac:dyDescent="0.25">
      <c r="A453" s="754" t="s">
        <v>35</v>
      </c>
      <c r="B453" s="880" t="s">
        <v>30</v>
      </c>
      <c r="C453" s="757" t="s">
        <v>323</v>
      </c>
      <c r="D453" s="756"/>
      <c r="E453" s="756"/>
      <c r="F453" s="756"/>
      <c r="G453" s="756"/>
      <c r="H453" s="756"/>
      <c r="I453" s="756"/>
      <c r="J453" s="756"/>
      <c r="K453" s="879"/>
      <c r="L453" s="879"/>
      <c r="M453" s="755"/>
      <c r="N453" s="755"/>
      <c r="O453" s="829"/>
    </row>
    <row r="454" spans="1:28" ht="30" customHeight="1" thickBot="1" x14ac:dyDescent="0.25">
      <c r="A454" s="754"/>
      <c r="B454" s="404"/>
      <c r="C454" s="630"/>
      <c r="D454" s="629"/>
      <c r="E454" s="629"/>
      <c r="F454" s="629"/>
      <c r="G454" s="629"/>
      <c r="H454" s="629"/>
      <c r="I454" s="629"/>
      <c r="J454" s="629"/>
      <c r="K454" s="878"/>
      <c r="L454" s="877"/>
      <c r="M454" s="627" t="s">
        <v>322</v>
      </c>
      <c r="N454" s="626" t="s">
        <v>144</v>
      </c>
      <c r="O454" s="625">
        <v>6</v>
      </c>
    </row>
    <row r="455" spans="1:28" ht="15" customHeight="1" x14ac:dyDescent="0.2">
      <c r="A455" s="716" t="s">
        <v>35</v>
      </c>
      <c r="B455" s="3611" t="s">
        <v>30</v>
      </c>
      <c r="C455" s="714" t="s">
        <v>10</v>
      </c>
      <c r="D455" s="3637" t="s">
        <v>321</v>
      </c>
      <c r="E455" s="3638"/>
      <c r="F455" s="3639"/>
      <c r="G455" s="3587" t="s">
        <v>296</v>
      </c>
      <c r="H455" s="3599" t="s">
        <v>18</v>
      </c>
      <c r="I455" s="3610" t="s">
        <v>19</v>
      </c>
      <c r="J455" s="3577" t="s">
        <v>99</v>
      </c>
      <c r="K455" s="876" t="s">
        <v>20</v>
      </c>
      <c r="L455" s="875">
        <f>L461+L467+L473+L479+L485+L491+L497+L503+L509+L515</f>
        <v>0</v>
      </c>
      <c r="M455" s="544" t="s">
        <v>320</v>
      </c>
      <c r="N455" s="543" t="s">
        <v>144</v>
      </c>
      <c r="O455" s="610">
        <v>9</v>
      </c>
    </row>
    <row r="456" spans="1:28" ht="15" customHeight="1" x14ac:dyDescent="0.2">
      <c r="A456" s="745"/>
      <c r="B456" s="3612"/>
      <c r="C456" s="750"/>
      <c r="D456" s="3640"/>
      <c r="E456" s="3641"/>
      <c r="F456" s="3642"/>
      <c r="G456" s="3588"/>
      <c r="H456" s="3585"/>
      <c r="I456" s="3579"/>
      <c r="J456" s="3578"/>
      <c r="K456" s="873" t="s">
        <v>26</v>
      </c>
      <c r="L456" s="872">
        <f>L462+L468+L474+L480+L486+L492+L498+L504+L510+L516</f>
        <v>351.6</v>
      </c>
      <c r="M456" s="595" t="s">
        <v>319</v>
      </c>
      <c r="N456" s="594" t="s">
        <v>298</v>
      </c>
      <c r="O456" s="593">
        <v>670286</v>
      </c>
    </row>
    <row r="457" spans="1:28" ht="15" x14ac:dyDescent="0.2">
      <c r="A457" s="745"/>
      <c r="B457" s="3612"/>
      <c r="C457" s="750"/>
      <c r="D457" s="3640"/>
      <c r="E457" s="3641"/>
      <c r="F457" s="3642"/>
      <c r="G457" s="3588"/>
      <c r="H457" s="3585"/>
      <c r="I457" s="3579"/>
      <c r="J457" s="424"/>
      <c r="K457" s="873" t="s">
        <v>219</v>
      </c>
      <c r="L457" s="874">
        <f>L463+L469+L475+L481+L487+L493+L499+L505+L511+L517</f>
        <v>0</v>
      </c>
      <c r="M457" s="595"/>
      <c r="N457" s="594"/>
      <c r="O457" s="593"/>
    </row>
    <row r="458" spans="1:28" ht="15" x14ac:dyDescent="0.2">
      <c r="A458" s="745"/>
      <c r="B458" s="3612"/>
      <c r="C458" s="750"/>
      <c r="D458" s="3640"/>
      <c r="E458" s="3641"/>
      <c r="F458" s="3642"/>
      <c r="G458" s="3588"/>
      <c r="H458" s="3585"/>
      <c r="I458" s="3579"/>
      <c r="J458" s="424"/>
      <c r="K458" s="873" t="s">
        <v>23</v>
      </c>
      <c r="L458" s="872">
        <f>L464+L470+L476+L482+L488+L494+L500+L506+L512+L518+L524</f>
        <v>3374.4</v>
      </c>
      <c r="M458" s="595"/>
      <c r="N458" s="594"/>
      <c r="O458" s="538"/>
    </row>
    <row r="459" spans="1:28" ht="15.75" thickBot="1" x14ac:dyDescent="0.25">
      <c r="A459" s="745"/>
      <c r="B459" s="3612"/>
      <c r="C459" s="750"/>
      <c r="D459" s="3640"/>
      <c r="E459" s="3641"/>
      <c r="F459" s="3642"/>
      <c r="G459" s="3588"/>
      <c r="H459" s="3585"/>
      <c r="I459" s="3579"/>
      <c r="J459" s="424"/>
      <c r="K459" s="871" t="s">
        <v>24</v>
      </c>
      <c r="L459" s="870">
        <f>L465+L471+L477+L483+L489+L495+L501+L507+L513+L519</f>
        <v>0</v>
      </c>
      <c r="M459" s="589"/>
      <c r="N459" s="588"/>
      <c r="O459" s="587"/>
    </row>
    <row r="460" spans="1:28" ht="15.75" thickBot="1" x14ac:dyDescent="0.25">
      <c r="A460" s="417"/>
      <c r="B460" s="3613"/>
      <c r="C460" s="455"/>
      <c r="D460" s="3643"/>
      <c r="E460" s="3644"/>
      <c r="F460" s="3645"/>
      <c r="G460" s="3589"/>
      <c r="H460" s="3600"/>
      <c r="I460" s="3580"/>
      <c r="J460" s="585"/>
      <c r="K460" s="497" t="s">
        <v>27</v>
      </c>
      <c r="L460" s="838">
        <f>SUM(L455:L459)</f>
        <v>3726</v>
      </c>
      <c r="M460" s="524"/>
      <c r="N460" s="523"/>
      <c r="O460" s="522"/>
    </row>
    <row r="461" spans="1:28" ht="18.75" customHeight="1" x14ac:dyDescent="0.2">
      <c r="A461" s="716" t="s">
        <v>35</v>
      </c>
      <c r="B461" s="3611" t="s">
        <v>30</v>
      </c>
      <c r="C461" s="714" t="s">
        <v>10</v>
      </c>
      <c r="D461" s="667" t="s">
        <v>10</v>
      </c>
      <c r="E461" s="547"/>
      <c r="F461" s="3604" t="s">
        <v>318</v>
      </c>
      <c r="G461" s="3587" t="s">
        <v>296</v>
      </c>
      <c r="H461" s="3584" t="s">
        <v>18</v>
      </c>
      <c r="I461" s="3610" t="s">
        <v>19</v>
      </c>
      <c r="J461" s="826" t="s">
        <v>99</v>
      </c>
      <c r="K461" s="519" t="s">
        <v>20</v>
      </c>
      <c r="L461" s="854"/>
      <c r="M461" s="544" t="s">
        <v>223</v>
      </c>
      <c r="N461" s="543" t="s">
        <v>144</v>
      </c>
      <c r="O461" s="610">
        <v>1</v>
      </c>
    </row>
    <row r="462" spans="1:28" ht="15" x14ac:dyDescent="0.2">
      <c r="A462" s="745"/>
      <c r="B462" s="3612"/>
      <c r="C462" s="750"/>
      <c r="D462" s="663"/>
      <c r="E462" s="533"/>
      <c r="F462" s="3605"/>
      <c r="G462" s="3588"/>
      <c r="H462" s="3585"/>
      <c r="I462" s="3579"/>
      <c r="J462" s="558" t="s">
        <v>317</v>
      </c>
      <c r="K462" s="513" t="s">
        <v>26</v>
      </c>
      <c r="L462" s="853">
        <v>0</v>
      </c>
      <c r="M462" s="540" t="s">
        <v>299</v>
      </c>
      <c r="N462" s="539" t="s">
        <v>298</v>
      </c>
      <c r="O462" s="593">
        <v>90305</v>
      </c>
    </row>
    <row r="463" spans="1:28" ht="15" x14ac:dyDescent="0.2">
      <c r="A463" s="745"/>
      <c r="B463" s="3612"/>
      <c r="C463" s="750"/>
      <c r="D463" s="663"/>
      <c r="E463" s="533"/>
      <c r="F463" s="3605"/>
      <c r="G463" s="3588"/>
      <c r="H463" s="3585"/>
      <c r="I463" s="3579"/>
      <c r="J463" s="424"/>
      <c r="K463" s="513" t="s">
        <v>219</v>
      </c>
      <c r="L463" s="853"/>
      <c r="M463" s="595"/>
      <c r="N463" s="594"/>
      <c r="O463" s="538"/>
    </row>
    <row r="464" spans="1:28" ht="15" x14ac:dyDescent="0.2">
      <c r="A464" s="745"/>
      <c r="B464" s="3612"/>
      <c r="C464" s="750"/>
      <c r="D464" s="663"/>
      <c r="E464" s="533"/>
      <c r="F464" s="3605"/>
      <c r="G464" s="3588"/>
      <c r="H464" s="3585"/>
      <c r="I464" s="3579"/>
      <c r="J464" s="424"/>
      <c r="K464" s="513" t="s">
        <v>23</v>
      </c>
      <c r="L464" s="867">
        <v>2803.8</v>
      </c>
      <c r="M464" s="595"/>
      <c r="N464" s="594"/>
      <c r="O464" s="538"/>
      <c r="AB464" s="361"/>
    </row>
    <row r="465" spans="1:30" ht="15.75" thickBot="1" x14ac:dyDescent="0.25">
      <c r="A465" s="745"/>
      <c r="B465" s="3612"/>
      <c r="C465" s="750"/>
      <c r="D465" s="663"/>
      <c r="E465" s="533"/>
      <c r="F465" s="3605"/>
      <c r="G465" s="3588"/>
      <c r="H465" s="3585"/>
      <c r="I465" s="3579"/>
      <c r="J465" s="424"/>
      <c r="K465" s="506" t="s">
        <v>24</v>
      </c>
      <c r="L465" s="850"/>
      <c r="M465" s="589"/>
      <c r="N465" s="588"/>
      <c r="O465" s="587"/>
    </row>
    <row r="466" spans="1:30" ht="15.75" thickBot="1" x14ac:dyDescent="0.25">
      <c r="A466" s="417"/>
      <c r="B466" s="3613"/>
      <c r="C466" s="455"/>
      <c r="D466" s="414"/>
      <c r="E466" s="413"/>
      <c r="F466" s="3606"/>
      <c r="G466" s="3589"/>
      <c r="H466" s="3586"/>
      <c r="I466" s="3580"/>
      <c r="J466" s="585"/>
      <c r="K466" s="497" t="s">
        <v>27</v>
      </c>
      <c r="L466" s="838">
        <f>SUM(L461:L465)</f>
        <v>2803.8</v>
      </c>
      <c r="M466" s="524"/>
      <c r="N466" s="523"/>
      <c r="O466" s="522"/>
    </row>
    <row r="467" spans="1:30" ht="21" customHeight="1" x14ac:dyDescent="0.2">
      <c r="A467" s="716" t="s">
        <v>35</v>
      </c>
      <c r="B467" s="3611" t="s">
        <v>30</v>
      </c>
      <c r="C467" s="714" t="s">
        <v>10</v>
      </c>
      <c r="D467" s="667" t="s">
        <v>28</v>
      </c>
      <c r="E467" s="547"/>
      <c r="F467" s="3604" t="s">
        <v>316</v>
      </c>
      <c r="G467" s="3587" t="s">
        <v>296</v>
      </c>
      <c r="H467" s="3584" t="s">
        <v>18</v>
      </c>
      <c r="I467" s="3610" t="s">
        <v>19</v>
      </c>
      <c r="J467" s="826" t="s">
        <v>99</v>
      </c>
      <c r="K467" s="519" t="s">
        <v>20</v>
      </c>
      <c r="L467" s="854"/>
      <c r="M467" s="544" t="s">
        <v>223</v>
      </c>
      <c r="N467" s="543" t="s">
        <v>144</v>
      </c>
      <c r="O467" s="610">
        <v>1</v>
      </c>
    </row>
    <row r="468" spans="1:30" ht="15" x14ac:dyDescent="0.2">
      <c r="A468" s="745"/>
      <c r="B468" s="3612"/>
      <c r="C468" s="750"/>
      <c r="D468" s="663"/>
      <c r="E468" s="533"/>
      <c r="F468" s="3605"/>
      <c r="G468" s="3588"/>
      <c r="H468" s="3585"/>
      <c r="I468" s="3579"/>
      <c r="J468" s="558" t="s">
        <v>310</v>
      </c>
      <c r="K468" s="513" t="s">
        <v>26</v>
      </c>
      <c r="L468" s="869">
        <v>0</v>
      </c>
      <c r="M468" s="540" t="s">
        <v>299</v>
      </c>
      <c r="N468" s="539" t="s">
        <v>298</v>
      </c>
      <c r="O468" s="593">
        <v>297000</v>
      </c>
      <c r="AB468" s="361"/>
    </row>
    <row r="469" spans="1:30" ht="15" x14ac:dyDescent="0.2">
      <c r="A469" s="745"/>
      <c r="B469" s="3612"/>
      <c r="C469" s="750"/>
      <c r="D469" s="663"/>
      <c r="E469" s="533"/>
      <c r="F469" s="3605"/>
      <c r="G469" s="3588"/>
      <c r="H469" s="3585"/>
      <c r="I469" s="3579"/>
      <c r="J469" s="424"/>
      <c r="K469" s="513" t="s">
        <v>219</v>
      </c>
      <c r="L469" s="853"/>
      <c r="M469" s="595"/>
      <c r="N469" s="594"/>
      <c r="O469" s="538"/>
    </row>
    <row r="470" spans="1:30" ht="15" x14ac:dyDescent="0.2">
      <c r="A470" s="745"/>
      <c r="B470" s="3612"/>
      <c r="C470" s="750"/>
      <c r="D470" s="663"/>
      <c r="E470" s="533"/>
      <c r="F470" s="705"/>
      <c r="G470" s="3588"/>
      <c r="H470" s="3585"/>
      <c r="I470" s="3579"/>
      <c r="J470" s="424"/>
      <c r="K470" s="513" t="s">
        <v>23</v>
      </c>
      <c r="L470" s="868">
        <v>159</v>
      </c>
      <c r="M470" s="595"/>
      <c r="N470" s="594"/>
      <c r="O470" s="538"/>
      <c r="R470" s="353" t="s">
        <v>315</v>
      </c>
      <c r="S470" s="353">
        <v>352.5</v>
      </c>
      <c r="V470" s="353">
        <v>341.7</v>
      </c>
    </row>
    <row r="471" spans="1:30" ht="15.75" thickBot="1" x14ac:dyDescent="0.25">
      <c r="A471" s="745"/>
      <c r="B471" s="3612"/>
      <c r="C471" s="750"/>
      <c r="D471" s="663"/>
      <c r="E471" s="533"/>
      <c r="F471" s="851"/>
      <c r="G471" s="3588"/>
      <c r="H471" s="3585"/>
      <c r="I471" s="3579"/>
      <c r="J471" s="424"/>
      <c r="K471" s="506" t="s">
        <v>24</v>
      </c>
      <c r="L471" s="850"/>
      <c r="M471" s="589"/>
      <c r="N471" s="588"/>
      <c r="O471" s="587"/>
    </row>
    <row r="472" spans="1:30" ht="17.25" customHeight="1" thickBot="1" x14ac:dyDescent="0.25">
      <c r="A472" s="417"/>
      <c r="B472" s="3613"/>
      <c r="C472" s="455"/>
      <c r="D472" s="414"/>
      <c r="E472" s="413"/>
      <c r="F472" s="849"/>
      <c r="G472" s="3589"/>
      <c r="H472" s="3586"/>
      <c r="I472" s="3580"/>
      <c r="J472" s="585"/>
      <c r="K472" s="497" t="s">
        <v>27</v>
      </c>
      <c r="L472" s="838">
        <f>SUM(L467:L471)</f>
        <v>159</v>
      </c>
      <c r="M472" s="524"/>
      <c r="N472" s="523"/>
      <c r="O472" s="522"/>
    </row>
    <row r="473" spans="1:30" ht="15" x14ac:dyDescent="0.2">
      <c r="A473" s="716" t="s">
        <v>35</v>
      </c>
      <c r="B473" s="3611" t="s">
        <v>30</v>
      </c>
      <c r="C473" s="714" t="s">
        <v>10</v>
      </c>
      <c r="D473" s="667" t="s">
        <v>30</v>
      </c>
      <c r="E473" s="547"/>
      <c r="F473" s="3604" t="s">
        <v>314</v>
      </c>
      <c r="G473" s="3587" t="s">
        <v>296</v>
      </c>
      <c r="H473" s="3584" t="s">
        <v>18</v>
      </c>
      <c r="I473" s="3610" t="s">
        <v>313</v>
      </c>
      <c r="J473" s="712" t="s">
        <v>169</v>
      </c>
      <c r="K473" s="519" t="s">
        <v>20</v>
      </c>
      <c r="L473" s="854"/>
      <c r="M473" s="544" t="s">
        <v>223</v>
      </c>
      <c r="N473" s="543" t="s">
        <v>144</v>
      </c>
      <c r="O473" s="610">
        <v>1</v>
      </c>
    </row>
    <row r="474" spans="1:30" ht="15" x14ac:dyDescent="0.2">
      <c r="A474" s="745"/>
      <c r="B474" s="3612"/>
      <c r="C474" s="750"/>
      <c r="D474" s="663"/>
      <c r="E474" s="533"/>
      <c r="F474" s="3605"/>
      <c r="G474" s="3588"/>
      <c r="H474" s="3585"/>
      <c r="I474" s="3579"/>
      <c r="J474" s="558" t="s">
        <v>272</v>
      </c>
      <c r="K474" s="513" t="s">
        <v>26</v>
      </c>
      <c r="L474" s="867">
        <v>52.6</v>
      </c>
      <c r="M474" s="540" t="s">
        <v>299</v>
      </c>
      <c r="N474" s="539" t="s">
        <v>298</v>
      </c>
      <c r="O474" s="593">
        <v>32625</v>
      </c>
      <c r="AC474" s="361"/>
      <c r="AD474" s="361"/>
    </row>
    <row r="475" spans="1:30" ht="15" x14ac:dyDescent="0.2">
      <c r="A475" s="745"/>
      <c r="B475" s="3612"/>
      <c r="C475" s="750"/>
      <c r="D475" s="663"/>
      <c r="E475" s="533"/>
      <c r="F475" s="3605"/>
      <c r="G475" s="3588"/>
      <c r="H475" s="3585"/>
      <c r="I475" s="3579"/>
      <c r="J475" s="582"/>
      <c r="K475" s="513" t="s">
        <v>219</v>
      </c>
      <c r="L475" s="853"/>
      <c r="M475" s="595"/>
      <c r="N475" s="594"/>
      <c r="O475" s="538"/>
    </row>
    <row r="476" spans="1:30" ht="15" x14ac:dyDescent="0.2">
      <c r="A476" s="745"/>
      <c r="B476" s="3612"/>
      <c r="C476" s="750"/>
      <c r="D476" s="663"/>
      <c r="E476" s="533"/>
      <c r="F476" s="705"/>
      <c r="G476" s="3588"/>
      <c r="H476" s="3585"/>
      <c r="I476" s="3579"/>
      <c r="J476" s="582"/>
      <c r="K476" s="513" t="s">
        <v>23</v>
      </c>
      <c r="L476" s="866"/>
      <c r="M476" s="595"/>
      <c r="N476" s="594"/>
      <c r="O476" s="538"/>
    </row>
    <row r="477" spans="1:30" ht="15.75" thickBot="1" x14ac:dyDescent="0.25">
      <c r="A477" s="745"/>
      <c r="B477" s="3612"/>
      <c r="C477" s="750"/>
      <c r="D477" s="663"/>
      <c r="E477" s="533"/>
      <c r="F477" s="865"/>
      <c r="G477" s="3588"/>
      <c r="H477" s="3585"/>
      <c r="I477" s="3579"/>
      <c r="J477" s="582"/>
      <c r="K477" s="506" t="s">
        <v>24</v>
      </c>
      <c r="L477" s="850"/>
      <c r="M477" s="589"/>
      <c r="N477" s="588"/>
      <c r="O477" s="587"/>
    </row>
    <row r="478" spans="1:30" ht="15.75" customHeight="1" thickBot="1" x14ac:dyDescent="0.25">
      <c r="A478" s="417"/>
      <c r="B478" s="3613"/>
      <c r="C478" s="455"/>
      <c r="D478" s="414"/>
      <c r="E478" s="413"/>
      <c r="F478" s="849"/>
      <c r="G478" s="3589"/>
      <c r="H478" s="3586"/>
      <c r="I478" s="3580"/>
      <c r="J478" s="864"/>
      <c r="K478" s="497" t="s">
        <v>27</v>
      </c>
      <c r="L478" s="838">
        <f>SUM(L473:L477)</f>
        <v>52.6</v>
      </c>
      <c r="M478" s="524"/>
      <c r="N478" s="523"/>
      <c r="O478" s="522"/>
    </row>
    <row r="479" spans="1:30" ht="12.75" customHeight="1" x14ac:dyDescent="0.2">
      <c r="A479" s="716" t="s">
        <v>35</v>
      </c>
      <c r="B479" s="3611" t="s">
        <v>30</v>
      </c>
      <c r="C479" s="714" t="s">
        <v>10</v>
      </c>
      <c r="D479" s="667" t="s">
        <v>31</v>
      </c>
      <c r="E479" s="547"/>
      <c r="F479" s="3604" t="s">
        <v>312</v>
      </c>
      <c r="G479" s="3587" t="s">
        <v>296</v>
      </c>
      <c r="H479" s="3584" t="s">
        <v>18</v>
      </c>
      <c r="I479" s="3610" t="s">
        <v>19</v>
      </c>
      <c r="J479" s="736" t="s">
        <v>99</v>
      </c>
      <c r="K479" s="519" t="s">
        <v>20</v>
      </c>
      <c r="L479" s="854"/>
      <c r="M479" s="544" t="s">
        <v>223</v>
      </c>
      <c r="N479" s="543" t="s">
        <v>144</v>
      </c>
      <c r="O479" s="610">
        <v>1</v>
      </c>
    </row>
    <row r="480" spans="1:30" ht="15" x14ac:dyDescent="0.2">
      <c r="A480" s="745"/>
      <c r="B480" s="3612"/>
      <c r="C480" s="750"/>
      <c r="D480" s="663"/>
      <c r="E480" s="533"/>
      <c r="F480" s="3605"/>
      <c r="G480" s="3588"/>
      <c r="H480" s="3585"/>
      <c r="I480" s="3579"/>
      <c r="J480" s="558" t="s">
        <v>310</v>
      </c>
      <c r="K480" s="513" t="s">
        <v>26</v>
      </c>
      <c r="L480" s="853">
        <v>0</v>
      </c>
      <c r="M480" s="540" t="s">
        <v>299</v>
      </c>
      <c r="N480" s="539" t="s">
        <v>298</v>
      </c>
      <c r="O480" s="593">
        <v>16800</v>
      </c>
    </row>
    <row r="481" spans="1:25" ht="15" x14ac:dyDescent="0.2">
      <c r="A481" s="745"/>
      <c r="B481" s="3612"/>
      <c r="C481" s="750"/>
      <c r="D481" s="663"/>
      <c r="E481" s="533"/>
      <c r="F481" s="3605"/>
      <c r="G481" s="3588"/>
      <c r="H481" s="3585"/>
      <c r="I481" s="3579"/>
      <c r="J481" s="424"/>
      <c r="K481" s="513" t="s">
        <v>219</v>
      </c>
      <c r="L481" s="853"/>
      <c r="M481" s="595"/>
      <c r="N481" s="594"/>
      <c r="O481" s="538"/>
    </row>
    <row r="482" spans="1:25" ht="15" x14ac:dyDescent="0.2">
      <c r="A482" s="745"/>
      <c r="B482" s="3612"/>
      <c r="C482" s="750"/>
      <c r="D482" s="663"/>
      <c r="E482" s="533"/>
      <c r="F482" s="3605"/>
      <c r="G482" s="3588"/>
      <c r="H482" s="3585"/>
      <c r="I482" s="3579"/>
      <c r="J482" s="424"/>
      <c r="K482" s="513" t="s">
        <v>23</v>
      </c>
      <c r="L482" s="852">
        <v>229.4</v>
      </c>
      <c r="M482" s="595"/>
      <c r="N482" s="594"/>
      <c r="O482" s="538"/>
    </row>
    <row r="483" spans="1:25" ht="15.75" thickBot="1" x14ac:dyDescent="0.25">
      <c r="A483" s="745"/>
      <c r="B483" s="3612"/>
      <c r="C483" s="750"/>
      <c r="D483" s="663"/>
      <c r="E483" s="533"/>
      <c r="F483" s="3605"/>
      <c r="G483" s="3588"/>
      <c r="H483" s="3585"/>
      <c r="I483" s="3579"/>
      <c r="J483" s="424"/>
      <c r="K483" s="506" t="s">
        <v>24</v>
      </c>
      <c r="L483" s="850"/>
      <c r="M483" s="589"/>
      <c r="N483" s="588"/>
      <c r="O483" s="587"/>
    </row>
    <row r="484" spans="1:25" ht="15" customHeight="1" thickBot="1" x14ac:dyDescent="0.25">
      <c r="A484" s="417"/>
      <c r="B484" s="3613"/>
      <c r="C484" s="455"/>
      <c r="D484" s="414"/>
      <c r="E484" s="413"/>
      <c r="F484" s="3606"/>
      <c r="G484" s="3589"/>
      <c r="H484" s="3586"/>
      <c r="I484" s="3580"/>
      <c r="J484" s="585"/>
      <c r="K484" s="497" t="s">
        <v>27</v>
      </c>
      <c r="L484" s="838">
        <f>SUM(L479:L483)</f>
        <v>229.4</v>
      </c>
      <c r="M484" s="524"/>
      <c r="N484" s="523"/>
      <c r="O484" s="522"/>
    </row>
    <row r="485" spans="1:25" ht="14.25" customHeight="1" x14ac:dyDescent="0.2">
      <c r="A485" s="716" t="s">
        <v>35</v>
      </c>
      <c r="B485" s="3611" t="s">
        <v>30</v>
      </c>
      <c r="C485" s="714" t="s">
        <v>10</v>
      </c>
      <c r="D485" s="667" t="s">
        <v>33</v>
      </c>
      <c r="E485" s="547"/>
      <c r="F485" s="3604" t="s">
        <v>311</v>
      </c>
      <c r="G485" s="3587" t="s">
        <v>296</v>
      </c>
      <c r="H485" s="3584" t="s">
        <v>18</v>
      </c>
      <c r="I485" s="3610" t="s">
        <v>19</v>
      </c>
      <c r="J485" s="736" t="s">
        <v>99</v>
      </c>
      <c r="K485" s="519" t="s">
        <v>20</v>
      </c>
      <c r="L485" s="854"/>
      <c r="M485" s="544" t="s">
        <v>223</v>
      </c>
      <c r="N485" s="543" t="s">
        <v>144</v>
      </c>
      <c r="O485" s="610">
        <v>1</v>
      </c>
    </row>
    <row r="486" spans="1:25" ht="15" x14ac:dyDescent="0.2">
      <c r="A486" s="745"/>
      <c r="B486" s="3612"/>
      <c r="C486" s="750"/>
      <c r="D486" s="663"/>
      <c r="E486" s="533"/>
      <c r="F486" s="3605"/>
      <c r="G486" s="3588"/>
      <c r="H486" s="3585"/>
      <c r="I486" s="3579"/>
      <c r="J486" s="558" t="s">
        <v>310</v>
      </c>
      <c r="K486" s="513" t="s">
        <v>26</v>
      </c>
      <c r="L486" s="853">
        <v>0</v>
      </c>
      <c r="M486" s="540" t="s">
        <v>299</v>
      </c>
      <c r="N486" s="539" t="s">
        <v>298</v>
      </c>
      <c r="O486" s="593">
        <v>156556</v>
      </c>
    </row>
    <row r="487" spans="1:25" ht="15" x14ac:dyDescent="0.2">
      <c r="A487" s="745"/>
      <c r="B487" s="3612"/>
      <c r="C487" s="750"/>
      <c r="D487" s="663"/>
      <c r="E487" s="533"/>
      <c r="F487" s="3605"/>
      <c r="G487" s="3588"/>
      <c r="H487" s="3585"/>
      <c r="I487" s="3579"/>
      <c r="J487" s="424"/>
      <c r="K487" s="513" t="s">
        <v>219</v>
      </c>
      <c r="L487" s="853"/>
      <c r="M487" s="595"/>
      <c r="N487" s="594"/>
      <c r="O487" s="538"/>
    </row>
    <row r="488" spans="1:25" ht="15" x14ac:dyDescent="0.2">
      <c r="A488" s="745"/>
      <c r="B488" s="3612"/>
      <c r="C488" s="750"/>
      <c r="D488" s="663"/>
      <c r="E488" s="533"/>
      <c r="F488" s="3605"/>
      <c r="G488" s="3588"/>
      <c r="H488" s="3585"/>
      <c r="I488" s="3579"/>
      <c r="J488" s="424"/>
      <c r="K488" s="513" t="s">
        <v>23</v>
      </c>
      <c r="L488" s="853">
        <v>182.2</v>
      </c>
      <c r="M488" s="595"/>
      <c r="N488" s="594"/>
      <c r="O488" s="538"/>
    </row>
    <row r="489" spans="1:25" ht="15.75" thickBot="1" x14ac:dyDescent="0.25">
      <c r="A489" s="745"/>
      <c r="B489" s="3612"/>
      <c r="C489" s="750"/>
      <c r="D489" s="663"/>
      <c r="E489" s="533"/>
      <c r="F489" s="3605"/>
      <c r="G489" s="3588"/>
      <c r="H489" s="3585"/>
      <c r="I489" s="3579"/>
      <c r="J489" s="424"/>
      <c r="K489" s="506" t="s">
        <v>24</v>
      </c>
      <c r="L489" s="850"/>
      <c r="M489" s="589"/>
      <c r="N489" s="588"/>
      <c r="O489" s="587"/>
    </row>
    <row r="490" spans="1:25" ht="14.25" customHeight="1" thickBot="1" x14ac:dyDescent="0.25">
      <c r="A490" s="417"/>
      <c r="B490" s="3613"/>
      <c r="C490" s="455"/>
      <c r="D490" s="414"/>
      <c r="E490" s="413"/>
      <c r="F490" s="3606"/>
      <c r="G490" s="3589"/>
      <c r="H490" s="3586"/>
      <c r="I490" s="3580"/>
      <c r="J490" s="585"/>
      <c r="K490" s="497" t="s">
        <v>27</v>
      </c>
      <c r="L490" s="838">
        <f>SUM(L485:L489)</f>
        <v>182.2</v>
      </c>
      <c r="M490" s="524"/>
      <c r="N490" s="523"/>
      <c r="O490" s="522"/>
    </row>
    <row r="491" spans="1:25" ht="13.5" customHeight="1" x14ac:dyDescent="0.2">
      <c r="A491" s="716" t="s">
        <v>35</v>
      </c>
      <c r="B491" s="3611" t="s">
        <v>30</v>
      </c>
      <c r="C491" s="714" t="s">
        <v>10</v>
      </c>
      <c r="D491" s="667" t="s">
        <v>35</v>
      </c>
      <c r="E491" s="547"/>
      <c r="F491" s="3604" t="s">
        <v>309</v>
      </c>
      <c r="G491" s="3587" t="s">
        <v>296</v>
      </c>
      <c r="H491" s="3584" t="s">
        <v>18</v>
      </c>
      <c r="I491" s="3610" t="s">
        <v>234</v>
      </c>
      <c r="J491" s="736" t="s">
        <v>99</v>
      </c>
      <c r="K491" s="519" t="s">
        <v>20</v>
      </c>
      <c r="L491" s="854"/>
      <c r="M491" s="722"/>
      <c r="N491" s="863"/>
      <c r="O491" s="720"/>
      <c r="Y491" s="361"/>
    </row>
    <row r="492" spans="1:25" ht="15" x14ac:dyDescent="0.2">
      <c r="A492" s="745"/>
      <c r="B492" s="3612"/>
      <c r="C492" s="750"/>
      <c r="D492" s="663"/>
      <c r="E492" s="533"/>
      <c r="F492" s="3605"/>
      <c r="G492" s="3588"/>
      <c r="H492" s="3585"/>
      <c r="I492" s="3579"/>
      <c r="J492" s="558" t="s">
        <v>244</v>
      </c>
      <c r="K492" s="513" t="s">
        <v>26</v>
      </c>
      <c r="L492" s="862">
        <v>250</v>
      </c>
      <c r="M492" s="719"/>
      <c r="N492" s="718"/>
      <c r="O492" s="538"/>
      <c r="Y492" s="361"/>
    </row>
    <row r="493" spans="1:25" ht="15" x14ac:dyDescent="0.2">
      <c r="A493" s="745"/>
      <c r="B493" s="3612"/>
      <c r="C493" s="750"/>
      <c r="D493" s="663"/>
      <c r="E493" s="533"/>
      <c r="F493" s="3605"/>
      <c r="G493" s="3588"/>
      <c r="H493" s="3585"/>
      <c r="I493" s="3579"/>
      <c r="J493" s="424"/>
      <c r="K493" s="513" t="s">
        <v>219</v>
      </c>
      <c r="L493" s="853"/>
      <c r="M493" s="595" t="s">
        <v>308</v>
      </c>
      <c r="N493" s="594" t="s">
        <v>144</v>
      </c>
      <c r="O493" s="593">
        <v>1</v>
      </c>
      <c r="Y493" s="361"/>
    </row>
    <row r="494" spans="1:25" ht="15" x14ac:dyDescent="0.2">
      <c r="A494" s="745"/>
      <c r="B494" s="3612"/>
      <c r="C494" s="750"/>
      <c r="D494" s="663"/>
      <c r="E494" s="533"/>
      <c r="F494" s="705"/>
      <c r="G494" s="3588"/>
      <c r="H494" s="3585"/>
      <c r="I494" s="3579"/>
      <c r="J494" s="424"/>
      <c r="K494" s="513" t="s">
        <v>23</v>
      </c>
      <c r="L494" s="853"/>
      <c r="M494" s="595"/>
      <c r="N494" s="594"/>
      <c r="O494" s="538"/>
    </row>
    <row r="495" spans="1:25" ht="15.75" thickBot="1" x14ac:dyDescent="0.25">
      <c r="A495" s="745"/>
      <c r="B495" s="3612"/>
      <c r="C495" s="750"/>
      <c r="D495" s="663"/>
      <c r="E495" s="533"/>
      <c r="F495" s="861"/>
      <c r="G495" s="3588"/>
      <c r="H495" s="3585"/>
      <c r="I495" s="3579"/>
      <c r="J495" s="424"/>
      <c r="K495" s="506" t="s">
        <v>24</v>
      </c>
      <c r="L495" s="850"/>
      <c r="M495" s="589"/>
      <c r="N495" s="588"/>
      <c r="O495" s="587"/>
    </row>
    <row r="496" spans="1:25" ht="19.899999999999999" customHeight="1" thickBot="1" x14ac:dyDescent="0.25">
      <c r="A496" s="417"/>
      <c r="B496" s="3613"/>
      <c r="C496" s="455"/>
      <c r="D496" s="414"/>
      <c r="E496" s="413"/>
      <c r="F496" s="849"/>
      <c r="G496" s="3589"/>
      <c r="H496" s="3586"/>
      <c r="I496" s="3580"/>
      <c r="J496" s="585"/>
      <c r="K496" s="497" t="s">
        <v>27</v>
      </c>
      <c r="L496" s="838">
        <f>SUM(L491:L495)</f>
        <v>250</v>
      </c>
      <c r="M496" s="524"/>
      <c r="N496" s="523"/>
      <c r="O496" s="522"/>
    </row>
    <row r="497" spans="1:24" ht="18" hidden="1" customHeight="1" x14ac:dyDescent="0.2">
      <c r="A497" s="716" t="s">
        <v>35</v>
      </c>
      <c r="B497" s="3611" t="s">
        <v>30</v>
      </c>
      <c r="C497" s="714" t="s">
        <v>10</v>
      </c>
      <c r="D497" s="667" t="s">
        <v>50</v>
      </c>
      <c r="E497" s="547"/>
      <c r="F497" s="3660" t="s">
        <v>307</v>
      </c>
      <c r="G497" s="3587" t="s">
        <v>296</v>
      </c>
      <c r="H497" s="3584" t="s">
        <v>18</v>
      </c>
      <c r="I497" s="3610" t="s">
        <v>66</v>
      </c>
      <c r="J497" s="712" t="s">
        <v>102</v>
      </c>
      <c r="K497" s="519" t="s">
        <v>20</v>
      </c>
      <c r="L497" s="854"/>
      <c r="M497" s="544" t="s">
        <v>223</v>
      </c>
      <c r="N497" s="543" t="s">
        <v>144</v>
      </c>
      <c r="O497" s="610">
        <v>1</v>
      </c>
    </row>
    <row r="498" spans="1:24" ht="18.600000000000001" hidden="1" customHeight="1" x14ac:dyDescent="0.2">
      <c r="A498" s="745"/>
      <c r="B498" s="3612"/>
      <c r="C498" s="750"/>
      <c r="D498" s="663"/>
      <c r="E498" s="533"/>
      <c r="F498" s="3661"/>
      <c r="G498" s="3588"/>
      <c r="H498" s="3585"/>
      <c r="I498" s="3579"/>
      <c r="J498" s="558" t="s">
        <v>306</v>
      </c>
      <c r="K498" s="513" t="s">
        <v>26</v>
      </c>
      <c r="L498" s="853"/>
      <c r="M498" s="540" t="s">
        <v>299</v>
      </c>
      <c r="N498" s="539" t="s">
        <v>298</v>
      </c>
      <c r="O498" s="593">
        <v>20769</v>
      </c>
    </row>
    <row r="499" spans="1:24" ht="17.45" hidden="1" customHeight="1" x14ac:dyDescent="0.2">
      <c r="A499" s="745"/>
      <c r="B499" s="3612"/>
      <c r="C499" s="750"/>
      <c r="D499" s="663"/>
      <c r="E499" s="533"/>
      <c r="F499" s="3661"/>
      <c r="G499" s="3588"/>
      <c r="H499" s="3585"/>
      <c r="I499" s="3579"/>
      <c r="J499" s="424"/>
      <c r="K499" s="513" t="s">
        <v>219</v>
      </c>
      <c r="L499" s="853"/>
      <c r="M499" s="595"/>
      <c r="N499" s="594"/>
      <c r="O499" s="538"/>
    </row>
    <row r="500" spans="1:24" ht="15.75" hidden="1" thickBot="1" x14ac:dyDescent="0.25">
      <c r="A500" s="745"/>
      <c r="B500" s="3612"/>
      <c r="C500" s="750"/>
      <c r="D500" s="663"/>
      <c r="E500" s="533"/>
      <c r="F500" s="796"/>
      <c r="G500" s="3588"/>
      <c r="H500" s="3585"/>
      <c r="I500" s="3579"/>
      <c r="J500" s="424"/>
      <c r="K500" s="513" t="s">
        <v>23</v>
      </c>
      <c r="L500" s="853"/>
      <c r="M500" s="595"/>
      <c r="N500" s="594"/>
      <c r="O500" s="538"/>
    </row>
    <row r="501" spans="1:24" ht="15.75" hidden="1" thickBot="1" x14ac:dyDescent="0.25">
      <c r="A501" s="745"/>
      <c r="B501" s="3612"/>
      <c r="C501" s="750"/>
      <c r="D501" s="663"/>
      <c r="E501" s="533"/>
      <c r="F501" s="860"/>
      <c r="G501" s="3588"/>
      <c r="H501" s="3585"/>
      <c r="I501" s="3579"/>
      <c r="J501" s="424"/>
      <c r="K501" s="506" t="s">
        <v>24</v>
      </c>
      <c r="L501" s="850"/>
      <c r="M501" s="589"/>
      <c r="N501" s="588"/>
      <c r="O501" s="587"/>
    </row>
    <row r="502" spans="1:24" ht="17.25" hidden="1" customHeight="1" thickBot="1" x14ac:dyDescent="0.25">
      <c r="A502" s="417"/>
      <c r="B502" s="3613"/>
      <c r="C502" s="455"/>
      <c r="D502" s="414"/>
      <c r="E502" s="413"/>
      <c r="F502" s="858"/>
      <c r="G502" s="3589"/>
      <c r="H502" s="3586"/>
      <c r="I502" s="3580"/>
      <c r="J502" s="585"/>
      <c r="K502" s="497" t="s">
        <v>27</v>
      </c>
      <c r="L502" s="838">
        <f>SUM(L497:L501)</f>
        <v>0</v>
      </c>
      <c r="M502" s="524"/>
      <c r="N502" s="523"/>
      <c r="O502" s="561"/>
    </row>
    <row r="503" spans="1:24" ht="15.75" hidden="1" thickBot="1" x14ac:dyDescent="0.25">
      <c r="A503" s="716" t="s">
        <v>35</v>
      </c>
      <c r="B503" s="3611" t="s">
        <v>30</v>
      </c>
      <c r="C503" s="714" t="s">
        <v>10</v>
      </c>
      <c r="D503" s="667" t="s">
        <v>53</v>
      </c>
      <c r="E503" s="547"/>
      <c r="F503" s="3660" t="s">
        <v>305</v>
      </c>
      <c r="G503" s="3587" t="s">
        <v>296</v>
      </c>
      <c r="H503" s="3584" t="s">
        <v>18</v>
      </c>
      <c r="I503" s="3610" t="s">
        <v>302</v>
      </c>
      <c r="J503" s="736" t="s">
        <v>137</v>
      </c>
      <c r="K503" s="519" t="s">
        <v>20</v>
      </c>
      <c r="L503" s="854"/>
      <c r="M503" s="544" t="s">
        <v>223</v>
      </c>
      <c r="N503" s="543" t="s">
        <v>144</v>
      </c>
      <c r="O503" s="610">
        <v>1</v>
      </c>
    </row>
    <row r="504" spans="1:24" ht="15.75" hidden="1" thickBot="1" x14ac:dyDescent="0.25">
      <c r="A504" s="745"/>
      <c r="B504" s="3612"/>
      <c r="C504" s="750"/>
      <c r="D504" s="663"/>
      <c r="E504" s="533"/>
      <c r="F504" s="3661"/>
      <c r="G504" s="3588"/>
      <c r="H504" s="3585"/>
      <c r="I504" s="3579"/>
      <c r="J504" s="857" t="s">
        <v>304</v>
      </c>
      <c r="K504" s="513" t="s">
        <v>26</v>
      </c>
      <c r="L504" s="853"/>
      <c r="M504" s="540" t="s">
        <v>299</v>
      </c>
      <c r="N504" s="539" t="s">
        <v>298</v>
      </c>
      <c r="O504" s="593">
        <v>20260</v>
      </c>
    </row>
    <row r="505" spans="1:24" ht="15.75" hidden="1" thickBot="1" x14ac:dyDescent="0.25">
      <c r="A505" s="745"/>
      <c r="B505" s="3612"/>
      <c r="C505" s="750"/>
      <c r="D505" s="663"/>
      <c r="E505" s="533"/>
      <c r="F505" s="3661"/>
      <c r="G505" s="3588"/>
      <c r="H505" s="3585"/>
      <c r="I505" s="3579"/>
      <c r="J505" s="606"/>
      <c r="K505" s="513" t="s">
        <v>219</v>
      </c>
      <c r="L505" s="853"/>
      <c r="M505" s="595"/>
      <c r="N505" s="594"/>
      <c r="O505" s="538"/>
    </row>
    <row r="506" spans="1:24" ht="15.75" hidden="1" thickBot="1" x14ac:dyDescent="0.25">
      <c r="A506" s="745"/>
      <c r="B506" s="3612"/>
      <c r="C506" s="750"/>
      <c r="D506" s="663"/>
      <c r="E506" s="533"/>
      <c r="F506" s="796"/>
      <c r="G506" s="3588"/>
      <c r="H506" s="3585"/>
      <c r="I506" s="3579"/>
      <c r="J506" s="606"/>
      <c r="K506" s="513" t="s">
        <v>23</v>
      </c>
      <c r="L506" s="853"/>
      <c r="M506" s="595"/>
      <c r="N506" s="594"/>
      <c r="O506" s="538"/>
      <c r="P506" s="361"/>
    </row>
    <row r="507" spans="1:24" ht="15.75" hidden="1" thickBot="1" x14ac:dyDescent="0.25">
      <c r="A507" s="745"/>
      <c r="B507" s="3612"/>
      <c r="C507" s="750"/>
      <c r="D507" s="663"/>
      <c r="E507" s="533"/>
      <c r="F507" s="859"/>
      <c r="G507" s="3588"/>
      <c r="H507" s="3585"/>
      <c r="I507" s="3579"/>
      <c r="J507" s="606"/>
      <c r="K507" s="506" t="s">
        <v>24</v>
      </c>
      <c r="L507" s="850"/>
      <c r="M507" s="589"/>
      <c r="N507" s="588"/>
      <c r="O507" s="587"/>
      <c r="P507" s="361"/>
    </row>
    <row r="508" spans="1:24" ht="28.5" hidden="1" customHeight="1" thickBot="1" x14ac:dyDescent="0.25">
      <c r="A508" s="417"/>
      <c r="B508" s="3613"/>
      <c r="C508" s="455"/>
      <c r="D508" s="414"/>
      <c r="E508" s="413"/>
      <c r="F508" s="858"/>
      <c r="G508" s="3589"/>
      <c r="H508" s="3586"/>
      <c r="I508" s="3580"/>
      <c r="J508" s="855"/>
      <c r="K508" s="497" t="s">
        <v>27</v>
      </c>
      <c r="L508" s="838">
        <f>SUM(L503:L507)</f>
        <v>0</v>
      </c>
      <c r="M508" s="524"/>
      <c r="N508" s="523"/>
      <c r="O508" s="522"/>
      <c r="P508" s="361"/>
    </row>
    <row r="509" spans="1:24" ht="15" hidden="1" customHeight="1" x14ac:dyDescent="0.2">
      <c r="A509" s="716" t="s">
        <v>35</v>
      </c>
      <c r="B509" s="3611" t="s">
        <v>30</v>
      </c>
      <c r="C509" s="714" t="s">
        <v>10</v>
      </c>
      <c r="D509" s="667" t="s">
        <v>55</v>
      </c>
      <c r="E509" s="547"/>
      <c r="F509" s="3604" t="s">
        <v>303</v>
      </c>
      <c r="G509" s="3587" t="s">
        <v>296</v>
      </c>
      <c r="H509" s="3893" t="s">
        <v>18</v>
      </c>
      <c r="I509" s="444" t="s">
        <v>302</v>
      </c>
      <c r="J509" s="736"/>
      <c r="K509" s="519" t="s">
        <v>20</v>
      </c>
      <c r="L509" s="854"/>
      <c r="M509" s="544"/>
      <c r="N509" s="543"/>
      <c r="O509" s="610"/>
      <c r="P509" s="361"/>
    </row>
    <row r="510" spans="1:24" ht="23.25" hidden="1" customHeight="1" x14ac:dyDescent="0.2">
      <c r="A510" s="745"/>
      <c r="B510" s="3612"/>
      <c r="C510" s="750"/>
      <c r="D510" s="663"/>
      <c r="E510" s="533"/>
      <c r="F510" s="3605"/>
      <c r="G510" s="3588"/>
      <c r="H510" s="3624"/>
      <c r="I510" s="734"/>
      <c r="J510" s="857"/>
      <c r="K510" s="513" t="s">
        <v>26</v>
      </c>
      <c r="L510" s="853"/>
      <c r="M510" s="540"/>
      <c r="N510" s="539"/>
      <c r="O510" s="593"/>
      <c r="P510" s="361"/>
      <c r="W510" s="353">
        <v>25</v>
      </c>
      <c r="X510" s="353">
        <v>1</v>
      </c>
    </row>
    <row r="511" spans="1:24" ht="15" hidden="1" customHeight="1" x14ac:dyDescent="0.2">
      <c r="A511" s="745"/>
      <c r="B511" s="3612"/>
      <c r="C511" s="750"/>
      <c r="D511" s="663"/>
      <c r="E511" s="533"/>
      <c r="F511" s="3605"/>
      <c r="G511" s="3588"/>
      <c r="H511" s="3624"/>
      <c r="I511" s="734"/>
      <c r="J511" s="856"/>
      <c r="K511" s="513" t="s">
        <v>219</v>
      </c>
      <c r="L511" s="853"/>
      <c r="M511" s="595"/>
      <c r="N511" s="594"/>
      <c r="O511" s="538"/>
    </row>
    <row r="512" spans="1:24" ht="14.25" hidden="1" customHeight="1" x14ac:dyDescent="0.2">
      <c r="A512" s="745"/>
      <c r="B512" s="3612"/>
      <c r="C512" s="750"/>
      <c r="D512" s="663"/>
      <c r="E512" s="533"/>
      <c r="F512" s="705"/>
      <c r="G512" s="3588"/>
      <c r="H512" s="3624"/>
      <c r="I512" s="734"/>
      <c r="J512" s="856"/>
      <c r="K512" s="513" t="s">
        <v>23</v>
      </c>
      <c r="L512" s="853"/>
      <c r="M512" s="595"/>
      <c r="N512" s="594"/>
      <c r="O512" s="538"/>
    </row>
    <row r="513" spans="1:15" ht="16.5" hidden="1" customHeight="1" thickBot="1" x14ac:dyDescent="0.25">
      <c r="A513" s="745"/>
      <c r="B513" s="3612"/>
      <c r="C513" s="750"/>
      <c r="D513" s="663"/>
      <c r="E513" s="533"/>
      <c r="F513" s="851"/>
      <c r="G513" s="3588"/>
      <c r="H513" s="3624"/>
      <c r="I513" s="3579"/>
      <c r="J513" s="606"/>
      <c r="K513" s="506" t="s">
        <v>24</v>
      </c>
      <c r="L513" s="850"/>
      <c r="M513" s="589"/>
      <c r="N513" s="588"/>
      <c r="O513" s="587"/>
    </row>
    <row r="514" spans="1:15" ht="17.25" hidden="1" customHeight="1" thickBot="1" x14ac:dyDescent="0.25">
      <c r="A514" s="417"/>
      <c r="B514" s="3613"/>
      <c r="C514" s="455"/>
      <c r="D514" s="414"/>
      <c r="E514" s="413"/>
      <c r="F514" s="849"/>
      <c r="G514" s="3589"/>
      <c r="H514" s="3894"/>
      <c r="I514" s="3580"/>
      <c r="J514" s="855"/>
      <c r="K514" s="497" t="s">
        <v>27</v>
      </c>
      <c r="L514" s="838">
        <f>SUM(L509:L513)</f>
        <v>0</v>
      </c>
      <c r="M514" s="524"/>
      <c r="N514" s="523"/>
      <c r="O514" s="522"/>
    </row>
    <row r="515" spans="1:15" ht="16.5" customHeight="1" x14ac:dyDescent="0.2">
      <c r="A515" s="716" t="s">
        <v>35</v>
      </c>
      <c r="B515" s="3611" t="s">
        <v>30</v>
      </c>
      <c r="C515" s="714" t="s">
        <v>10</v>
      </c>
      <c r="D515" s="667" t="s">
        <v>58</v>
      </c>
      <c r="E515" s="547"/>
      <c r="F515" s="3604" t="s">
        <v>301</v>
      </c>
      <c r="G515" s="3587" t="s">
        <v>296</v>
      </c>
      <c r="H515" s="3584" t="s">
        <v>18</v>
      </c>
      <c r="I515" s="3610" t="s">
        <v>66</v>
      </c>
      <c r="J515" s="736" t="s">
        <v>102</v>
      </c>
      <c r="K515" s="519" t="s">
        <v>20</v>
      </c>
      <c r="L515" s="854">
        <v>0</v>
      </c>
      <c r="M515" s="544" t="s">
        <v>223</v>
      </c>
      <c r="N515" s="543" t="s">
        <v>144</v>
      </c>
      <c r="O515" s="610">
        <v>1</v>
      </c>
    </row>
    <row r="516" spans="1:15" ht="15" x14ac:dyDescent="0.2">
      <c r="A516" s="745"/>
      <c r="B516" s="3612"/>
      <c r="C516" s="750"/>
      <c r="D516" s="663"/>
      <c r="E516" s="533"/>
      <c r="F516" s="3605"/>
      <c r="G516" s="3588"/>
      <c r="H516" s="3585"/>
      <c r="I516" s="3579"/>
      <c r="J516" s="558" t="s">
        <v>300</v>
      </c>
      <c r="K516" s="513" t="s">
        <v>26</v>
      </c>
      <c r="L516" s="853">
        <v>49</v>
      </c>
      <c r="M516" s="540" t="s">
        <v>299</v>
      </c>
      <c r="N516" s="539" t="s">
        <v>298</v>
      </c>
      <c r="O516" s="593">
        <v>77000</v>
      </c>
    </row>
    <row r="517" spans="1:15" ht="15" x14ac:dyDescent="0.2">
      <c r="A517" s="745"/>
      <c r="B517" s="3612"/>
      <c r="C517" s="750"/>
      <c r="D517" s="663"/>
      <c r="E517" s="533"/>
      <c r="F517" s="3605"/>
      <c r="G517" s="3588"/>
      <c r="H517" s="3585"/>
      <c r="I517" s="3579"/>
      <c r="J517" s="424"/>
      <c r="K517" s="513" t="s">
        <v>219</v>
      </c>
      <c r="L517" s="853"/>
      <c r="M517" s="595"/>
      <c r="N517" s="594"/>
      <c r="O517" s="538"/>
    </row>
    <row r="518" spans="1:15" ht="15" x14ac:dyDescent="0.2">
      <c r="A518" s="745"/>
      <c r="B518" s="3612"/>
      <c r="C518" s="750"/>
      <c r="D518" s="663"/>
      <c r="E518" s="533"/>
      <c r="F518" s="705"/>
      <c r="G518" s="3588"/>
      <c r="H518" s="3585"/>
      <c r="I518" s="3579"/>
      <c r="J518" s="424"/>
      <c r="K518" s="513" t="s">
        <v>23</v>
      </c>
      <c r="L518" s="852">
        <v>0</v>
      </c>
      <c r="M518" s="595"/>
      <c r="N518" s="594"/>
      <c r="O518" s="538"/>
    </row>
    <row r="519" spans="1:15" ht="15.75" thickBot="1" x14ac:dyDescent="0.25">
      <c r="A519" s="745"/>
      <c r="B519" s="3612"/>
      <c r="C519" s="750"/>
      <c r="D519" s="663"/>
      <c r="E519" s="533"/>
      <c r="F519" s="851"/>
      <c r="G519" s="3588"/>
      <c r="H519" s="3585"/>
      <c r="I519" s="3579"/>
      <c r="J519" s="424"/>
      <c r="K519" s="506" t="s">
        <v>24</v>
      </c>
      <c r="L519" s="850"/>
      <c r="M519" s="589"/>
      <c r="N519" s="588"/>
      <c r="O519" s="587"/>
    </row>
    <row r="520" spans="1:15" ht="15.75" thickBot="1" x14ac:dyDescent="0.25">
      <c r="A520" s="417"/>
      <c r="B520" s="3613"/>
      <c r="C520" s="455"/>
      <c r="D520" s="414"/>
      <c r="E520" s="413"/>
      <c r="F520" s="849"/>
      <c r="G520" s="3589"/>
      <c r="H520" s="3586"/>
      <c r="I520" s="3580"/>
      <c r="J520" s="585"/>
      <c r="K520" s="497" t="s">
        <v>27</v>
      </c>
      <c r="L520" s="838">
        <f>SUM(L515:L519)</f>
        <v>49</v>
      </c>
      <c r="M520" s="524"/>
      <c r="N520" s="523"/>
      <c r="O520" s="522"/>
    </row>
    <row r="521" spans="1:15" ht="30.75" hidden="1" customHeight="1" x14ac:dyDescent="0.2">
      <c r="A521" s="716" t="s">
        <v>35</v>
      </c>
      <c r="B521" s="3611" t="s">
        <v>30</v>
      </c>
      <c r="C521" s="714" t="s">
        <v>10</v>
      </c>
      <c r="D521" s="3657">
        <v>11</v>
      </c>
      <c r="E521" s="3654"/>
      <c r="F521" s="3916" t="s">
        <v>297</v>
      </c>
      <c r="G521" s="3590" t="s">
        <v>296</v>
      </c>
      <c r="H521" s="3584" t="s">
        <v>18</v>
      </c>
      <c r="I521" s="3670" t="s">
        <v>234</v>
      </c>
      <c r="J521" s="3577" t="s">
        <v>295</v>
      </c>
      <c r="K521" s="519" t="s">
        <v>20</v>
      </c>
      <c r="L521" s="848"/>
      <c r="M521" s="517"/>
      <c r="N521" s="847"/>
      <c r="O521" s="515"/>
    </row>
    <row r="522" spans="1:15" ht="15.75" hidden="1" thickBot="1" x14ac:dyDescent="0.25">
      <c r="A522" s="745"/>
      <c r="B522" s="3612"/>
      <c r="C522" s="750"/>
      <c r="D522" s="3658"/>
      <c r="E522" s="3655"/>
      <c r="F522" s="3917"/>
      <c r="G522" s="3591"/>
      <c r="H522" s="3585"/>
      <c r="I522" s="3671"/>
      <c r="J522" s="3578"/>
      <c r="K522" s="513" t="s">
        <v>26</v>
      </c>
      <c r="L522" s="846"/>
      <c r="M522" s="843"/>
      <c r="N522" s="842"/>
      <c r="O522" s="841"/>
    </row>
    <row r="523" spans="1:15" ht="15.75" hidden="1" thickBot="1" x14ac:dyDescent="0.25">
      <c r="A523" s="745"/>
      <c r="B523" s="3612"/>
      <c r="C523" s="750"/>
      <c r="D523" s="3658"/>
      <c r="E523" s="3655"/>
      <c r="F523" s="3917"/>
      <c r="G523" s="3591"/>
      <c r="H523" s="3585"/>
      <c r="I523" s="3671"/>
      <c r="J523" s="3578"/>
      <c r="K523" s="513" t="s">
        <v>219</v>
      </c>
      <c r="L523" s="846"/>
      <c r="M523" s="511"/>
      <c r="N523" s="845"/>
      <c r="O523" s="509"/>
    </row>
    <row r="524" spans="1:15" ht="15.75" hidden="1" thickBot="1" x14ac:dyDescent="0.25">
      <c r="A524" s="745"/>
      <c r="B524" s="3612"/>
      <c r="C524" s="750"/>
      <c r="D524" s="3658"/>
      <c r="E524" s="3655"/>
      <c r="F524" s="3917"/>
      <c r="G524" s="3591"/>
      <c r="H524" s="3585"/>
      <c r="I524" s="3671"/>
      <c r="J524" s="3578"/>
      <c r="K524" s="513" t="s">
        <v>23</v>
      </c>
      <c r="L524" s="844"/>
      <c r="M524" s="843"/>
      <c r="N524" s="842"/>
      <c r="O524" s="841"/>
    </row>
    <row r="525" spans="1:15" ht="15.75" hidden="1" thickBot="1" x14ac:dyDescent="0.25">
      <c r="A525" s="745"/>
      <c r="B525" s="3612"/>
      <c r="C525" s="750"/>
      <c r="D525" s="3658"/>
      <c r="E525" s="3655"/>
      <c r="F525" s="3917"/>
      <c r="G525" s="3591"/>
      <c r="H525" s="3585"/>
      <c r="I525" s="3671"/>
      <c r="J525" s="3578"/>
      <c r="K525" s="506" t="s">
        <v>24</v>
      </c>
      <c r="L525" s="840"/>
      <c r="M525" s="504"/>
      <c r="N525" s="839"/>
      <c r="O525" s="658"/>
    </row>
    <row r="526" spans="1:15" ht="15.75" hidden="1" customHeight="1" thickBot="1" x14ac:dyDescent="0.25">
      <c r="A526" s="417"/>
      <c r="B526" s="3613"/>
      <c r="C526" s="455"/>
      <c r="D526" s="3659"/>
      <c r="E526" s="3656"/>
      <c r="F526" s="3918"/>
      <c r="G526" s="3592"/>
      <c r="H526" s="3586"/>
      <c r="I526" s="3672"/>
      <c r="J526" s="3666"/>
      <c r="K526" s="497" t="s">
        <v>27</v>
      </c>
      <c r="L526" s="838">
        <f>SUM(L521:L525)</f>
        <v>0</v>
      </c>
      <c r="M526" s="837"/>
      <c r="N526" s="836"/>
      <c r="O526" s="835"/>
    </row>
    <row r="527" spans="1:15" ht="15" thickBot="1" x14ac:dyDescent="0.25">
      <c r="A527" s="405" t="s">
        <v>35</v>
      </c>
      <c r="B527" s="404" t="s">
        <v>30</v>
      </c>
      <c r="C527" s="3646" t="s">
        <v>38</v>
      </c>
      <c r="D527" s="3646"/>
      <c r="E527" s="3646"/>
      <c r="F527" s="3646"/>
      <c r="G527" s="3646"/>
      <c r="H527" s="3646"/>
      <c r="I527" s="3647"/>
      <c r="J527" s="403"/>
      <c r="K527" s="490" t="s">
        <v>27</v>
      </c>
      <c r="L527" s="834">
        <f>L460*1</f>
        <v>3726</v>
      </c>
      <c r="M527" s="399"/>
      <c r="N527" s="399"/>
      <c r="O527" s="398"/>
    </row>
    <row r="528" spans="1:15" ht="21.75" customHeight="1" thickBot="1" x14ac:dyDescent="0.25">
      <c r="A528" s="651" t="s">
        <v>35</v>
      </c>
      <c r="B528" s="651"/>
      <c r="C528" s="3652" t="s">
        <v>71</v>
      </c>
      <c r="D528" s="3652"/>
      <c r="E528" s="3652"/>
      <c r="F528" s="3652"/>
      <c r="G528" s="3652"/>
      <c r="H528" s="3652"/>
      <c r="I528" s="3653"/>
      <c r="J528" s="484"/>
      <c r="K528" s="483" t="s">
        <v>27</v>
      </c>
      <c r="L528" s="833">
        <f>L437+L452+L527</f>
        <v>4851.8</v>
      </c>
      <c r="M528" s="649"/>
      <c r="N528" s="649"/>
      <c r="O528" s="648"/>
    </row>
    <row r="529" spans="1:28" ht="22.15" customHeight="1" thickBot="1" x14ac:dyDescent="0.25">
      <c r="A529" s="647" t="s">
        <v>50</v>
      </c>
      <c r="B529" s="769"/>
      <c r="C529" s="768" t="s">
        <v>294</v>
      </c>
      <c r="D529" s="766"/>
      <c r="E529" s="766"/>
      <c r="F529" s="767"/>
      <c r="G529" s="767"/>
      <c r="H529" s="766"/>
      <c r="I529" s="766"/>
      <c r="J529" s="766"/>
      <c r="K529" s="766"/>
      <c r="L529" s="832"/>
      <c r="M529" s="765"/>
      <c r="N529" s="765"/>
      <c r="O529" s="764"/>
    </row>
    <row r="530" spans="1:28" ht="23.25" customHeight="1" thickBot="1" x14ac:dyDescent="0.25">
      <c r="A530" s="763"/>
      <c r="B530" s="762"/>
      <c r="C530" s="760"/>
      <c r="D530" s="760"/>
      <c r="E530" s="760"/>
      <c r="F530" s="761"/>
      <c r="G530" s="761"/>
      <c r="H530" s="760"/>
      <c r="I530" s="760"/>
      <c r="J530" s="760"/>
      <c r="K530" s="760"/>
      <c r="L530" s="831"/>
      <c r="M530" s="627"/>
      <c r="N530" s="626"/>
      <c r="O530" s="830"/>
    </row>
    <row r="531" spans="1:28" ht="21.6" customHeight="1" thickBot="1" x14ac:dyDescent="0.25">
      <c r="A531" s="631" t="s">
        <v>50</v>
      </c>
      <c r="B531" s="758" t="s">
        <v>10</v>
      </c>
      <c r="C531" s="757" t="s">
        <v>293</v>
      </c>
      <c r="D531" s="756"/>
      <c r="E531" s="756"/>
      <c r="F531" s="756"/>
      <c r="G531" s="756"/>
      <c r="H531" s="756"/>
      <c r="I531" s="756"/>
      <c r="J531" s="756"/>
      <c r="K531" s="756"/>
      <c r="L531" s="634"/>
      <c r="M531" s="755"/>
      <c r="N531" s="755"/>
      <c r="O531" s="829"/>
    </row>
    <row r="532" spans="1:28" ht="15" thickBot="1" x14ac:dyDescent="0.25">
      <c r="A532" s="754"/>
      <c r="B532" s="404"/>
      <c r="C532" s="753"/>
      <c r="D532" s="753"/>
      <c r="E532" s="753"/>
      <c r="F532" s="753"/>
      <c r="G532" s="753"/>
      <c r="H532" s="753"/>
      <c r="I532" s="753"/>
      <c r="J532" s="753"/>
      <c r="K532" s="753"/>
      <c r="L532" s="753"/>
      <c r="M532" s="752"/>
      <c r="N532" s="626"/>
      <c r="O532" s="625"/>
    </row>
    <row r="533" spans="1:28" ht="15" customHeight="1" x14ac:dyDescent="0.2">
      <c r="A533" s="716" t="s">
        <v>50</v>
      </c>
      <c r="B533" s="3611" t="s">
        <v>10</v>
      </c>
      <c r="C533" s="714" t="s">
        <v>10</v>
      </c>
      <c r="D533" s="3708" t="s">
        <v>292</v>
      </c>
      <c r="E533" s="3709"/>
      <c r="F533" s="3710"/>
      <c r="G533" s="3587" t="s">
        <v>290</v>
      </c>
      <c r="H533" s="3599" t="s">
        <v>18</v>
      </c>
      <c r="I533" s="3610" t="s">
        <v>19</v>
      </c>
      <c r="J533" s="3577" t="s">
        <v>99</v>
      </c>
      <c r="K533" s="468" t="s">
        <v>20</v>
      </c>
      <c r="L533" s="624">
        <f>L539</f>
        <v>0</v>
      </c>
      <c r="M533" s="544"/>
      <c r="N533" s="543"/>
      <c r="O533" s="610"/>
    </row>
    <row r="534" spans="1:28" ht="14.45" customHeight="1" x14ac:dyDescent="0.2">
      <c r="A534" s="745"/>
      <c r="B534" s="3612"/>
      <c r="C534" s="750"/>
      <c r="D534" s="3711"/>
      <c r="E534" s="3712"/>
      <c r="F534" s="3713"/>
      <c r="G534" s="3588"/>
      <c r="H534" s="3585"/>
      <c r="I534" s="3579"/>
      <c r="J534" s="3578"/>
      <c r="K534" s="463" t="s">
        <v>26</v>
      </c>
      <c r="L534" s="622">
        <f>L540</f>
        <v>43.6</v>
      </c>
      <c r="M534" s="540"/>
      <c r="N534" s="539"/>
      <c r="O534" s="593"/>
    </row>
    <row r="535" spans="1:28" ht="15" x14ac:dyDescent="0.2">
      <c r="A535" s="745"/>
      <c r="B535" s="3612"/>
      <c r="C535" s="750"/>
      <c r="D535" s="3711"/>
      <c r="E535" s="3712"/>
      <c r="F535" s="3713"/>
      <c r="G535" s="3588"/>
      <c r="H535" s="3585"/>
      <c r="I535" s="3579"/>
      <c r="J535" s="424"/>
      <c r="K535" s="463" t="s">
        <v>219</v>
      </c>
      <c r="L535" s="621">
        <f>L541</f>
        <v>0</v>
      </c>
      <c r="M535" s="595"/>
      <c r="N535" s="594"/>
      <c r="O535" s="593"/>
    </row>
    <row r="536" spans="1:28" ht="15" x14ac:dyDescent="0.2">
      <c r="A536" s="745"/>
      <c r="B536" s="3612"/>
      <c r="C536" s="750"/>
      <c r="D536" s="3711"/>
      <c r="E536" s="3712"/>
      <c r="F536" s="3713"/>
      <c r="G536" s="3588"/>
      <c r="H536" s="3585"/>
      <c r="I536" s="3579"/>
      <c r="J536" s="424"/>
      <c r="K536" s="463" t="s">
        <v>23</v>
      </c>
      <c r="L536" s="621">
        <f>L542</f>
        <v>0</v>
      </c>
      <c r="M536" s="595"/>
      <c r="N536" s="594"/>
      <c r="O536" s="538"/>
    </row>
    <row r="537" spans="1:28" ht="15.75" thickBot="1" x14ac:dyDescent="0.25">
      <c r="A537" s="745"/>
      <c r="B537" s="3612"/>
      <c r="C537" s="750"/>
      <c r="D537" s="3711"/>
      <c r="E537" s="3712"/>
      <c r="F537" s="3713"/>
      <c r="G537" s="3588"/>
      <c r="H537" s="3585"/>
      <c r="I537" s="3579"/>
      <c r="J537" s="424"/>
      <c r="K537" s="828" t="s">
        <v>24</v>
      </c>
      <c r="L537" s="827">
        <f>L543</f>
        <v>0</v>
      </c>
      <c r="M537" s="589"/>
      <c r="N537" s="588"/>
      <c r="O537" s="587"/>
    </row>
    <row r="538" spans="1:28" ht="21" customHeight="1" thickBot="1" x14ac:dyDescent="0.25">
      <c r="A538" s="417"/>
      <c r="B538" s="3613"/>
      <c r="C538" s="455"/>
      <c r="D538" s="3714"/>
      <c r="E538" s="3715"/>
      <c r="F538" s="3716"/>
      <c r="G538" s="3589"/>
      <c r="H538" s="3600"/>
      <c r="I538" s="3580"/>
      <c r="J538" s="585"/>
      <c r="K538" s="497" t="s">
        <v>27</v>
      </c>
      <c r="L538" s="525">
        <f>SUM(L533:L537)</f>
        <v>43.6</v>
      </c>
      <c r="M538" s="524"/>
      <c r="N538" s="523"/>
      <c r="O538" s="522"/>
    </row>
    <row r="539" spans="1:28" ht="18" customHeight="1" x14ac:dyDescent="0.2">
      <c r="A539" s="716" t="s">
        <v>50</v>
      </c>
      <c r="B539" s="3611" t="s">
        <v>10</v>
      </c>
      <c r="C539" s="714" t="s">
        <v>10</v>
      </c>
      <c r="D539" s="667" t="s">
        <v>10</v>
      </c>
      <c r="E539" s="547"/>
      <c r="F539" s="3604" t="s">
        <v>291</v>
      </c>
      <c r="G539" s="3587" t="s">
        <v>290</v>
      </c>
      <c r="H539" s="3599" t="s">
        <v>18</v>
      </c>
      <c r="I539" s="3610" t="s">
        <v>265</v>
      </c>
      <c r="J539" s="826"/>
      <c r="K539" s="519" t="s">
        <v>20</v>
      </c>
      <c r="L539" s="545"/>
      <c r="M539" s="544"/>
      <c r="N539" s="543"/>
      <c r="O539" s="610"/>
    </row>
    <row r="540" spans="1:28" ht="15.75" customHeight="1" x14ac:dyDescent="0.2">
      <c r="A540" s="745"/>
      <c r="B540" s="3612"/>
      <c r="C540" s="750"/>
      <c r="D540" s="663"/>
      <c r="E540" s="533"/>
      <c r="F540" s="3605"/>
      <c r="G540" s="3588"/>
      <c r="H540" s="3585"/>
      <c r="I540" s="3579"/>
      <c r="J540" s="558"/>
      <c r="K540" s="513" t="s">
        <v>26</v>
      </c>
      <c r="L540" s="613">
        <v>43.6</v>
      </c>
      <c r="M540" s="540"/>
      <c r="N540" s="539"/>
      <c r="O540" s="710"/>
      <c r="AB540" s="534"/>
    </row>
    <row r="541" spans="1:28" ht="15.75" customHeight="1" x14ac:dyDescent="0.2">
      <c r="A541" s="745"/>
      <c r="B541" s="3612"/>
      <c r="C541" s="750"/>
      <c r="D541" s="663"/>
      <c r="E541" s="533"/>
      <c r="F541" s="3605"/>
      <c r="G541" s="3588"/>
      <c r="H541" s="3585"/>
      <c r="I541" s="3579"/>
      <c r="J541" s="558"/>
      <c r="K541" s="513" t="s">
        <v>219</v>
      </c>
      <c r="L541" s="557"/>
      <c r="M541" s="595"/>
      <c r="N541" s="594"/>
      <c r="O541" s="593"/>
    </row>
    <row r="542" spans="1:28" ht="13.15" customHeight="1" x14ac:dyDescent="0.2">
      <c r="A542" s="745"/>
      <c r="B542" s="3612"/>
      <c r="C542" s="750"/>
      <c r="D542" s="663"/>
      <c r="E542" s="533"/>
      <c r="F542" s="3605"/>
      <c r="G542" s="3588"/>
      <c r="H542" s="3585"/>
      <c r="I542" s="3579"/>
      <c r="J542" s="558"/>
      <c r="K542" s="513" t="s">
        <v>23</v>
      </c>
      <c r="L542" s="557"/>
      <c r="M542" s="595"/>
      <c r="N542" s="594"/>
      <c r="O542" s="538"/>
    </row>
    <row r="543" spans="1:28" ht="19.5" customHeight="1" thickBot="1" x14ac:dyDescent="0.25">
      <c r="A543" s="745"/>
      <c r="B543" s="3612"/>
      <c r="C543" s="750"/>
      <c r="D543" s="663"/>
      <c r="E543" s="533"/>
      <c r="F543" s="3605"/>
      <c r="G543" s="3588"/>
      <c r="H543" s="3585"/>
      <c r="I543" s="3579"/>
      <c r="J543" s="424"/>
      <c r="K543" s="506" t="s">
        <v>24</v>
      </c>
      <c r="L543" s="612"/>
      <c r="M543" s="589"/>
      <c r="N543" s="588"/>
      <c r="O543" s="587"/>
    </row>
    <row r="544" spans="1:28" ht="14.45" customHeight="1" thickBot="1" x14ac:dyDescent="0.25">
      <c r="A544" s="417"/>
      <c r="B544" s="3613"/>
      <c r="C544" s="455"/>
      <c r="D544" s="414"/>
      <c r="E544" s="413"/>
      <c r="F544" s="3606"/>
      <c r="G544" s="3589"/>
      <c r="H544" s="412"/>
      <c r="I544" s="3580"/>
      <c r="J544" s="585"/>
      <c r="K544" s="497" t="s">
        <v>27</v>
      </c>
      <c r="L544" s="525">
        <f>SUM(L539:L543)</f>
        <v>43.6</v>
      </c>
      <c r="M544" s="524"/>
      <c r="N544" s="523"/>
      <c r="O544" s="522"/>
    </row>
    <row r="545" spans="1:15" ht="18" customHeight="1" x14ac:dyDescent="0.2">
      <c r="A545" s="818" t="s">
        <v>50</v>
      </c>
      <c r="B545" s="3695" t="s">
        <v>10</v>
      </c>
      <c r="C545" s="817" t="s">
        <v>28</v>
      </c>
      <c r="D545" s="3970" t="s">
        <v>289</v>
      </c>
      <c r="E545" s="3971"/>
      <c r="F545" s="3972"/>
      <c r="G545" s="3587" t="s">
        <v>286</v>
      </c>
      <c r="H545" s="3831" t="s">
        <v>18</v>
      </c>
      <c r="I545" s="3774" t="s">
        <v>19</v>
      </c>
      <c r="J545" s="3577" t="s">
        <v>99</v>
      </c>
      <c r="K545" s="825" t="s">
        <v>20</v>
      </c>
      <c r="L545" s="824">
        <f>L551</f>
        <v>0</v>
      </c>
      <c r="M545" s="812" t="s">
        <v>246</v>
      </c>
      <c r="N545" s="811" t="s">
        <v>144</v>
      </c>
      <c r="O545" s="810">
        <v>1</v>
      </c>
    </row>
    <row r="546" spans="1:15" x14ac:dyDescent="0.2">
      <c r="A546" s="800"/>
      <c r="B546" s="3696"/>
      <c r="C546" s="799"/>
      <c r="D546" s="3973"/>
      <c r="E546" s="3974"/>
      <c r="F546" s="3975"/>
      <c r="G546" s="3588"/>
      <c r="H546" s="3829"/>
      <c r="I546" s="3775"/>
      <c r="J546" s="3578"/>
      <c r="K546" s="823" t="s">
        <v>26</v>
      </c>
      <c r="L546" s="822">
        <f>L552</f>
        <v>0</v>
      </c>
      <c r="M546" s="803" t="s">
        <v>288</v>
      </c>
      <c r="N546" s="802" t="s">
        <v>283</v>
      </c>
      <c r="O546" s="807">
        <v>1.032</v>
      </c>
    </row>
    <row r="547" spans="1:15" ht="15" customHeight="1" x14ac:dyDescent="0.2">
      <c r="A547" s="800"/>
      <c r="B547" s="3696"/>
      <c r="C547" s="799"/>
      <c r="D547" s="3973"/>
      <c r="E547" s="3974"/>
      <c r="F547" s="3975"/>
      <c r="G547" s="3588"/>
      <c r="H547" s="3829"/>
      <c r="I547" s="3775"/>
      <c r="J547" s="3578"/>
      <c r="K547" s="823" t="s">
        <v>219</v>
      </c>
      <c r="L547" s="822">
        <f>L553</f>
        <v>0</v>
      </c>
      <c r="M547" s="803" t="s">
        <v>201</v>
      </c>
      <c r="N547" s="802"/>
      <c r="O547" s="801"/>
    </row>
    <row r="548" spans="1:15" ht="15" customHeight="1" x14ac:dyDescent="0.2">
      <c r="A548" s="800"/>
      <c r="B548" s="3696"/>
      <c r="C548" s="799"/>
      <c r="D548" s="3973"/>
      <c r="E548" s="3974"/>
      <c r="F548" s="3975"/>
      <c r="G548" s="3588"/>
      <c r="H548" s="3829"/>
      <c r="I548" s="3775"/>
      <c r="J548" s="806"/>
      <c r="K548" s="823" t="s">
        <v>23</v>
      </c>
      <c r="L548" s="822">
        <f>L554</f>
        <v>0</v>
      </c>
      <c r="M548" s="803"/>
      <c r="N548" s="802"/>
      <c r="O548" s="801"/>
    </row>
    <row r="549" spans="1:15" ht="15.75" customHeight="1" thickBot="1" x14ac:dyDescent="0.25">
      <c r="A549" s="800"/>
      <c r="B549" s="3696"/>
      <c r="C549" s="799"/>
      <c r="D549" s="3973"/>
      <c r="E549" s="3974"/>
      <c r="F549" s="3975"/>
      <c r="G549" s="3588"/>
      <c r="H549" s="3829"/>
      <c r="I549" s="3775"/>
      <c r="J549" s="806"/>
      <c r="K549" s="821" t="s">
        <v>24</v>
      </c>
      <c r="L549" s="820">
        <f>L555</f>
        <v>0</v>
      </c>
      <c r="M549" s="792"/>
      <c r="N549" s="791"/>
      <c r="O549" s="790"/>
    </row>
    <row r="550" spans="1:15" ht="11.25" customHeight="1" thickBot="1" x14ac:dyDescent="0.25">
      <c r="A550" s="789"/>
      <c r="B550" s="3697"/>
      <c r="C550" s="788"/>
      <c r="D550" s="3976"/>
      <c r="E550" s="3977"/>
      <c r="F550" s="3978"/>
      <c r="G550" s="3589"/>
      <c r="H550" s="3830"/>
      <c r="I550" s="3776"/>
      <c r="J550" s="819"/>
      <c r="K550" s="784" t="s">
        <v>27</v>
      </c>
      <c r="L550" s="783">
        <f>SUM(L545:L549)</f>
        <v>0</v>
      </c>
      <c r="M550" s="782"/>
      <c r="N550" s="781"/>
      <c r="O550" s="780"/>
    </row>
    <row r="551" spans="1:15" ht="17.25" hidden="1" customHeight="1" x14ac:dyDescent="0.2">
      <c r="A551" s="818" t="s">
        <v>50</v>
      </c>
      <c r="B551" s="3695" t="s">
        <v>10</v>
      </c>
      <c r="C551" s="817" t="s">
        <v>28</v>
      </c>
      <c r="D551" s="816" t="s">
        <v>10</v>
      </c>
      <c r="E551" s="815"/>
      <c r="F551" s="3660" t="s">
        <v>287</v>
      </c>
      <c r="G551" s="3587" t="s">
        <v>286</v>
      </c>
      <c r="H551" s="3831" t="s">
        <v>18</v>
      </c>
      <c r="I551" s="3774" t="s">
        <v>234</v>
      </c>
      <c r="J551" s="546" t="s">
        <v>130</v>
      </c>
      <c r="K551" s="814" t="s">
        <v>20</v>
      </c>
      <c r="L551" s="813"/>
      <c r="M551" s="812" t="s">
        <v>223</v>
      </c>
      <c r="N551" s="811" t="s">
        <v>144</v>
      </c>
      <c r="O551" s="810">
        <v>1</v>
      </c>
    </row>
    <row r="552" spans="1:15" ht="18" hidden="1" customHeight="1" x14ac:dyDescent="0.2">
      <c r="A552" s="800"/>
      <c r="B552" s="3696"/>
      <c r="C552" s="799"/>
      <c r="D552" s="798"/>
      <c r="E552" s="797"/>
      <c r="F552" s="3661"/>
      <c r="G552" s="3588"/>
      <c r="H552" s="3829"/>
      <c r="I552" s="3775"/>
      <c r="J552" s="558" t="s">
        <v>285</v>
      </c>
      <c r="K552" s="805" t="s">
        <v>26</v>
      </c>
      <c r="L552" s="804"/>
      <c r="M552" s="809" t="s">
        <v>284</v>
      </c>
      <c r="N552" s="808" t="s">
        <v>283</v>
      </c>
      <c r="O552" s="807">
        <v>1.032</v>
      </c>
    </row>
    <row r="553" spans="1:15" ht="23.25" hidden="1" customHeight="1" x14ac:dyDescent="0.2">
      <c r="A553" s="800"/>
      <c r="B553" s="3696"/>
      <c r="C553" s="799"/>
      <c r="D553" s="798"/>
      <c r="E553" s="797"/>
      <c r="F553" s="3661"/>
      <c r="G553" s="3588"/>
      <c r="H553" s="3829"/>
      <c r="I553" s="3775"/>
      <c r="J553" s="806"/>
      <c r="K553" s="805" t="s">
        <v>219</v>
      </c>
      <c r="L553" s="804"/>
      <c r="M553" s="803"/>
      <c r="N553" s="802"/>
      <c r="O553" s="801"/>
    </row>
    <row r="554" spans="1:15" ht="31.5" hidden="1" customHeight="1" x14ac:dyDescent="0.2">
      <c r="A554" s="800"/>
      <c r="B554" s="3696"/>
      <c r="C554" s="799"/>
      <c r="D554" s="798"/>
      <c r="E554" s="797"/>
      <c r="F554" s="3661"/>
      <c r="G554" s="3588"/>
      <c r="H554" s="3829"/>
      <c r="I554" s="3775"/>
      <c r="J554" s="795"/>
      <c r="K554" s="805" t="s">
        <v>23</v>
      </c>
      <c r="L554" s="804"/>
      <c r="M554" s="803"/>
      <c r="N554" s="802"/>
      <c r="O554" s="801"/>
    </row>
    <row r="555" spans="1:15" ht="23.25" hidden="1" customHeight="1" thickBot="1" x14ac:dyDescent="0.25">
      <c r="A555" s="800"/>
      <c r="B555" s="3696"/>
      <c r="C555" s="799"/>
      <c r="D555" s="798"/>
      <c r="E555" s="797"/>
      <c r="F555" s="3661"/>
      <c r="G555" s="3588"/>
      <c r="H555" s="3829"/>
      <c r="I555" s="3775"/>
      <c r="J555" s="795"/>
      <c r="K555" s="794" t="s">
        <v>24</v>
      </c>
      <c r="L555" s="793"/>
      <c r="M555" s="792"/>
      <c r="N555" s="791"/>
      <c r="O555" s="790"/>
    </row>
    <row r="556" spans="1:15" ht="24.75" hidden="1" customHeight="1" thickBot="1" x14ac:dyDescent="0.25">
      <c r="A556" s="789"/>
      <c r="B556" s="3697"/>
      <c r="C556" s="788"/>
      <c r="D556" s="787"/>
      <c r="E556" s="786"/>
      <c r="F556" s="3662"/>
      <c r="G556" s="3589"/>
      <c r="H556" s="3830"/>
      <c r="I556" s="3776"/>
      <c r="J556" s="785"/>
      <c r="K556" s="784" t="s">
        <v>27</v>
      </c>
      <c r="L556" s="783">
        <f>SUM(L551:L555)</f>
        <v>0</v>
      </c>
      <c r="M556" s="782"/>
      <c r="N556" s="781"/>
      <c r="O556" s="780"/>
    </row>
    <row r="557" spans="1:15" ht="18.75" customHeight="1" thickBot="1" x14ac:dyDescent="0.25">
      <c r="A557" s="779" t="s">
        <v>50</v>
      </c>
      <c r="B557" s="778" t="s">
        <v>10</v>
      </c>
      <c r="C557" s="3739" t="s">
        <v>38</v>
      </c>
      <c r="D557" s="3739"/>
      <c r="E557" s="3739"/>
      <c r="F557" s="3739"/>
      <c r="G557" s="3739"/>
      <c r="H557" s="3739"/>
      <c r="I557" s="3740"/>
      <c r="J557" s="777"/>
      <c r="K557" s="776" t="s">
        <v>27</v>
      </c>
      <c r="L557" s="775">
        <f>L538+L550</f>
        <v>43.6</v>
      </c>
      <c r="M557" s="399"/>
      <c r="N557" s="399"/>
      <c r="O557" s="398"/>
    </row>
    <row r="558" spans="1:15" ht="19.5" customHeight="1" thickBot="1" x14ac:dyDescent="0.25">
      <c r="A558" s="774" t="s">
        <v>50</v>
      </c>
      <c r="B558" s="773"/>
      <c r="C558" s="3700" t="s">
        <v>71</v>
      </c>
      <c r="D558" s="3700"/>
      <c r="E558" s="3700"/>
      <c r="F558" s="3700"/>
      <c r="G558" s="3700"/>
      <c r="H558" s="3700"/>
      <c r="I558" s="3701"/>
      <c r="J558" s="772"/>
      <c r="K558" s="771" t="s">
        <v>27</v>
      </c>
      <c r="L558" s="770">
        <f>L557*1</f>
        <v>43.6</v>
      </c>
      <c r="M558" s="392"/>
      <c r="N558" s="392"/>
      <c r="O558" s="391"/>
    </row>
    <row r="559" spans="1:15" ht="14.25" customHeight="1" thickBot="1" x14ac:dyDescent="0.25">
      <c r="A559" s="647" t="s">
        <v>53</v>
      </c>
      <c r="B559" s="769"/>
      <c r="C559" s="768" t="s">
        <v>282</v>
      </c>
      <c r="D559" s="766"/>
      <c r="E559" s="766"/>
      <c r="F559" s="767"/>
      <c r="G559" s="767"/>
      <c r="H559" s="766"/>
      <c r="I559" s="766"/>
      <c r="J559" s="766"/>
      <c r="K559" s="766"/>
      <c r="L559" s="766"/>
      <c r="M559" s="765"/>
      <c r="N559" s="765"/>
      <c r="O559" s="764"/>
    </row>
    <row r="560" spans="1:15" ht="34.5" customHeight="1" thickBot="1" x14ac:dyDescent="0.25">
      <c r="A560" s="763"/>
      <c r="B560" s="762"/>
      <c r="C560" s="760"/>
      <c r="D560" s="760"/>
      <c r="E560" s="760"/>
      <c r="F560" s="761"/>
      <c r="G560" s="761"/>
      <c r="H560" s="760"/>
      <c r="I560" s="760"/>
      <c r="J560" s="760"/>
      <c r="K560" s="760"/>
      <c r="L560" s="760"/>
      <c r="M560" s="759" t="s">
        <v>281</v>
      </c>
      <c r="N560" s="626" t="s">
        <v>144</v>
      </c>
      <c r="O560" s="625">
        <v>1</v>
      </c>
    </row>
    <row r="561" spans="1:25" ht="18" customHeight="1" thickBot="1" x14ac:dyDescent="0.25">
      <c r="A561" s="631" t="s">
        <v>53</v>
      </c>
      <c r="B561" s="758" t="s">
        <v>10</v>
      </c>
      <c r="C561" s="757" t="s">
        <v>280</v>
      </c>
      <c r="D561" s="756"/>
      <c r="E561" s="756"/>
      <c r="F561" s="756"/>
      <c r="G561" s="756"/>
      <c r="H561" s="756"/>
      <c r="I561" s="756"/>
      <c r="J561" s="756"/>
      <c r="K561" s="756"/>
      <c r="L561" s="634"/>
      <c r="M561" s="755"/>
      <c r="N561" s="755"/>
      <c r="O561" s="632"/>
    </row>
    <row r="562" spans="1:25" ht="37.5" customHeight="1" thickBot="1" x14ac:dyDescent="0.25">
      <c r="A562" s="754"/>
      <c r="B562" s="404"/>
      <c r="C562" s="753"/>
      <c r="D562" s="753"/>
      <c r="E562" s="753"/>
      <c r="F562" s="753"/>
      <c r="G562" s="753"/>
      <c r="H562" s="753"/>
      <c r="I562" s="753"/>
      <c r="J562" s="753"/>
      <c r="K562" s="753"/>
      <c r="L562" s="753"/>
      <c r="M562" s="752" t="s">
        <v>279</v>
      </c>
      <c r="N562" s="626" t="s">
        <v>144</v>
      </c>
      <c r="O562" s="625">
        <v>2</v>
      </c>
    </row>
    <row r="563" spans="1:25" ht="15" customHeight="1" thickBot="1" x14ac:dyDescent="0.25">
      <c r="A563" s="716" t="s">
        <v>53</v>
      </c>
      <c r="B563" s="3611" t="s">
        <v>10</v>
      </c>
      <c r="C563" s="714" t="s">
        <v>10</v>
      </c>
      <c r="D563" s="3708" t="s">
        <v>278</v>
      </c>
      <c r="E563" s="3709"/>
      <c r="F563" s="3710"/>
      <c r="G563" s="3587" t="s">
        <v>252</v>
      </c>
      <c r="H563" s="3634" t="s">
        <v>18</v>
      </c>
      <c r="I563" s="3610" t="s">
        <v>19</v>
      </c>
      <c r="J563" s="3577" t="s">
        <v>99</v>
      </c>
      <c r="K563" s="468" t="s">
        <v>20</v>
      </c>
      <c r="L563" s="624">
        <f>L570+L577+L583+L589+L595+L601+L607+L614+L621</f>
        <v>0</v>
      </c>
      <c r="M563" s="544" t="s">
        <v>246</v>
      </c>
      <c r="N563" s="543" t="s">
        <v>144</v>
      </c>
      <c r="O563" s="610">
        <v>1</v>
      </c>
    </row>
    <row r="564" spans="1:25" ht="15.75" thickBot="1" x14ac:dyDescent="0.25">
      <c r="A564" s="745"/>
      <c r="B564" s="3612"/>
      <c r="C564" s="750"/>
      <c r="D564" s="3711"/>
      <c r="E564" s="3712"/>
      <c r="F564" s="3713"/>
      <c r="G564" s="3588"/>
      <c r="H564" s="3635"/>
      <c r="I564" s="3579"/>
      <c r="J564" s="3578"/>
      <c r="K564" s="463" t="s">
        <v>26</v>
      </c>
      <c r="L564" s="751">
        <f>L571+L578+L584+L590+L596+L602+L608+L615+L622</f>
        <v>853.99999999999989</v>
      </c>
      <c r="M564" s="595" t="s">
        <v>277</v>
      </c>
      <c r="N564" s="594" t="s">
        <v>144</v>
      </c>
      <c r="O564" s="593">
        <v>1</v>
      </c>
    </row>
    <row r="565" spans="1:25" ht="15.75" thickBot="1" x14ac:dyDescent="0.25">
      <c r="A565" s="745"/>
      <c r="B565" s="3612"/>
      <c r="C565" s="750"/>
      <c r="D565" s="3711"/>
      <c r="E565" s="3712"/>
      <c r="F565" s="3713"/>
      <c r="G565" s="3588"/>
      <c r="H565" s="3635"/>
      <c r="I565" s="3579"/>
      <c r="J565" s="3578"/>
      <c r="K565" s="463" t="s">
        <v>219</v>
      </c>
      <c r="L565" s="624">
        <f>L572+L579+L585+L591+L597+L603+L609+L616</f>
        <v>0</v>
      </c>
      <c r="M565" s="595"/>
      <c r="N565" s="594"/>
      <c r="O565" s="538"/>
    </row>
    <row r="566" spans="1:25" ht="15.75" thickBot="1" x14ac:dyDescent="0.25">
      <c r="A566" s="745"/>
      <c r="B566" s="3612"/>
      <c r="C566" s="750"/>
      <c r="D566" s="3711"/>
      <c r="E566" s="3712"/>
      <c r="F566" s="3713"/>
      <c r="G566" s="3588"/>
      <c r="H566" s="3635"/>
      <c r="I566" s="3579"/>
      <c r="J566" s="424"/>
      <c r="K566" s="463" t="s">
        <v>23</v>
      </c>
      <c r="L566" s="624">
        <f>L573+L580+L586+L592+L598+L604+L610+L617</f>
        <v>3077.6</v>
      </c>
      <c r="M566" s="595"/>
      <c r="N566" s="594"/>
      <c r="O566" s="538"/>
    </row>
    <row r="567" spans="1:25" ht="15.75" customHeight="1" x14ac:dyDescent="0.2">
      <c r="A567" s="745"/>
      <c r="B567" s="3612"/>
      <c r="C567" s="750"/>
      <c r="D567" s="3711"/>
      <c r="E567" s="3712"/>
      <c r="F567" s="3713"/>
      <c r="G567" s="3588"/>
      <c r="H567" s="3635"/>
      <c r="I567" s="3579"/>
      <c r="J567" s="424"/>
      <c r="K567" s="463" t="s">
        <v>24</v>
      </c>
      <c r="L567" s="624">
        <f>L574+L581+L587+L593+L599+L605+L611+L618</f>
        <v>0</v>
      </c>
      <c r="M567" s="589"/>
      <c r="N567" s="588"/>
      <c r="O567" s="587"/>
    </row>
    <row r="568" spans="1:25" ht="15.75" customHeight="1" thickBot="1" x14ac:dyDescent="0.25">
      <c r="A568" s="745"/>
      <c r="B568" s="3612"/>
      <c r="C568" s="750"/>
      <c r="D568" s="3711"/>
      <c r="E568" s="3712"/>
      <c r="F568" s="3713"/>
      <c r="G568" s="3588"/>
      <c r="H568" s="3635"/>
      <c r="I568" s="3579"/>
      <c r="J568" s="564"/>
      <c r="K568" s="458" t="s">
        <v>218</v>
      </c>
      <c r="L568" s="749">
        <f>L575+L612+L619</f>
        <v>97</v>
      </c>
      <c r="M568" s="530"/>
      <c r="N568" s="529"/>
      <c r="O568" s="605"/>
    </row>
    <row r="569" spans="1:25" ht="15.75" thickBot="1" x14ac:dyDescent="0.25">
      <c r="A569" s="417"/>
      <c r="B569" s="3613"/>
      <c r="C569" s="455"/>
      <c r="D569" s="3714"/>
      <c r="E569" s="3715"/>
      <c r="F569" s="3716"/>
      <c r="G569" s="3589"/>
      <c r="H569" s="3636"/>
      <c r="I569" s="3580"/>
      <c r="J569" s="585"/>
      <c r="K569" s="497" t="s">
        <v>27</v>
      </c>
      <c r="L569" s="525">
        <f>SUM(L563:L568)</f>
        <v>4028.6</v>
      </c>
      <c r="M569" s="524"/>
      <c r="N569" s="523"/>
      <c r="O569" s="522"/>
    </row>
    <row r="570" spans="1:25" ht="15" x14ac:dyDescent="0.2">
      <c r="A570" s="716" t="s">
        <v>53</v>
      </c>
      <c r="B570" s="715" t="s">
        <v>10</v>
      </c>
      <c r="C570" s="447" t="s">
        <v>10</v>
      </c>
      <c r="D570" s="614" t="s">
        <v>10</v>
      </c>
      <c r="E570" s="547"/>
      <c r="F570" s="3604" t="s">
        <v>276</v>
      </c>
      <c r="G570" s="3587" t="s">
        <v>252</v>
      </c>
      <c r="H570" s="3599" t="s">
        <v>18</v>
      </c>
      <c r="I570" s="3610" t="s">
        <v>19</v>
      </c>
      <c r="J570" s="736" t="s">
        <v>99</v>
      </c>
      <c r="K570" s="519" t="s">
        <v>20</v>
      </c>
      <c r="L570" s="545"/>
      <c r="M570" s="544" t="s">
        <v>223</v>
      </c>
      <c r="N570" s="543" t="s">
        <v>144</v>
      </c>
      <c r="O570" s="610">
        <v>1</v>
      </c>
    </row>
    <row r="571" spans="1:25" ht="15" x14ac:dyDescent="0.25">
      <c r="A571" s="745"/>
      <c r="B571" s="744"/>
      <c r="C571" s="428"/>
      <c r="D571" s="514"/>
      <c r="E571" s="533"/>
      <c r="F571" s="3605"/>
      <c r="G571" s="3588"/>
      <c r="H571" s="3585"/>
      <c r="I571" s="3579"/>
      <c r="J571" s="748"/>
      <c r="K571" s="513" t="s">
        <v>26</v>
      </c>
      <c r="L571" s="541">
        <v>39</v>
      </c>
      <c r="M571" s="747" t="s">
        <v>275</v>
      </c>
      <c r="N571" s="746" t="s">
        <v>144</v>
      </c>
      <c r="O571" s="593">
        <v>1</v>
      </c>
      <c r="Y571" s="361"/>
    </row>
    <row r="572" spans="1:25" ht="15" x14ac:dyDescent="0.2">
      <c r="A572" s="745"/>
      <c r="B572" s="744"/>
      <c r="C572" s="428"/>
      <c r="D572" s="514"/>
      <c r="E572" s="533"/>
      <c r="F572" s="3605"/>
      <c r="G572" s="3588"/>
      <c r="H572" s="3585"/>
      <c r="I572" s="3579"/>
      <c r="J572" s="424"/>
      <c r="K572" s="513" t="s">
        <v>219</v>
      </c>
      <c r="L572" s="557"/>
      <c r="M572" s="595"/>
      <c r="N572" s="594"/>
      <c r="O572" s="559"/>
    </row>
    <row r="573" spans="1:25" ht="15" x14ac:dyDescent="0.2">
      <c r="A573" s="745"/>
      <c r="B573" s="744"/>
      <c r="C573" s="428"/>
      <c r="D573" s="514"/>
      <c r="E573" s="533"/>
      <c r="F573" s="3605"/>
      <c r="G573" s="3588"/>
      <c r="H573" s="3585"/>
      <c r="I573" s="3579"/>
      <c r="J573" s="424"/>
      <c r="K573" s="513" t="s">
        <v>23</v>
      </c>
      <c r="L573" s="557"/>
      <c r="M573" s="595"/>
      <c r="N573" s="594"/>
      <c r="O573" s="538"/>
    </row>
    <row r="574" spans="1:25" ht="15" x14ac:dyDescent="0.2">
      <c r="A574" s="745"/>
      <c r="B574" s="744"/>
      <c r="C574" s="428"/>
      <c r="D574" s="514"/>
      <c r="E574" s="533"/>
      <c r="F574" s="3605"/>
      <c r="G574" s="3588"/>
      <c r="H574" s="3585"/>
      <c r="I574" s="3579"/>
      <c r="J574" s="424"/>
      <c r="K574" s="513" t="s">
        <v>24</v>
      </c>
      <c r="L574" s="609"/>
      <c r="M574" s="589"/>
      <c r="N574" s="588"/>
      <c r="O574" s="587"/>
    </row>
    <row r="575" spans="1:25" ht="15" customHeight="1" thickBot="1" x14ac:dyDescent="0.25">
      <c r="A575" s="745"/>
      <c r="B575" s="744"/>
      <c r="C575" s="428"/>
      <c r="D575" s="514"/>
      <c r="E575" s="533"/>
      <c r="F575" s="3605"/>
      <c r="G575" s="3588"/>
      <c r="H575" s="3585"/>
      <c r="I575" s="3579"/>
      <c r="J575" s="564"/>
      <c r="K575" s="553" t="s">
        <v>218</v>
      </c>
      <c r="L575" s="743">
        <v>97</v>
      </c>
      <c r="M575" s="530"/>
      <c r="N575" s="529"/>
      <c r="O575" s="605"/>
    </row>
    <row r="576" spans="1:25" ht="13.5" customHeight="1" thickBot="1" x14ac:dyDescent="0.25">
      <c r="A576" s="417"/>
      <c r="B576" s="742"/>
      <c r="C576" s="741"/>
      <c r="D576" s="526"/>
      <c r="E576" s="413"/>
      <c r="F576" s="3606"/>
      <c r="G576" s="3589"/>
      <c r="H576" s="3600"/>
      <c r="I576" s="3580"/>
      <c r="J576" s="585"/>
      <c r="K576" s="497" t="s">
        <v>27</v>
      </c>
      <c r="L576" s="525">
        <f>SUM(L570:L575)</f>
        <v>136</v>
      </c>
      <c r="M576" s="524"/>
      <c r="N576" s="523"/>
      <c r="O576" s="522"/>
    </row>
    <row r="577" spans="1:26" ht="15" hidden="1" customHeight="1" x14ac:dyDescent="0.2">
      <c r="A577" s="716" t="s">
        <v>53</v>
      </c>
      <c r="B577" s="740" t="s">
        <v>10</v>
      </c>
      <c r="C577" s="739" t="s">
        <v>10</v>
      </c>
      <c r="D577" s="520" t="s">
        <v>28</v>
      </c>
      <c r="E577" s="738"/>
      <c r="F577" s="3648" t="s">
        <v>274</v>
      </c>
      <c r="G577" s="737"/>
      <c r="H577" s="3872" t="s">
        <v>18</v>
      </c>
      <c r="I577" s="3875" t="s">
        <v>268</v>
      </c>
      <c r="J577" s="736" t="s">
        <v>135</v>
      </c>
      <c r="K577" s="519" t="s">
        <v>20</v>
      </c>
      <c r="L577" s="545"/>
      <c r="M577" s="722" t="s">
        <v>223</v>
      </c>
      <c r="N577" s="721" t="s">
        <v>144</v>
      </c>
      <c r="O577" s="720">
        <v>1</v>
      </c>
      <c r="Y577" s="361" t="s">
        <v>273</v>
      </c>
    </row>
    <row r="578" spans="1:26" ht="15.75" hidden="1" thickBot="1" x14ac:dyDescent="0.25">
      <c r="A578" s="708"/>
      <c r="B578" s="707"/>
      <c r="C578" s="733"/>
      <c r="D578" s="732"/>
      <c r="E578" s="731"/>
      <c r="F578" s="3649"/>
      <c r="G578" s="730"/>
      <c r="H578" s="3873"/>
      <c r="I578" s="3876"/>
      <c r="J578" s="558" t="s">
        <v>272</v>
      </c>
      <c r="K578" s="513" t="s">
        <v>26</v>
      </c>
      <c r="L578" s="557"/>
      <c r="M578" s="719" t="s">
        <v>271</v>
      </c>
      <c r="N578" s="718" t="s">
        <v>144</v>
      </c>
      <c r="O578" s="538">
        <v>1</v>
      </c>
      <c r="Y578" s="361" t="s">
        <v>270</v>
      </c>
    </row>
    <row r="579" spans="1:26" ht="33" hidden="1" thickBot="1" x14ac:dyDescent="0.25">
      <c r="A579" s="708"/>
      <c r="B579" s="707"/>
      <c r="C579" s="733"/>
      <c r="D579" s="732"/>
      <c r="E579" s="731"/>
      <c r="F579" s="3649"/>
      <c r="G579" s="730" t="s">
        <v>252</v>
      </c>
      <c r="H579" s="3873"/>
      <c r="I579" s="735"/>
      <c r="J579" s="734"/>
      <c r="K579" s="513" t="s">
        <v>219</v>
      </c>
      <c r="L579" s="557"/>
      <c r="M579" s="623"/>
      <c r="N579" s="717"/>
      <c r="O579" s="538"/>
      <c r="Y579" s="357"/>
    </row>
    <row r="580" spans="1:26" ht="15.75" hidden="1" thickBot="1" x14ac:dyDescent="0.25">
      <c r="A580" s="708"/>
      <c r="B580" s="707"/>
      <c r="C580" s="733"/>
      <c r="D580" s="732"/>
      <c r="E580" s="731"/>
      <c r="F580" s="3649"/>
      <c r="G580" s="730"/>
      <c r="H580" s="3873"/>
      <c r="I580" s="735"/>
      <c r="J580" s="734"/>
      <c r="K580" s="513" t="s">
        <v>23</v>
      </c>
      <c r="L580" s="557"/>
      <c r="M580" s="623"/>
      <c r="N580" s="717"/>
      <c r="O580" s="538"/>
    </row>
    <row r="581" spans="1:26" ht="15.75" hidden="1" thickBot="1" x14ac:dyDescent="0.25">
      <c r="A581" s="708"/>
      <c r="B581" s="707"/>
      <c r="C581" s="733"/>
      <c r="D581" s="732"/>
      <c r="E581" s="731"/>
      <c r="F581" s="3649"/>
      <c r="G581" s="730"/>
      <c r="H581" s="3873"/>
      <c r="I581" s="3876"/>
      <c r="J581" s="424"/>
      <c r="K581" s="506" t="s">
        <v>24</v>
      </c>
      <c r="L581" s="612"/>
      <c r="M581" s="729"/>
      <c r="N581" s="728"/>
      <c r="O581" s="727"/>
    </row>
    <row r="582" spans="1:26" ht="43.5" hidden="1" customHeight="1" thickBot="1" x14ac:dyDescent="0.25">
      <c r="A582" s="704"/>
      <c r="B582" s="703"/>
      <c r="C582" s="726"/>
      <c r="D582" s="725"/>
      <c r="E582" s="724"/>
      <c r="F582" s="3650"/>
      <c r="G582" s="723"/>
      <c r="H582" s="3874"/>
      <c r="I582" s="3906"/>
      <c r="J582" s="549"/>
      <c r="K582" s="497" t="s">
        <v>27</v>
      </c>
      <c r="L582" s="525">
        <f>SUM(L577:L581)</f>
        <v>0</v>
      </c>
      <c r="M582" s="524"/>
      <c r="N582" s="523"/>
      <c r="O582" s="522"/>
    </row>
    <row r="583" spans="1:26" ht="21.75" hidden="1" customHeight="1" x14ac:dyDescent="0.2">
      <c r="A583" s="716" t="s">
        <v>53</v>
      </c>
      <c r="B583" s="715" t="s">
        <v>10</v>
      </c>
      <c r="C583" s="447" t="s">
        <v>10</v>
      </c>
      <c r="D583" s="614" t="s">
        <v>30</v>
      </c>
      <c r="E583" s="547"/>
      <c r="F583" s="3604" t="s">
        <v>269</v>
      </c>
      <c r="G583" s="3590" t="s">
        <v>252</v>
      </c>
      <c r="H583" s="3599" t="s">
        <v>18</v>
      </c>
      <c r="I583" s="3610" t="s">
        <v>268</v>
      </c>
      <c r="J583" s="546"/>
      <c r="K583" s="519" t="s">
        <v>20</v>
      </c>
      <c r="L583" s="545"/>
      <c r="M583" s="722"/>
      <c r="N583" s="721"/>
      <c r="O583" s="720"/>
      <c r="Y583" s="535" t="s">
        <v>267</v>
      </c>
      <c r="Z583" s="535"/>
    </row>
    <row r="584" spans="1:26" ht="15.75" hidden="1" customHeight="1" x14ac:dyDescent="0.2">
      <c r="A584" s="708"/>
      <c r="B584" s="707"/>
      <c r="C584" s="508"/>
      <c r="D584" s="514"/>
      <c r="E584" s="533"/>
      <c r="F584" s="3605"/>
      <c r="G584" s="3591"/>
      <c r="H584" s="3585"/>
      <c r="I584" s="3579"/>
      <c r="J584" s="558"/>
      <c r="K584" s="513" t="s">
        <v>26</v>
      </c>
      <c r="L584" s="557"/>
      <c r="M584" s="719"/>
      <c r="N584" s="718"/>
      <c r="O584" s="538"/>
      <c r="Y584" s="535">
        <v>2022</v>
      </c>
      <c r="Z584" s="535"/>
    </row>
    <row r="585" spans="1:26" ht="12.75" hidden="1" customHeight="1" x14ac:dyDescent="0.2">
      <c r="A585" s="708"/>
      <c r="B585" s="707"/>
      <c r="C585" s="508"/>
      <c r="D585" s="514"/>
      <c r="E585" s="533"/>
      <c r="F585" s="3605"/>
      <c r="G585" s="3591"/>
      <c r="H585" s="3585"/>
      <c r="I585" s="3579"/>
      <c r="J585" s="424"/>
      <c r="K585" s="513" t="s">
        <v>219</v>
      </c>
      <c r="L585" s="557"/>
      <c r="M585" s="623"/>
      <c r="N585" s="717"/>
      <c r="O585" s="538"/>
      <c r="Y585" s="353" t="s">
        <v>201</v>
      </c>
    </row>
    <row r="586" spans="1:26" ht="15.75" hidden="1" customHeight="1" x14ac:dyDescent="0.2">
      <c r="A586" s="708"/>
      <c r="B586" s="707"/>
      <c r="C586" s="508"/>
      <c r="D586" s="514"/>
      <c r="E586" s="533"/>
      <c r="F586" s="3605"/>
      <c r="G586" s="3591"/>
      <c r="H586" s="3585"/>
      <c r="I586" s="3579"/>
      <c r="J586" s="424"/>
      <c r="K586" s="513" t="s">
        <v>23</v>
      </c>
      <c r="L586" s="557"/>
      <c r="M586" s="595"/>
      <c r="N586" s="594"/>
      <c r="O586" s="538"/>
    </row>
    <row r="587" spans="1:26" ht="20.25" hidden="1" customHeight="1" thickBot="1" x14ac:dyDescent="0.25">
      <c r="A587" s="708"/>
      <c r="B587" s="707"/>
      <c r="C587" s="508"/>
      <c r="D587" s="514"/>
      <c r="E587" s="533"/>
      <c r="F587" s="3605"/>
      <c r="G587" s="3591"/>
      <c r="H587" s="3585"/>
      <c r="I587" s="3579"/>
      <c r="J587" s="424"/>
      <c r="K587" s="506" t="s">
        <v>24</v>
      </c>
      <c r="L587" s="612"/>
      <c r="M587" s="589"/>
      <c r="N587" s="588"/>
      <c r="O587" s="587"/>
    </row>
    <row r="588" spans="1:26" ht="17.25" hidden="1" customHeight="1" thickBot="1" x14ac:dyDescent="0.25">
      <c r="A588" s="704"/>
      <c r="B588" s="703"/>
      <c r="C588" s="501"/>
      <c r="D588" s="526"/>
      <c r="E588" s="413"/>
      <c r="F588" s="3606"/>
      <c r="G588" s="3592"/>
      <c r="H588" s="3600"/>
      <c r="I588" s="3580"/>
      <c r="J588" s="585"/>
      <c r="K588" s="497" t="s">
        <v>27</v>
      </c>
      <c r="L588" s="525">
        <f>SUM(L583:L587)</f>
        <v>0</v>
      </c>
      <c r="M588" s="524"/>
      <c r="N588" s="523"/>
      <c r="O588" s="522"/>
    </row>
    <row r="589" spans="1:26" ht="18" customHeight="1" x14ac:dyDescent="0.2">
      <c r="A589" s="716" t="s">
        <v>53</v>
      </c>
      <c r="B589" s="715" t="s">
        <v>10</v>
      </c>
      <c r="C589" s="714" t="s">
        <v>10</v>
      </c>
      <c r="D589" s="667" t="s">
        <v>31</v>
      </c>
      <c r="E589" s="547"/>
      <c r="F589" s="3604" t="s">
        <v>266</v>
      </c>
      <c r="G589" s="3590" t="s">
        <v>252</v>
      </c>
      <c r="H589" s="3599" t="s">
        <v>18</v>
      </c>
      <c r="I589" s="3610" t="s">
        <v>265</v>
      </c>
      <c r="J589" s="712"/>
      <c r="K589" s="519" t="s">
        <v>20</v>
      </c>
      <c r="L589" s="545"/>
      <c r="M589" s="544"/>
      <c r="N589" s="543"/>
      <c r="O589" s="610"/>
    </row>
    <row r="590" spans="1:26" ht="22.5" customHeight="1" x14ac:dyDescent="0.2">
      <c r="A590" s="708"/>
      <c r="B590" s="707"/>
      <c r="C590" s="706"/>
      <c r="D590" s="663"/>
      <c r="E590" s="533"/>
      <c r="F590" s="3605"/>
      <c r="G590" s="3591"/>
      <c r="H590" s="3585"/>
      <c r="I590" s="3579"/>
      <c r="J590" s="558"/>
      <c r="K590" s="513" t="s">
        <v>26</v>
      </c>
      <c r="L590" s="557"/>
      <c r="M590" s="711"/>
      <c r="N590" s="539"/>
      <c r="O590" s="710"/>
    </row>
    <row r="591" spans="1:26" ht="23.25" customHeight="1" x14ac:dyDescent="0.2">
      <c r="A591" s="708"/>
      <c r="B591" s="707"/>
      <c r="C591" s="706"/>
      <c r="D591" s="663"/>
      <c r="E591" s="533"/>
      <c r="F591" s="3605"/>
      <c r="G591" s="3591"/>
      <c r="H591" s="3585"/>
      <c r="I591" s="3579"/>
      <c r="J591" s="424"/>
      <c r="K591" s="513" t="s">
        <v>219</v>
      </c>
      <c r="L591" s="557"/>
      <c r="M591" s="709"/>
      <c r="N591" s="594"/>
      <c r="O591" s="538"/>
    </row>
    <row r="592" spans="1:26" ht="27" customHeight="1" x14ac:dyDescent="0.2">
      <c r="A592" s="708"/>
      <c r="B592" s="707"/>
      <c r="C592" s="706"/>
      <c r="D592" s="663"/>
      <c r="E592" s="533"/>
      <c r="F592" s="3605"/>
      <c r="G592" s="3591"/>
      <c r="H592" s="3585"/>
      <c r="I592" s="3579"/>
      <c r="J592" s="424"/>
      <c r="K592" s="513" t="s">
        <v>23</v>
      </c>
      <c r="L592" s="557"/>
      <c r="M592" s="595"/>
      <c r="N592" s="594"/>
      <c r="O592" s="538"/>
      <c r="Q592" s="361"/>
    </row>
    <row r="593" spans="1:15" ht="21" customHeight="1" thickBot="1" x14ac:dyDescent="0.25">
      <c r="A593" s="708"/>
      <c r="B593" s="707"/>
      <c r="C593" s="706"/>
      <c r="D593" s="663"/>
      <c r="E593" s="533"/>
      <c r="F593" s="3605"/>
      <c r="G593" s="3591"/>
      <c r="H593" s="3585"/>
      <c r="I593" s="3579"/>
      <c r="J593" s="424"/>
      <c r="K593" s="506" t="s">
        <v>24</v>
      </c>
      <c r="L593" s="612"/>
      <c r="M593" s="589"/>
      <c r="N593" s="588"/>
      <c r="O593" s="587"/>
    </row>
    <row r="594" spans="1:15" ht="20.25" customHeight="1" thickBot="1" x14ac:dyDescent="0.25">
      <c r="A594" s="704"/>
      <c r="B594" s="703"/>
      <c r="C594" s="702"/>
      <c r="D594" s="414"/>
      <c r="E594" s="413"/>
      <c r="F594" s="3606"/>
      <c r="G594" s="3592"/>
      <c r="H594" s="3600"/>
      <c r="I594" s="3580"/>
      <c r="J594" s="564"/>
      <c r="K594" s="497" t="s">
        <v>27</v>
      </c>
      <c r="L594" s="525">
        <f>SUM(L589:L593)</f>
        <v>0</v>
      </c>
      <c r="M594" s="700"/>
      <c r="N594" s="523"/>
      <c r="O594" s="522"/>
    </row>
    <row r="595" spans="1:15" ht="18" customHeight="1" x14ac:dyDescent="0.2">
      <c r="A595" s="3626" t="s">
        <v>53</v>
      </c>
      <c r="B595" s="3611" t="s">
        <v>10</v>
      </c>
      <c r="C595" s="3601" t="s">
        <v>10</v>
      </c>
      <c r="D595" s="3673" t="s">
        <v>33</v>
      </c>
      <c r="E595" s="3724"/>
      <c r="F595" s="3685" t="s">
        <v>264</v>
      </c>
      <c r="G595" s="3590" t="s">
        <v>252</v>
      </c>
      <c r="H595" s="3599" t="s">
        <v>18</v>
      </c>
      <c r="I595" s="3632" t="s">
        <v>263</v>
      </c>
      <c r="J595" s="679" t="s">
        <v>99</v>
      </c>
      <c r="K595" s="694" t="s">
        <v>20</v>
      </c>
      <c r="L595" s="518"/>
      <c r="M595" s="544" t="s">
        <v>223</v>
      </c>
      <c r="N595" s="543" t="s">
        <v>144</v>
      </c>
      <c r="O595" s="699">
        <v>1</v>
      </c>
    </row>
    <row r="596" spans="1:15" ht="18" customHeight="1" x14ac:dyDescent="0.2">
      <c r="A596" s="3627"/>
      <c r="B596" s="3612"/>
      <c r="C596" s="3602"/>
      <c r="D596" s="3674"/>
      <c r="E596" s="3725"/>
      <c r="F596" s="3686"/>
      <c r="G596" s="3591"/>
      <c r="H596" s="3585"/>
      <c r="I596" s="3633"/>
      <c r="J596" s="424"/>
      <c r="K596" s="689" t="s">
        <v>26</v>
      </c>
      <c r="L596" s="512">
        <v>147</v>
      </c>
      <c r="M596" s="688"/>
      <c r="N596" s="687"/>
      <c r="O596" s="687"/>
    </row>
    <row r="597" spans="1:15" ht="18" customHeight="1" x14ac:dyDescent="0.2">
      <c r="A597" s="3627"/>
      <c r="B597" s="3612"/>
      <c r="C597" s="3602"/>
      <c r="D597" s="3674"/>
      <c r="E597" s="3725"/>
      <c r="F597" s="3686"/>
      <c r="G597" s="3591"/>
      <c r="H597" s="3585"/>
      <c r="I597" s="3633"/>
      <c r="J597" s="558" t="s">
        <v>131</v>
      </c>
      <c r="K597" s="689" t="s">
        <v>219</v>
      </c>
      <c r="L597" s="512"/>
      <c r="M597" s="688"/>
      <c r="N597" s="687"/>
      <c r="O597" s="687"/>
    </row>
    <row r="598" spans="1:15" ht="18" customHeight="1" x14ac:dyDescent="0.2">
      <c r="A598" s="3627"/>
      <c r="B598" s="3612"/>
      <c r="C598" s="3602"/>
      <c r="D598" s="3674"/>
      <c r="E598" s="3725"/>
      <c r="F598" s="3686"/>
      <c r="G598" s="3591"/>
      <c r="H598" s="3585"/>
      <c r="I598" s="3633"/>
      <c r="J598" s="558" t="s">
        <v>262</v>
      </c>
      <c r="K598" s="689" t="s">
        <v>23</v>
      </c>
      <c r="L598" s="512">
        <v>25.1</v>
      </c>
      <c r="M598" s="688"/>
      <c r="N598" s="687"/>
      <c r="O598" s="687"/>
    </row>
    <row r="599" spans="1:15" ht="18" customHeight="1" thickBot="1" x14ac:dyDescent="0.25">
      <c r="A599" s="3627"/>
      <c r="B599" s="3612"/>
      <c r="C599" s="3602"/>
      <c r="D599" s="3674"/>
      <c r="E599" s="3725"/>
      <c r="F599" s="3686"/>
      <c r="G599" s="3591"/>
      <c r="H599" s="3585"/>
      <c r="I599" s="3633"/>
      <c r="J599" s="424"/>
      <c r="K599" s="685" t="s">
        <v>24</v>
      </c>
      <c r="L599" s="571"/>
      <c r="M599" s="683"/>
      <c r="N599" s="682"/>
      <c r="O599" s="682"/>
    </row>
    <row r="600" spans="1:15" ht="18" customHeight="1" thickBot="1" x14ac:dyDescent="0.25">
      <c r="A600" s="3627"/>
      <c r="B600" s="3612"/>
      <c r="C600" s="3602"/>
      <c r="D600" s="3674"/>
      <c r="E600" s="3725"/>
      <c r="F600" s="3686"/>
      <c r="G600" s="3591"/>
      <c r="H600" s="3585"/>
      <c r="I600" s="3633"/>
      <c r="J600" s="424"/>
      <c r="K600" s="497" t="s">
        <v>27</v>
      </c>
      <c r="L600" s="698">
        <f>SUM(L595:L599)</f>
        <v>172.1</v>
      </c>
      <c r="M600" s="697"/>
      <c r="N600" s="696"/>
      <c r="O600" s="695"/>
    </row>
    <row r="601" spans="1:15" ht="18" customHeight="1" x14ac:dyDescent="0.2">
      <c r="A601" s="3626" t="s">
        <v>53</v>
      </c>
      <c r="B601" s="3611" t="s">
        <v>10</v>
      </c>
      <c r="C601" s="3601" t="s">
        <v>10</v>
      </c>
      <c r="D601" s="3673" t="s">
        <v>35</v>
      </c>
      <c r="E601" s="3654"/>
      <c r="F601" s="3685" t="s">
        <v>261</v>
      </c>
      <c r="G601" s="3590" t="s">
        <v>252</v>
      </c>
      <c r="H601" s="3599" t="s">
        <v>18</v>
      </c>
      <c r="I601" s="3632" t="s">
        <v>260</v>
      </c>
      <c r="J601" s="679" t="s">
        <v>99</v>
      </c>
      <c r="K601" s="694" t="s">
        <v>20</v>
      </c>
      <c r="L601" s="518"/>
      <c r="M601" s="544" t="s">
        <v>223</v>
      </c>
      <c r="N601" s="543" t="s">
        <v>144</v>
      </c>
      <c r="O601" s="693"/>
    </row>
    <row r="602" spans="1:15" ht="18" customHeight="1" x14ac:dyDescent="0.2">
      <c r="A602" s="3627"/>
      <c r="B602" s="3612"/>
      <c r="C602" s="3602"/>
      <c r="D602" s="3674"/>
      <c r="E602" s="3655"/>
      <c r="F602" s="3686"/>
      <c r="G602" s="3591"/>
      <c r="H602" s="3585"/>
      <c r="I602" s="3633"/>
      <c r="J602" s="424"/>
      <c r="K602" s="689" t="s">
        <v>26</v>
      </c>
      <c r="L602" s="512">
        <v>190</v>
      </c>
      <c r="M602" s="692"/>
      <c r="N602" s="691"/>
      <c r="O602" s="690"/>
    </row>
    <row r="603" spans="1:15" ht="18" customHeight="1" x14ac:dyDescent="0.2">
      <c r="A603" s="3627"/>
      <c r="B603" s="3612"/>
      <c r="C603" s="3602"/>
      <c r="D603" s="3674"/>
      <c r="E603" s="3655"/>
      <c r="F603" s="3686"/>
      <c r="G603" s="3591"/>
      <c r="H603" s="3585"/>
      <c r="I603" s="3633"/>
      <c r="J603" s="558" t="s">
        <v>131</v>
      </c>
      <c r="K603" s="689" t="s">
        <v>219</v>
      </c>
      <c r="L603" s="512"/>
      <c r="M603" s="688"/>
      <c r="N603" s="687"/>
      <c r="O603" s="686"/>
    </row>
    <row r="604" spans="1:15" ht="18" customHeight="1" x14ac:dyDescent="0.2">
      <c r="A604" s="3627"/>
      <c r="B604" s="3612"/>
      <c r="C604" s="3602"/>
      <c r="D604" s="3674"/>
      <c r="E604" s="3655"/>
      <c r="F604" s="3686"/>
      <c r="G604" s="3591"/>
      <c r="H604" s="3585"/>
      <c r="I604" s="3633"/>
      <c r="J604" s="558" t="s">
        <v>259</v>
      </c>
      <c r="K604" s="689" t="s">
        <v>23</v>
      </c>
      <c r="L604" s="512">
        <v>3052.5</v>
      </c>
      <c r="M604" s="688"/>
      <c r="N604" s="687"/>
      <c r="O604" s="686"/>
    </row>
    <row r="605" spans="1:15" ht="18" customHeight="1" thickBot="1" x14ac:dyDescent="0.25">
      <c r="A605" s="3627"/>
      <c r="B605" s="3612"/>
      <c r="C605" s="3602"/>
      <c r="D605" s="3674"/>
      <c r="E605" s="3655"/>
      <c r="F605" s="3686"/>
      <c r="G605" s="3591"/>
      <c r="H605" s="3585"/>
      <c r="I605" s="3633"/>
      <c r="J605" s="424"/>
      <c r="K605" s="685" t="s">
        <v>24</v>
      </c>
      <c r="L605" s="684"/>
      <c r="M605" s="683"/>
      <c r="N605" s="682"/>
      <c r="O605" s="681"/>
    </row>
    <row r="606" spans="1:15" ht="13.15" customHeight="1" thickBot="1" x14ac:dyDescent="0.25">
      <c r="A606" s="3628"/>
      <c r="B606" s="3613"/>
      <c r="C606" s="3651"/>
      <c r="D606" s="3675"/>
      <c r="E606" s="3656"/>
      <c r="F606" s="3687"/>
      <c r="G606" s="3592"/>
      <c r="H606" s="3600"/>
      <c r="I606" s="3698"/>
      <c r="J606" s="424"/>
      <c r="K606" s="497" t="s">
        <v>27</v>
      </c>
      <c r="L606" s="409">
        <f>SUM(L601:L605)</f>
        <v>3242.5</v>
      </c>
      <c r="M606" s="655"/>
      <c r="N606" s="680"/>
      <c r="O606" s="653"/>
    </row>
    <row r="607" spans="1:15" ht="15" customHeight="1" x14ac:dyDescent="0.2">
      <c r="A607" s="3626" t="s">
        <v>53</v>
      </c>
      <c r="B607" s="3611" t="s">
        <v>10</v>
      </c>
      <c r="C607" s="3601" t="s">
        <v>10</v>
      </c>
      <c r="D607" s="3673" t="s">
        <v>50</v>
      </c>
      <c r="E607" s="3654"/>
      <c r="F607" s="3685" t="s">
        <v>258</v>
      </c>
      <c r="G607" s="3721" t="s">
        <v>252</v>
      </c>
      <c r="H607" s="3599" t="s">
        <v>18</v>
      </c>
      <c r="I607" s="3632" t="s">
        <v>255</v>
      </c>
      <c r="J607" s="679" t="s">
        <v>241</v>
      </c>
      <c r="K607" s="678" t="s">
        <v>20</v>
      </c>
      <c r="L607" s="518">
        <v>0</v>
      </c>
      <c r="M607" s="544" t="s">
        <v>223</v>
      </c>
      <c r="N607" s="543" t="s">
        <v>144</v>
      </c>
      <c r="O607" s="515"/>
    </row>
    <row r="608" spans="1:15" ht="16.5" customHeight="1" x14ac:dyDescent="0.2">
      <c r="A608" s="3627"/>
      <c r="B608" s="3612"/>
      <c r="C608" s="3602"/>
      <c r="D608" s="3674"/>
      <c r="E608" s="3655"/>
      <c r="F608" s="3686"/>
      <c r="G608" s="3722"/>
      <c r="H608" s="3585"/>
      <c r="I608" s="3633"/>
      <c r="J608" s="424"/>
      <c r="K608" s="676" t="s">
        <v>26</v>
      </c>
      <c r="L608" s="512">
        <v>207.8</v>
      </c>
      <c r="M608" s="511"/>
      <c r="N608" s="510"/>
      <c r="O608" s="509"/>
    </row>
    <row r="609" spans="1:15" ht="19.5" customHeight="1" x14ac:dyDescent="0.2">
      <c r="A609" s="3627"/>
      <c r="B609" s="3612"/>
      <c r="C609" s="3602"/>
      <c r="D609" s="3674"/>
      <c r="E609" s="3655"/>
      <c r="F609" s="3686"/>
      <c r="G609" s="3722"/>
      <c r="H609" s="3585"/>
      <c r="I609" s="3633"/>
      <c r="J609" s="558" t="s">
        <v>131</v>
      </c>
      <c r="K609" s="676" t="s">
        <v>219</v>
      </c>
      <c r="L609" s="512">
        <v>0</v>
      </c>
      <c r="M609" s="511"/>
      <c r="N609" s="510"/>
      <c r="O609" s="509"/>
    </row>
    <row r="610" spans="1:15" ht="19.5" customHeight="1" x14ac:dyDescent="0.2">
      <c r="A610" s="3627"/>
      <c r="B610" s="3612"/>
      <c r="C610" s="3602"/>
      <c r="D610" s="3674"/>
      <c r="E610" s="3655"/>
      <c r="F610" s="3686"/>
      <c r="G610" s="3722"/>
      <c r="H610" s="3585"/>
      <c r="I610" s="3633"/>
      <c r="J610" s="558" t="s">
        <v>257</v>
      </c>
      <c r="K610" s="597" t="s">
        <v>23</v>
      </c>
      <c r="L610" s="512">
        <v>0</v>
      </c>
      <c r="M610" s="511"/>
      <c r="N610" s="510"/>
      <c r="O610" s="509"/>
    </row>
    <row r="611" spans="1:15" ht="15" customHeight="1" x14ac:dyDescent="0.2">
      <c r="A611" s="3627"/>
      <c r="B611" s="3612"/>
      <c r="C611" s="3602"/>
      <c r="D611" s="3674"/>
      <c r="E611" s="3655"/>
      <c r="F611" s="3686"/>
      <c r="G611" s="3722"/>
      <c r="H611" s="3585"/>
      <c r="I611" s="3633"/>
      <c r="J611" s="424"/>
      <c r="K611" s="575" t="s">
        <v>24</v>
      </c>
      <c r="L611" s="512">
        <v>0</v>
      </c>
      <c r="M611" s="511"/>
      <c r="N611" s="510"/>
      <c r="O611" s="509"/>
    </row>
    <row r="612" spans="1:15" ht="18" customHeight="1" thickBot="1" x14ac:dyDescent="0.25">
      <c r="A612" s="3627"/>
      <c r="B612" s="3612"/>
      <c r="C612" s="3602"/>
      <c r="D612" s="3674"/>
      <c r="E612" s="3655"/>
      <c r="F612" s="3686"/>
      <c r="G612" s="3722"/>
      <c r="H612" s="3585"/>
      <c r="I612" s="3633"/>
      <c r="J612" s="424"/>
      <c r="K612" s="674" t="s">
        <v>218</v>
      </c>
      <c r="L612" s="661">
        <v>0</v>
      </c>
      <c r="M612" s="504"/>
      <c r="N612" s="673"/>
      <c r="O612" s="658"/>
    </row>
    <row r="613" spans="1:15" ht="18" customHeight="1" thickBot="1" x14ac:dyDescent="0.25">
      <c r="A613" s="3628"/>
      <c r="B613" s="3613"/>
      <c r="C613" s="3651"/>
      <c r="D613" s="3675"/>
      <c r="E613" s="3656"/>
      <c r="F613" s="671"/>
      <c r="G613" s="3723"/>
      <c r="H613" s="3600"/>
      <c r="I613" s="3698"/>
      <c r="J613" s="424"/>
      <c r="K613" s="656" t="s">
        <v>27</v>
      </c>
      <c r="L613" s="669">
        <f>SUM(L607:L612)</f>
        <v>207.8</v>
      </c>
      <c r="M613" s="668"/>
      <c r="N613" s="494"/>
      <c r="O613" s="493"/>
    </row>
    <row r="614" spans="1:15" ht="18" customHeight="1" x14ac:dyDescent="0.2">
      <c r="A614" s="3626" t="s">
        <v>53</v>
      </c>
      <c r="B614" s="3611" t="s">
        <v>10</v>
      </c>
      <c r="C614" s="3601" t="s">
        <v>10</v>
      </c>
      <c r="D614" s="3673" t="s">
        <v>53</v>
      </c>
      <c r="E614" s="3724"/>
      <c r="F614" s="3685" t="s">
        <v>256</v>
      </c>
      <c r="G614" s="3721" t="s">
        <v>252</v>
      </c>
      <c r="H614" s="3599" t="s">
        <v>18</v>
      </c>
      <c r="I614" s="3632" t="s">
        <v>255</v>
      </c>
      <c r="J614" s="679" t="s">
        <v>241</v>
      </c>
      <c r="K614" s="678" t="s">
        <v>20</v>
      </c>
      <c r="L614" s="512">
        <v>0</v>
      </c>
      <c r="M614" s="608" t="s">
        <v>223</v>
      </c>
      <c r="N614" s="677" t="s">
        <v>144</v>
      </c>
      <c r="O614" s="509"/>
    </row>
    <row r="615" spans="1:15" ht="15.75" customHeight="1" x14ac:dyDescent="0.2">
      <c r="A615" s="3627"/>
      <c r="B615" s="3612"/>
      <c r="C615" s="3602"/>
      <c r="D615" s="3674"/>
      <c r="E615" s="3725"/>
      <c r="F615" s="3686"/>
      <c r="G615" s="3722"/>
      <c r="H615" s="3585"/>
      <c r="I615" s="3633"/>
      <c r="J615" s="424"/>
      <c r="K615" s="676" t="s">
        <v>26</v>
      </c>
      <c r="L615" s="512">
        <v>223.4</v>
      </c>
      <c r="M615" s="511"/>
      <c r="N615" s="510"/>
      <c r="O615" s="509"/>
    </row>
    <row r="616" spans="1:15" ht="16.149999999999999" customHeight="1" x14ac:dyDescent="0.2">
      <c r="A616" s="3627"/>
      <c r="B616" s="3612"/>
      <c r="C616" s="3602"/>
      <c r="D616" s="3674"/>
      <c r="E616" s="3725"/>
      <c r="F616" s="3686"/>
      <c r="G616" s="3722"/>
      <c r="H616" s="3585"/>
      <c r="I616" s="3633"/>
      <c r="J616" s="558" t="s">
        <v>131</v>
      </c>
      <c r="K616" s="676" t="s">
        <v>219</v>
      </c>
      <c r="L616" s="512">
        <v>0</v>
      </c>
      <c r="M616" s="511"/>
      <c r="N616" s="510"/>
      <c r="O616" s="509"/>
    </row>
    <row r="617" spans="1:15" ht="24" customHeight="1" x14ac:dyDescent="0.2">
      <c r="A617" s="3627"/>
      <c r="B617" s="3612"/>
      <c r="C617" s="3602"/>
      <c r="D617" s="3674"/>
      <c r="E617" s="3725"/>
      <c r="F617" s="3686"/>
      <c r="G617" s="3722"/>
      <c r="H617" s="3585"/>
      <c r="I617" s="3633"/>
      <c r="J617" s="558" t="s">
        <v>254</v>
      </c>
      <c r="K617" s="597" t="s">
        <v>23</v>
      </c>
      <c r="L617" s="512">
        <v>0</v>
      </c>
      <c r="M617" s="511"/>
      <c r="N617" s="510"/>
      <c r="O617" s="509"/>
    </row>
    <row r="618" spans="1:15" ht="18" customHeight="1" x14ac:dyDescent="0.2">
      <c r="A618" s="3627"/>
      <c r="B618" s="3612"/>
      <c r="C618" s="3602"/>
      <c r="D618" s="3674"/>
      <c r="E618" s="3725"/>
      <c r="F618" s="3686"/>
      <c r="G618" s="3722"/>
      <c r="H618" s="3585"/>
      <c r="I618" s="3633"/>
      <c r="J618" s="424"/>
      <c r="K618" s="675" t="s">
        <v>24</v>
      </c>
      <c r="L618" s="512">
        <v>0</v>
      </c>
      <c r="M618" s="511"/>
      <c r="N618" s="510"/>
      <c r="O618" s="509"/>
    </row>
    <row r="619" spans="1:15" ht="13.5" customHeight="1" thickBot="1" x14ac:dyDescent="0.25">
      <c r="A619" s="3627"/>
      <c r="B619" s="3612"/>
      <c r="C619" s="3602"/>
      <c r="D619" s="3674"/>
      <c r="E619" s="3725"/>
      <c r="F619" s="3686"/>
      <c r="G619" s="3722"/>
      <c r="H619" s="3585"/>
      <c r="I619" s="3633"/>
      <c r="J619" s="424"/>
      <c r="K619" s="674" t="s">
        <v>218</v>
      </c>
      <c r="L619" s="661">
        <v>0</v>
      </c>
      <c r="M619" s="504"/>
      <c r="N619" s="673"/>
      <c r="O619" s="658"/>
    </row>
    <row r="620" spans="1:15" ht="12.75" customHeight="1" thickBot="1" x14ac:dyDescent="0.25">
      <c r="A620" s="3628"/>
      <c r="B620" s="3613"/>
      <c r="C620" s="3651"/>
      <c r="D620" s="3675"/>
      <c r="E620" s="3907"/>
      <c r="F620" s="3687"/>
      <c r="G620" s="3723"/>
      <c r="H620" s="3600"/>
      <c r="I620" s="3698"/>
      <c r="J620" s="412"/>
      <c r="K620" s="670" t="s">
        <v>27</v>
      </c>
      <c r="L620" s="669">
        <f>SUM(L614:L619)</f>
        <v>223.4</v>
      </c>
      <c r="M620" s="668"/>
      <c r="N620" s="494"/>
      <c r="O620" s="493"/>
    </row>
    <row r="621" spans="1:15" ht="12.75" customHeight="1" x14ac:dyDescent="0.2">
      <c r="A621" s="3626" t="s">
        <v>53</v>
      </c>
      <c r="B621" s="3611" t="s">
        <v>10</v>
      </c>
      <c r="C621" s="3601" t="s">
        <v>10</v>
      </c>
      <c r="D621" s="3673" t="s">
        <v>55</v>
      </c>
      <c r="E621" s="3654"/>
      <c r="F621" s="3895" t="s">
        <v>253</v>
      </c>
      <c r="G621" s="3721" t="s">
        <v>252</v>
      </c>
      <c r="H621" s="3599" t="s">
        <v>18</v>
      </c>
      <c r="I621" s="3610" t="s">
        <v>19</v>
      </c>
      <c r="J621" s="3961" t="s">
        <v>99</v>
      </c>
      <c r="K621" s="601" t="s">
        <v>20</v>
      </c>
      <c r="L621" s="518"/>
      <c r="M621" s="666"/>
      <c r="N621" s="665"/>
      <c r="O621" s="664"/>
    </row>
    <row r="622" spans="1:15" ht="12.75" customHeight="1" x14ac:dyDescent="0.2">
      <c r="A622" s="3627"/>
      <c r="B622" s="3612"/>
      <c r="C622" s="3602"/>
      <c r="D622" s="3674"/>
      <c r="E622" s="3655"/>
      <c r="F622" s="3896"/>
      <c r="G622" s="3722"/>
      <c r="H622" s="3585"/>
      <c r="I622" s="3579"/>
      <c r="J622" s="3962"/>
      <c r="K622" s="597" t="s">
        <v>26</v>
      </c>
      <c r="L622" s="512">
        <v>46.8</v>
      </c>
      <c r="M622" s="666"/>
      <c r="N622" s="665"/>
      <c r="O622" s="664"/>
    </row>
    <row r="623" spans="1:15" ht="12.75" customHeight="1" x14ac:dyDescent="0.2">
      <c r="A623" s="3627"/>
      <c r="B623" s="3612"/>
      <c r="C623" s="3602"/>
      <c r="D623" s="3674"/>
      <c r="E623" s="3655"/>
      <c r="F623" s="3896"/>
      <c r="G623" s="3722"/>
      <c r="H623" s="3585"/>
      <c r="I623" s="3579"/>
      <c r="J623" s="3962"/>
      <c r="K623" s="597" t="s">
        <v>219</v>
      </c>
      <c r="L623" s="512"/>
      <c r="M623" s="666"/>
      <c r="N623" s="665"/>
      <c r="O623" s="664"/>
    </row>
    <row r="624" spans="1:15" ht="12.75" customHeight="1" x14ac:dyDescent="0.2">
      <c r="A624" s="3627"/>
      <c r="B624" s="3612"/>
      <c r="C624" s="3602"/>
      <c r="D624" s="3674"/>
      <c r="E624" s="3655"/>
      <c r="F624" s="3896"/>
      <c r="G624" s="3722"/>
      <c r="H624" s="3585"/>
      <c r="I624" s="3579"/>
      <c r="J624" s="3962"/>
      <c r="K624" s="597" t="s">
        <v>23</v>
      </c>
      <c r="L624" s="512"/>
      <c r="M624" s="666"/>
      <c r="N624" s="665"/>
      <c r="O624" s="664"/>
    </row>
    <row r="625" spans="1:15" ht="12.75" customHeight="1" x14ac:dyDescent="0.2">
      <c r="A625" s="3627"/>
      <c r="B625" s="3612"/>
      <c r="C625" s="3602"/>
      <c r="D625" s="3674"/>
      <c r="E625" s="3655"/>
      <c r="F625" s="3896"/>
      <c r="G625" s="3722"/>
      <c r="H625" s="3585"/>
      <c r="I625" s="3579"/>
      <c r="J625" s="3962"/>
      <c r="K625" s="575" t="s">
        <v>24</v>
      </c>
      <c r="L625" s="512"/>
      <c r="M625" s="666"/>
      <c r="N625" s="665"/>
      <c r="O625" s="664"/>
    </row>
    <row r="626" spans="1:15" ht="12.75" customHeight="1" thickBot="1" x14ac:dyDescent="0.25">
      <c r="A626" s="3627"/>
      <c r="B626" s="3612"/>
      <c r="C626" s="3602"/>
      <c r="D626" s="3674"/>
      <c r="E626" s="3655"/>
      <c r="F626" s="3896"/>
      <c r="G626" s="3722"/>
      <c r="H626" s="3585"/>
      <c r="I626" s="3579"/>
      <c r="J626" s="3962"/>
      <c r="K626" s="662" t="s">
        <v>218</v>
      </c>
      <c r="L626" s="661"/>
      <c r="M626" s="660"/>
      <c r="N626" s="659"/>
      <c r="O626" s="658"/>
    </row>
    <row r="627" spans="1:15" ht="12.75" customHeight="1" thickBot="1" x14ac:dyDescent="0.25">
      <c r="A627" s="3628"/>
      <c r="B627" s="3613"/>
      <c r="C627" s="3651"/>
      <c r="D627" s="3675"/>
      <c r="E627" s="3656"/>
      <c r="F627" s="3897"/>
      <c r="G627" s="3723"/>
      <c r="H627" s="3600"/>
      <c r="I627" s="3580"/>
      <c r="J627" s="3963"/>
      <c r="K627" s="656" t="s">
        <v>27</v>
      </c>
      <c r="L627" s="409">
        <f>SUM(L621:L626)</f>
        <v>46.8</v>
      </c>
      <c r="M627" s="655"/>
      <c r="N627" s="654"/>
      <c r="O627" s="653"/>
    </row>
    <row r="628" spans="1:15" ht="15" thickBot="1" x14ac:dyDescent="0.25">
      <c r="A628" s="405" t="s">
        <v>53</v>
      </c>
      <c r="B628" s="404" t="s">
        <v>10</v>
      </c>
      <c r="C628" s="3646" t="s">
        <v>38</v>
      </c>
      <c r="D628" s="3646"/>
      <c r="E628" s="3646"/>
      <c r="F628" s="3646"/>
      <c r="G628" s="3646"/>
      <c r="H628" s="3646"/>
      <c r="I628" s="3647"/>
      <c r="J628" s="652"/>
      <c r="K628" s="490" t="s">
        <v>27</v>
      </c>
      <c r="L628" s="400">
        <f>L569*1</f>
        <v>4028.6</v>
      </c>
      <c r="M628" s="399"/>
      <c r="N628" s="399"/>
      <c r="O628" s="398"/>
    </row>
    <row r="629" spans="1:15" ht="23.25" customHeight="1" thickBot="1" x14ac:dyDescent="0.25">
      <c r="A629" s="651" t="s">
        <v>53</v>
      </c>
      <c r="B629" s="651"/>
      <c r="C629" s="3652" t="s">
        <v>71</v>
      </c>
      <c r="D629" s="3652"/>
      <c r="E629" s="3652"/>
      <c r="F629" s="3652"/>
      <c r="G629" s="3652"/>
      <c r="H629" s="3652"/>
      <c r="I629" s="3653"/>
      <c r="J629" s="484"/>
      <c r="K629" s="483" t="s">
        <v>27</v>
      </c>
      <c r="L629" s="650">
        <f>L628*1</f>
        <v>4028.6</v>
      </c>
      <c r="M629" s="649"/>
      <c r="N629" s="649"/>
      <c r="O629" s="648"/>
    </row>
    <row r="630" spans="1:15" ht="31.5" customHeight="1" thickBot="1" x14ac:dyDescent="0.25">
      <c r="A630" s="647" t="s">
        <v>55</v>
      </c>
      <c r="B630" s="646"/>
      <c r="C630" s="644" t="s">
        <v>251</v>
      </c>
      <c r="D630" s="644"/>
      <c r="E630" s="644"/>
      <c r="F630" s="645"/>
      <c r="G630" s="645"/>
      <c r="H630" s="644"/>
      <c r="I630" s="644"/>
      <c r="J630" s="644"/>
      <c r="K630" s="644"/>
      <c r="L630" s="644"/>
      <c r="M630" s="643"/>
      <c r="N630" s="643"/>
      <c r="O630" s="642"/>
    </row>
    <row r="631" spans="1:15" ht="30.75" customHeight="1" thickBot="1" x14ac:dyDescent="0.25">
      <c r="A631" s="641"/>
      <c r="B631" s="640"/>
      <c r="C631" s="638"/>
      <c r="D631" s="638"/>
      <c r="E631" s="638"/>
      <c r="F631" s="639"/>
      <c r="G631" s="639"/>
      <c r="H631" s="638"/>
      <c r="I631" s="638"/>
      <c r="J631" s="638"/>
      <c r="K631" s="638"/>
      <c r="L631" s="637"/>
      <c r="M631" s="636" t="s">
        <v>250</v>
      </c>
      <c r="N631" s="626" t="s">
        <v>144</v>
      </c>
      <c r="O631" s="625">
        <v>1</v>
      </c>
    </row>
    <row r="632" spans="1:15" ht="39.75" customHeight="1" thickBot="1" x14ac:dyDescent="0.25">
      <c r="A632" s="631" t="s">
        <v>55</v>
      </c>
      <c r="B632" s="404" t="s">
        <v>10</v>
      </c>
      <c r="C632" s="635" t="s">
        <v>249</v>
      </c>
      <c r="D632" s="634"/>
      <c r="E632" s="634"/>
      <c r="F632" s="634"/>
      <c r="G632" s="634"/>
      <c r="H632" s="634"/>
      <c r="I632" s="634"/>
      <c r="J632" s="634"/>
      <c r="K632" s="634"/>
      <c r="L632" s="634"/>
      <c r="M632" s="633"/>
      <c r="N632" s="633"/>
      <c r="O632" s="632"/>
    </row>
    <row r="633" spans="1:15" ht="36.6" customHeight="1" thickBot="1" x14ac:dyDescent="0.25">
      <c r="A633" s="631"/>
      <c r="B633" s="404"/>
      <c r="C633" s="629"/>
      <c r="D633" s="630"/>
      <c r="E633" s="629"/>
      <c r="F633" s="629"/>
      <c r="G633" s="629"/>
      <c r="H633" s="629"/>
      <c r="I633" s="629"/>
      <c r="J633" s="629"/>
      <c r="K633" s="629"/>
      <c r="L633" s="628"/>
      <c r="M633" s="627" t="s">
        <v>248</v>
      </c>
      <c r="N633" s="626" t="s">
        <v>144</v>
      </c>
      <c r="O633" s="625">
        <v>1</v>
      </c>
    </row>
    <row r="634" spans="1:15" ht="15" customHeight="1" x14ac:dyDescent="0.2">
      <c r="A634" s="3626" t="s">
        <v>55</v>
      </c>
      <c r="B634" s="3611" t="s">
        <v>10</v>
      </c>
      <c r="C634" s="447" t="s">
        <v>10</v>
      </c>
      <c r="D634" s="3708" t="s">
        <v>247</v>
      </c>
      <c r="E634" s="3709"/>
      <c r="F634" s="3710"/>
      <c r="G634" s="3587" t="s">
        <v>230</v>
      </c>
      <c r="H634" s="3584" t="s">
        <v>18</v>
      </c>
      <c r="I634" s="3610" t="s">
        <v>19</v>
      </c>
      <c r="J634" s="3577" t="s">
        <v>99</v>
      </c>
      <c r="K634" s="468" t="s">
        <v>20</v>
      </c>
      <c r="L634" s="624">
        <f>L642+L648+L656+L665+L669</f>
        <v>80.599999999999994</v>
      </c>
      <c r="M634" s="544" t="s">
        <v>246</v>
      </c>
      <c r="N634" s="543" t="s">
        <v>144</v>
      </c>
      <c r="O634" s="610">
        <v>1</v>
      </c>
    </row>
    <row r="635" spans="1:15" ht="15" x14ac:dyDescent="0.2">
      <c r="A635" s="3627"/>
      <c r="B635" s="3612"/>
      <c r="C635" s="428"/>
      <c r="D635" s="3711"/>
      <c r="E635" s="3712"/>
      <c r="F635" s="3713"/>
      <c r="G635" s="3588"/>
      <c r="H635" s="3585"/>
      <c r="I635" s="3579"/>
      <c r="J635" s="3578"/>
      <c r="K635" s="463" t="s">
        <v>26</v>
      </c>
      <c r="L635" s="622">
        <f>L643+L649+L657+L666+L670</f>
        <v>65.5</v>
      </c>
      <c r="M635" s="623"/>
      <c r="N635" s="594"/>
      <c r="O635" s="593"/>
    </row>
    <row r="636" spans="1:15" ht="15" x14ac:dyDescent="0.2">
      <c r="A636" s="3627"/>
      <c r="B636" s="3612"/>
      <c r="C636" s="428"/>
      <c r="D636" s="3711"/>
      <c r="E636" s="3712"/>
      <c r="F636" s="3713"/>
      <c r="G636" s="3588"/>
      <c r="H636" s="3585"/>
      <c r="I636" s="3579"/>
      <c r="J636" s="424"/>
      <c r="K636" s="463" t="s">
        <v>219</v>
      </c>
      <c r="L636" s="621">
        <f>L644+L650+L658+L667+L671</f>
        <v>0</v>
      </c>
      <c r="M636" s="595"/>
      <c r="N636" s="594"/>
      <c r="O636" s="593"/>
    </row>
    <row r="637" spans="1:15" ht="15" x14ac:dyDescent="0.2">
      <c r="A637" s="3627"/>
      <c r="B637" s="3612"/>
      <c r="C637" s="428"/>
      <c r="D637" s="3711"/>
      <c r="E637" s="3712"/>
      <c r="F637" s="3713"/>
      <c r="G637" s="3588"/>
      <c r="H637" s="3585"/>
      <c r="I637" s="3579"/>
      <c r="J637" s="424"/>
      <c r="K637" s="463" t="s">
        <v>23</v>
      </c>
      <c r="L637" s="622">
        <f>L645+L651</f>
        <v>64.3</v>
      </c>
      <c r="M637" s="595"/>
      <c r="N637" s="594"/>
      <c r="O637" s="593"/>
    </row>
    <row r="638" spans="1:15" ht="15" x14ac:dyDescent="0.2">
      <c r="A638" s="3627"/>
      <c r="B638" s="3612"/>
      <c r="C638" s="428"/>
      <c r="D638" s="3711"/>
      <c r="E638" s="3712"/>
      <c r="F638" s="3713"/>
      <c r="G638" s="3588"/>
      <c r="H638" s="3585"/>
      <c r="I638" s="3579"/>
      <c r="J638" s="424"/>
      <c r="K638" s="463" t="s">
        <v>218</v>
      </c>
      <c r="L638" s="621">
        <f>L653</f>
        <v>0</v>
      </c>
      <c r="M638" s="595"/>
      <c r="N638" s="594"/>
      <c r="O638" s="593"/>
    </row>
    <row r="639" spans="1:15" ht="15" x14ac:dyDescent="0.2">
      <c r="A639" s="3627"/>
      <c r="B639" s="3612"/>
      <c r="C639" s="428"/>
      <c r="D639" s="3711"/>
      <c r="E639" s="3712"/>
      <c r="F639" s="3713"/>
      <c r="G639" s="3588"/>
      <c r="H639" s="3585"/>
      <c r="I639" s="3579"/>
      <c r="J639" s="424"/>
      <c r="K639" s="463" t="s">
        <v>24</v>
      </c>
      <c r="L639" s="620">
        <f>L646+L652</f>
        <v>0</v>
      </c>
      <c r="M639" s="608"/>
      <c r="N639" s="555"/>
      <c r="O639" s="607"/>
    </row>
    <row r="640" spans="1:15" ht="15.75" thickBot="1" x14ac:dyDescent="0.25">
      <c r="A640" s="3627"/>
      <c r="B640" s="3612"/>
      <c r="C640" s="428"/>
      <c r="D640" s="3711"/>
      <c r="E640" s="3712"/>
      <c r="F640" s="3713"/>
      <c r="G640" s="3588"/>
      <c r="H640" s="3585"/>
      <c r="I640" s="3579"/>
      <c r="J640" s="564"/>
      <c r="K640" s="458" t="s">
        <v>217</v>
      </c>
      <c r="L640" s="619">
        <f>L654</f>
        <v>0</v>
      </c>
      <c r="M640" s="530"/>
      <c r="N640" s="529"/>
      <c r="O640" s="605"/>
    </row>
    <row r="641" spans="1:28" ht="16.5" customHeight="1" thickBot="1" x14ac:dyDescent="0.25">
      <c r="A641" s="3628"/>
      <c r="B641" s="3613"/>
      <c r="C641" s="415"/>
      <c r="D641" s="3714"/>
      <c r="E641" s="3715"/>
      <c r="F641" s="3716"/>
      <c r="G641" s="3589"/>
      <c r="H641" s="3586"/>
      <c r="I641" s="3580"/>
      <c r="J641" s="585"/>
      <c r="K641" s="410" t="s">
        <v>27</v>
      </c>
      <c r="L641" s="618">
        <f>SUM(L634:L640)</f>
        <v>210.39999999999998</v>
      </c>
      <c r="M641" s="617"/>
      <c r="N641" s="616"/>
      <c r="O641" s="615"/>
    </row>
    <row r="642" spans="1:28" ht="15" x14ac:dyDescent="0.2">
      <c r="A642" s="3626" t="s">
        <v>55</v>
      </c>
      <c r="B642" s="3611" t="s">
        <v>10</v>
      </c>
      <c r="C642" s="3601" t="s">
        <v>10</v>
      </c>
      <c r="D642" s="614" t="s">
        <v>10</v>
      </c>
      <c r="E642" s="547"/>
      <c r="F642" s="3903" t="s">
        <v>245</v>
      </c>
      <c r="G642" s="3587" t="s">
        <v>230</v>
      </c>
      <c r="H642" s="3584" t="s">
        <v>18</v>
      </c>
      <c r="I642" s="3610" t="s">
        <v>234</v>
      </c>
      <c r="J642" s="546" t="s">
        <v>130</v>
      </c>
      <c r="K642" s="519" t="s">
        <v>20</v>
      </c>
      <c r="L642" s="545"/>
      <c r="M642" s="544" t="s">
        <v>223</v>
      </c>
      <c r="N642" s="543" t="s">
        <v>144</v>
      </c>
      <c r="O642" s="610">
        <v>1</v>
      </c>
    </row>
    <row r="643" spans="1:28" ht="15" x14ac:dyDescent="0.2">
      <c r="A643" s="3627"/>
      <c r="B643" s="3612"/>
      <c r="C643" s="3602"/>
      <c r="D643" s="514"/>
      <c r="E643" s="533"/>
      <c r="F643" s="3904"/>
      <c r="G643" s="3588"/>
      <c r="H643" s="3585"/>
      <c r="I643" s="3579"/>
      <c r="J643" s="558" t="s">
        <v>244</v>
      </c>
      <c r="K643" s="513" t="s">
        <v>26</v>
      </c>
      <c r="L643" s="557">
        <v>2</v>
      </c>
      <c r="M643" s="540"/>
      <c r="N643" s="539"/>
      <c r="O643" s="593"/>
      <c r="AB643" s="361"/>
    </row>
    <row r="644" spans="1:28" ht="15" x14ac:dyDescent="0.2">
      <c r="A644" s="3627"/>
      <c r="B644" s="3612"/>
      <c r="C644" s="3602"/>
      <c r="D644" s="507"/>
      <c r="E644" s="533"/>
      <c r="F644" s="3904"/>
      <c r="G644" s="3588"/>
      <c r="H644" s="3585"/>
      <c r="I644" s="3579"/>
      <c r="J644" s="424"/>
      <c r="K644" s="513" t="s">
        <v>219</v>
      </c>
      <c r="L644" s="557"/>
      <c r="M644" s="595"/>
      <c r="N644" s="594"/>
      <c r="O644" s="593"/>
    </row>
    <row r="645" spans="1:28" ht="15" x14ac:dyDescent="0.2">
      <c r="A645" s="3627"/>
      <c r="B645" s="3612"/>
      <c r="C645" s="3602"/>
      <c r="D645" s="507"/>
      <c r="E645" s="533"/>
      <c r="F645" s="3904"/>
      <c r="G645" s="3588"/>
      <c r="H645" s="3585"/>
      <c r="I645" s="3579"/>
      <c r="J645" s="424"/>
      <c r="K645" s="513" t="s">
        <v>23</v>
      </c>
      <c r="L645" s="613">
        <v>64.3</v>
      </c>
      <c r="M645" s="595"/>
      <c r="N645" s="594"/>
      <c r="O645" s="593"/>
    </row>
    <row r="646" spans="1:28" ht="15.75" thickBot="1" x14ac:dyDescent="0.25">
      <c r="A646" s="3627"/>
      <c r="B646" s="3612"/>
      <c r="C646" s="3602"/>
      <c r="D646" s="507"/>
      <c r="E646" s="533"/>
      <c r="F646" s="3904"/>
      <c r="G646" s="3588"/>
      <c r="H646" s="3585"/>
      <c r="I646" s="3579"/>
      <c r="J646" s="424"/>
      <c r="K646" s="506" t="s">
        <v>24</v>
      </c>
      <c r="L646" s="612"/>
      <c r="M646" s="589"/>
      <c r="N646" s="588"/>
      <c r="O646" s="587"/>
    </row>
    <row r="647" spans="1:28" ht="13.5" customHeight="1" thickBot="1" x14ac:dyDescent="0.25">
      <c r="A647" s="3628"/>
      <c r="B647" s="3613"/>
      <c r="C647" s="3651"/>
      <c r="D647" s="500"/>
      <c r="E647" s="413"/>
      <c r="F647" s="3905"/>
      <c r="G647" s="3589"/>
      <c r="H647" s="3586"/>
      <c r="I647" s="3580"/>
      <c r="J647" s="585"/>
      <c r="K647" s="497" t="s">
        <v>27</v>
      </c>
      <c r="L647" s="525">
        <f>SUM(L642:L646)</f>
        <v>66.3</v>
      </c>
      <c r="M647" s="524"/>
      <c r="N647" s="562"/>
      <c r="O647" s="561"/>
    </row>
    <row r="648" spans="1:28" ht="15" x14ac:dyDescent="0.2">
      <c r="A648" s="3626" t="s">
        <v>55</v>
      </c>
      <c r="B648" s="3611" t="s">
        <v>10</v>
      </c>
      <c r="C648" s="3601" t="s">
        <v>10</v>
      </c>
      <c r="D648" s="548" t="s">
        <v>28</v>
      </c>
      <c r="E648" s="547"/>
      <c r="F648" s="3903" t="s">
        <v>243</v>
      </c>
      <c r="G648" s="3587" t="s">
        <v>230</v>
      </c>
      <c r="H648" s="3893" t="s">
        <v>18</v>
      </c>
      <c r="I648" s="3820" t="s">
        <v>242</v>
      </c>
      <c r="J648" s="546" t="s">
        <v>241</v>
      </c>
      <c r="K648" s="519" t="s">
        <v>20</v>
      </c>
      <c r="L648" s="545"/>
      <c r="M648" s="544"/>
      <c r="N648" s="543"/>
      <c r="O648" s="610"/>
      <c r="P648" s="604"/>
      <c r="R648" s="361"/>
    </row>
    <row r="649" spans="1:28" ht="15" x14ac:dyDescent="0.2">
      <c r="A649" s="3627"/>
      <c r="B649" s="3612"/>
      <c r="C649" s="3602"/>
      <c r="D649" s="507"/>
      <c r="E649" s="533"/>
      <c r="F649" s="3904"/>
      <c r="G649" s="3588"/>
      <c r="H649" s="3624"/>
      <c r="I649" s="3821"/>
      <c r="J649" s="558" t="s">
        <v>240</v>
      </c>
      <c r="K649" s="513" t="s">
        <v>26</v>
      </c>
      <c r="L649" s="557"/>
      <c r="M649" s="540"/>
      <c r="N649" s="539"/>
      <c r="O649" s="593"/>
    </row>
    <row r="650" spans="1:28" ht="15" x14ac:dyDescent="0.2">
      <c r="A650" s="3627"/>
      <c r="B650" s="3612"/>
      <c r="C650" s="3602"/>
      <c r="D650" s="507"/>
      <c r="E650" s="533"/>
      <c r="F650" s="3904"/>
      <c r="G650" s="3588"/>
      <c r="H650" s="3624"/>
      <c r="I650" s="3821"/>
      <c r="J650" s="424"/>
      <c r="K650" s="513" t="s">
        <v>219</v>
      </c>
      <c r="L650" s="557"/>
      <c r="M650" s="595"/>
      <c r="N650" s="594"/>
      <c r="O650" s="593"/>
    </row>
    <row r="651" spans="1:28" ht="15" x14ac:dyDescent="0.2">
      <c r="A651" s="3627"/>
      <c r="B651" s="3612"/>
      <c r="C651" s="3602"/>
      <c r="D651" s="507"/>
      <c r="E651" s="533"/>
      <c r="F651" s="3904"/>
      <c r="G651" s="3588"/>
      <c r="H651" s="3624"/>
      <c r="I651" s="3821"/>
      <c r="J651" s="424"/>
      <c r="K651" s="513" t="s">
        <v>23</v>
      </c>
      <c r="L651" s="557"/>
      <c r="M651" s="595"/>
      <c r="N651" s="594"/>
      <c r="O651" s="593"/>
    </row>
    <row r="652" spans="1:28" ht="15" x14ac:dyDescent="0.2">
      <c r="A652" s="3627"/>
      <c r="B652" s="3612"/>
      <c r="C652" s="3602"/>
      <c r="D652" s="507"/>
      <c r="E652" s="533"/>
      <c r="F652" s="3904"/>
      <c r="G652" s="3588"/>
      <c r="H652" s="3624"/>
      <c r="I652" s="3821"/>
      <c r="J652" s="424"/>
      <c r="K652" s="513" t="s">
        <v>24</v>
      </c>
      <c r="L652" s="557"/>
      <c r="M652" s="595"/>
      <c r="N652" s="594"/>
      <c r="O652" s="593"/>
    </row>
    <row r="653" spans="1:28" ht="15" x14ac:dyDescent="0.2">
      <c r="A653" s="3627"/>
      <c r="B653" s="3612"/>
      <c r="C653" s="3602"/>
      <c r="D653" s="507"/>
      <c r="E653" s="533"/>
      <c r="F653" s="3904"/>
      <c r="G653" s="3588"/>
      <c r="H653" s="3624"/>
      <c r="I653" s="3821"/>
      <c r="J653" s="424"/>
      <c r="K653" s="513" t="s">
        <v>218</v>
      </c>
      <c r="L653" s="609"/>
      <c r="M653" s="608"/>
      <c r="N653" s="555"/>
      <c r="O653" s="607"/>
    </row>
    <row r="654" spans="1:28" ht="15.75" thickBot="1" x14ac:dyDescent="0.25">
      <c r="A654" s="3627"/>
      <c r="B654" s="3612"/>
      <c r="C654" s="3602"/>
      <c r="D654" s="507"/>
      <c r="E654" s="533"/>
      <c r="F654" s="3904"/>
      <c r="G654" s="3588"/>
      <c r="H654" s="3624"/>
      <c r="I654" s="3821"/>
      <c r="J654" s="564"/>
      <c r="K654" s="553" t="s">
        <v>217</v>
      </c>
      <c r="L654" s="552"/>
      <c r="M654" s="530"/>
      <c r="N654" s="529"/>
      <c r="O654" s="605"/>
      <c r="P654" s="604"/>
      <c r="R654" s="361"/>
    </row>
    <row r="655" spans="1:28" ht="15" customHeight="1" thickBot="1" x14ac:dyDescent="0.25">
      <c r="A655" s="3628"/>
      <c r="B655" s="3613"/>
      <c r="C655" s="3651"/>
      <c r="D655" s="500"/>
      <c r="E655" s="413"/>
      <c r="F655" s="3905"/>
      <c r="G655" s="3589"/>
      <c r="H655" s="3894"/>
      <c r="I655" s="3822"/>
      <c r="J655" s="585"/>
      <c r="K655" s="497" t="s">
        <v>27</v>
      </c>
      <c r="L655" s="525">
        <f>SUM(L648:L654)</f>
        <v>0</v>
      </c>
      <c r="M655" s="524"/>
      <c r="N655" s="562"/>
      <c r="O655" s="561"/>
    </row>
    <row r="656" spans="1:28" ht="15" customHeight="1" x14ac:dyDescent="0.2">
      <c r="A656" s="3626" t="s">
        <v>55</v>
      </c>
      <c r="B656" s="3611" t="s">
        <v>10</v>
      </c>
      <c r="C656" s="3601" t="s">
        <v>10</v>
      </c>
      <c r="D656" s="602" t="s">
        <v>30</v>
      </c>
      <c r="E656" s="3908"/>
      <c r="F656" s="3903" t="s">
        <v>239</v>
      </c>
      <c r="G656" s="3590" t="s">
        <v>230</v>
      </c>
      <c r="H656" s="3623" t="s">
        <v>18</v>
      </c>
      <c r="I656" s="3610" t="s">
        <v>238</v>
      </c>
      <c r="J656" s="546" t="s">
        <v>130</v>
      </c>
      <c r="K656" s="601" t="s">
        <v>20</v>
      </c>
      <c r="L656" s="441">
        <v>40</v>
      </c>
      <c r="M656" s="600" t="s">
        <v>237</v>
      </c>
      <c r="N656" s="599" t="s">
        <v>144</v>
      </c>
      <c r="O656" s="598">
        <v>5</v>
      </c>
    </row>
    <row r="657" spans="1:30" ht="15" x14ac:dyDescent="0.2">
      <c r="A657" s="3627"/>
      <c r="B657" s="3612"/>
      <c r="C657" s="3602"/>
      <c r="D657" s="592"/>
      <c r="E657" s="3909"/>
      <c r="F657" s="3904"/>
      <c r="G657" s="3591"/>
      <c r="H657" s="3624"/>
      <c r="I657" s="3579"/>
      <c r="K657" s="597" t="s">
        <v>26</v>
      </c>
      <c r="L657" s="596"/>
      <c r="M657" s="540"/>
      <c r="N657" s="539"/>
      <c r="O657" s="593"/>
    </row>
    <row r="658" spans="1:30" ht="15" x14ac:dyDescent="0.2">
      <c r="A658" s="3627"/>
      <c r="B658" s="3612"/>
      <c r="C658" s="3602"/>
      <c r="D658" s="592"/>
      <c r="E658" s="3909"/>
      <c r="F658" s="3904"/>
      <c r="G658" s="3591"/>
      <c r="H658" s="3624"/>
      <c r="I658" s="3579"/>
      <c r="J658" s="424"/>
      <c r="K658" s="597" t="s">
        <v>219</v>
      </c>
      <c r="L658" s="596"/>
      <c r="M658" s="595"/>
      <c r="N658" s="594"/>
      <c r="O658" s="593"/>
    </row>
    <row r="659" spans="1:30" ht="15.75" thickBot="1" x14ac:dyDescent="0.25">
      <c r="A659" s="3627"/>
      <c r="B659" s="3612"/>
      <c r="C659" s="3602"/>
      <c r="D659" s="592"/>
      <c r="E659" s="3909"/>
      <c r="F659" s="3904"/>
      <c r="G659" s="3591"/>
      <c r="H659" s="3624"/>
      <c r="I659" s="3579"/>
      <c r="J659" s="424"/>
      <c r="K659" s="591"/>
      <c r="L659" s="590"/>
      <c r="M659" s="589"/>
      <c r="N659" s="588"/>
      <c r="O659" s="587"/>
    </row>
    <row r="660" spans="1:30" ht="13.9" customHeight="1" thickBot="1" x14ac:dyDescent="0.25">
      <c r="A660" s="3628"/>
      <c r="B660" s="3613"/>
      <c r="C660" s="3651"/>
      <c r="D660" s="586"/>
      <c r="E660" s="3910"/>
      <c r="F660" s="3905"/>
      <c r="G660" s="3591"/>
      <c r="H660" s="3624"/>
      <c r="I660" s="3580"/>
      <c r="J660" s="585"/>
      <c r="K660" s="497" t="s">
        <v>27</v>
      </c>
      <c r="L660" s="525">
        <f>SUM(L656:L659)</f>
        <v>40</v>
      </c>
      <c r="M660" s="563"/>
      <c r="N660" s="562"/>
      <c r="O660" s="561"/>
    </row>
    <row r="661" spans="1:30" ht="25.9" hidden="1" customHeight="1" x14ac:dyDescent="0.2">
      <c r="A661" s="430" t="s">
        <v>55</v>
      </c>
      <c r="B661" s="429" t="s">
        <v>10</v>
      </c>
      <c r="C661" s="508" t="s">
        <v>10</v>
      </c>
      <c r="D661" s="584" t="s">
        <v>30</v>
      </c>
      <c r="E661" s="3618" t="s">
        <v>10</v>
      </c>
      <c r="F661" s="583"/>
      <c r="G661" s="3591"/>
      <c r="H661" s="3624"/>
      <c r="I661" s="582"/>
      <c r="J661" s="581"/>
      <c r="K661" s="580" t="s">
        <v>20</v>
      </c>
      <c r="L661" s="518"/>
      <c r="M661" s="579"/>
      <c r="N661" s="578"/>
      <c r="O661" s="577"/>
      <c r="Y661" s="361"/>
      <c r="Z661" s="361"/>
    </row>
    <row r="662" spans="1:30" ht="18" hidden="1" customHeight="1" x14ac:dyDescent="0.2">
      <c r="A662" s="430"/>
      <c r="B662" s="429"/>
      <c r="C662" s="508"/>
      <c r="D662" s="567"/>
      <c r="E662" s="3618"/>
      <c r="F662" s="565"/>
      <c r="G662" s="3591"/>
      <c r="H662" s="3624"/>
      <c r="I662" s="424"/>
      <c r="J662" s="576"/>
      <c r="K662" s="575" t="s">
        <v>26</v>
      </c>
      <c r="L662" s="512"/>
      <c r="M662" s="456"/>
      <c r="N662" s="574"/>
      <c r="O662" s="431"/>
      <c r="Y662" s="361"/>
      <c r="Z662" s="361"/>
    </row>
    <row r="663" spans="1:30" ht="15.75" hidden="1" customHeight="1" thickBot="1" x14ac:dyDescent="0.25">
      <c r="A663" s="430"/>
      <c r="B663" s="429"/>
      <c r="C663" s="508"/>
      <c r="D663" s="567"/>
      <c r="E663" s="3618"/>
      <c r="F663" s="565"/>
      <c r="G663" s="3591"/>
      <c r="H663" s="3624"/>
      <c r="I663" s="424"/>
      <c r="J663" s="564"/>
      <c r="K663" s="572" t="s">
        <v>219</v>
      </c>
      <c r="L663" s="571"/>
      <c r="M663" s="570"/>
      <c r="N663" s="569"/>
      <c r="O663" s="568"/>
    </row>
    <row r="664" spans="1:30" ht="16.5" hidden="1" customHeight="1" thickBot="1" x14ac:dyDescent="0.25">
      <c r="A664" s="430"/>
      <c r="B664" s="429"/>
      <c r="C664" s="508"/>
      <c r="D664" s="567"/>
      <c r="E664" s="3619"/>
      <c r="F664" s="565"/>
      <c r="G664" s="3592"/>
      <c r="H664" s="3625"/>
      <c r="I664" s="424"/>
      <c r="J664" s="564"/>
      <c r="K664" s="497" t="s">
        <v>27</v>
      </c>
      <c r="L664" s="525">
        <f>SUM(L661:L663)</f>
        <v>0</v>
      </c>
      <c r="M664" s="563"/>
      <c r="N664" s="562"/>
      <c r="O664" s="561"/>
    </row>
    <row r="665" spans="1:30" ht="15" customHeight="1" x14ac:dyDescent="0.2">
      <c r="A665" s="3626" t="s">
        <v>55</v>
      </c>
      <c r="B665" s="3611" t="s">
        <v>10</v>
      </c>
      <c r="C665" s="3601" t="s">
        <v>10</v>
      </c>
      <c r="D665" s="548" t="s">
        <v>31</v>
      </c>
      <c r="E665" s="547"/>
      <c r="F665" s="3718" t="s">
        <v>236</v>
      </c>
      <c r="G665" s="3587" t="s">
        <v>230</v>
      </c>
      <c r="H665" s="3584" t="s">
        <v>18</v>
      </c>
      <c r="I665" s="3610" t="s">
        <v>234</v>
      </c>
      <c r="J665" s="546" t="s">
        <v>130</v>
      </c>
      <c r="K665" s="519" t="s">
        <v>20</v>
      </c>
      <c r="L665" s="557">
        <v>40.6</v>
      </c>
      <c r="M665" s="544"/>
      <c r="N665" s="560"/>
      <c r="O665" s="559"/>
      <c r="AA665" s="534"/>
      <c r="AB665" s="534"/>
      <c r="AC665" s="534"/>
      <c r="AD665" s="361"/>
    </row>
    <row r="666" spans="1:30" ht="15" x14ac:dyDescent="0.2">
      <c r="A666" s="3627"/>
      <c r="B666" s="3612"/>
      <c r="C666" s="3602"/>
      <c r="D666" s="507"/>
      <c r="E666" s="533"/>
      <c r="F666" s="3719"/>
      <c r="G666" s="3588"/>
      <c r="H666" s="3585"/>
      <c r="I666" s="3579"/>
      <c r="J666" s="558"/>
      <c r="K666" s="513" t="s">
        <v>26</v>
      </c>
      <c r="L666" s="557"/>
      <c r="M666" s="556"/>
      <c r="N666" s="555"/>
      <c r="O666" s="538"/>
      <c r="AA666" s="534"/>
      <c r="AB666" s="534"/>
      <c r="AC666" s="534"/>
      <c r="AD666" s="361"/>
    </row>
    <row r="667" spans="1:30" ht="15.75" thickBot="1" x14ac:dyDescent="0.25">
      <c r="A667" s="3627"/>
      <c r="B667" s="3612"/>
      <c r="C667" s="3602"/>
      <c r="D667" s="507"/>
      <c r="E667" s="533"/>
      <c r="F667" s="532"/>
      <c r="G667" s="3588"/>
      <c r="H667" s="3585"/>
      <c r="I667" s="3579"/>
      <c r="J667" s="554"/>
      <c r="K667" s="553" t="s">
        <v>219</v>
      </c>
      <c r="L667" s="552"/>
      <c r="M667" s="551"/>
      <c r="N667" s="529"/>
      <c r="O667" s="528"/>
      <c r="AA667" s="534"/>
      <c r="AB667" s="534"/>
      <c r="AC667" s="534"/>
      <c r="AD667" s="361"/>
    </row>
    <row r="668" spans="1:30" ht="16.5" customHeight="1" thickBot="1" x14ac:dyDescent="0.25">
      <c r="A668" s="3628"/>
      <c r="B668" s="3613"/>
      <c r="C668" s="3651"/>
      <c r="D668" s="500"/>
      <c r="E668" s="413"/>
      <c r="F668" s="550"/>
      <c r="G668" s="3589"/>
      <c r="H668" s="3586"/>
      <c r="I668" s="3580"/>
      <c r="J668" s="549"/>
      <c r="K668" s="497" t="s">
        <v>27</v>
      </c>
      <c r="L668" s="525">
        <f>SUM(L665:L667)</f>
        <v>40.6</v>
      </c>
      <c r="M668" s="524"/>
      <c r="N668" s="523"/>
      <c r="O668" s="522"/>
      <c r="AA668" s="534"/>
      <c r="AB668" s="534"/>
      <c r="AC668" s="534"/>
      <c r="AD668" s="361"/>
    </row>
    <row r="669" spans="1:30" ht="15" x14ac:dyDescent="0.2">
      <c r="A669" s="3626" t="s">
        <v>55</v>
      </c>
      <c r="B669" s="3611" t="s">
        <v>10</v>
      </c>
      <c r="C669" s="3601" t="s">
        <v>10</v>
      </c>
      <c r="D669" s="548" t="s">
        <v>33</v>
      </c>
      <c r="E669" s="547"/>
      <c r="F669" s="3718" t="s">
        <v>235</v>
      </c>
      <c r="G669" s="3587" t="s">
        <v>230</v>
      </c>
      <c r="H669" s="3584" t="s">
        <v>18</v>
      </c>
      <c r="I669" s="3610" t="s">
        <v>234</v>
      </c>
      <c r="J669" s="546" t="s">
        <v>130</v>
      </c>
      <c r="K669" s="519" t="s">
        <v>20</v>
      </c>
      <c r="L669" s="545"/>
      <c r="M669" s="544"/>
      <c r="N669" s="543"/>
      <c r="O669" s="542"/>
      <c r="AA669" s="534"/>
      <c r="AB669" s="534"/>
      <c r="AC669" s="534"/>
      <c r="AD669" s="361"/>
    </row>
    <row r="670" spans="1:30" ht="15" x14ac:dyDescent="0.2">
      <c r="A670" s="3627"/>
      <c r="B670" s="3612"/>
      <c r="C670" s="3602"/>
      <c r="D670" s="507"/>
      <c r="E670" s="533"/>
      <c r="F670" s="3719"/>
      <c r="G670" s="3588"/>
      <c r="H670" s="3585"/>
      <c r="I670" s="3579"/>
      <c r="J670" s="424"/>
      <c r="K670" s="513" t="s">
        <v>26</v>
      </c>
      <c r="L670" s="541">
        <v>63.5</v>
      </c>
      <c r="M670" s="540"/>
      <c r="N670" s="539"/>
      <c r="O670" s="538"/>
      <c r="Q670" s="537"/>
      <c r="T670" s="536"/>
      <c r="U670" s="535">
        <v>0</v>
      </c>
      <c r="AA670" s="534"/>
      <c r="AB670" s="534"/>
      <c r="AC670" s="534"/>
      <c r="AD670" s="361"/>
    </row>
    <row r="671" spans="1:30" ht="15.75" thickBot="1" x14ac:dyDescent="0.25">
      <c r="A671" s="3627"/>
      <c r="B671" s="3612"/>
      <c r="C671" s="3602"/>
      <c r="D671" s="514"/>
      <c r="E671" s="533"/>
      <c r="F671" s="3719"/>
      <c r="G671" s="3588"/>
      <c r="H671" s="3585"/>
      <c r="I671" s="3579"/>
      <c r="J671" s="424"/>
      <c r="K671" s="506" t="s">
        <v>219</v>
      </c>
      <c r="L671" s="531">
        <v>0</v>
      </c>
      <c r="M671" s="530"/>
      <c r="N671" s="529"/>
      <c r="O671" s="528"/>
      <c r="AA671" s="527"/>
      <c r="AB671" s="527"/>
      <c r="AC671" s="527"/>
    </row>
    <row r="672" spans="1:30" ht="18" customHeight="1" thickBot="1" x14ac:dyDescent="0.25">
      <c r="A672" s="3628"/>
      <c r="B672" s="3613"/>
      <c r="C672" s="3651"/>
      <c r="D672" s="526"/>
      <c r="E672" s="413"/>
      <c r="F672" s="3720"/>
      <c r="G672" s="3589"/>
      <c r="H672" s="3586"/>
      <c r="I672" s="3580"/>
      <c r="J672" s="412"/>
      <c r="K672" s="497" t="s">
        <v>27</v>
      </c>
      <c r="L672" s="525">
        <f>SUM(L669:L671)</f>
        <v>63.5</v>
      </c>
      <c r="M672" s="524"/>
      <c r="N672" s="523"/>
      <c r="O672" s="522"/>
    </row>
    <row r="673" spans="1:15" ht="18" customHeight="1" x14ac:dyDescent="0.2">
      <c r="A673" s="3626" t="s">
        <v>55</v>
      </c>
      <c r="B673" s="3611" t="s">
        <v>10</v>
      </c>
      <c r="C673" s="3601" t="s">
        <v>10</v>
      </c>
      <c r="D673" s="520" t="s">
        <v>35</v>
      </c>
      <c r="E673" s="445"/>
      <c r="F673" s="3581" t="s">
        <v>233</v>
      </c>
      <c r="G673" s="3587" t="s">
        <v>230</v>
      </c>
      <c r="H673" s="3584" t="s">
        <v>18</v>
      </c>
      <c r="I673" s="444" t="s">
        <v>19</v>
      </c>
      <c r="J673" s="3593" t="s">
        <v>99</v>
      </c>
      <c r="K673" s="519" t="s">
        <v>20</v>
      </c>
      <c r="L673" s="518"/>
      <c r="M673" s="517"/>
      <c r="N673" s="516"/>
      <c r="O673" s="515"/>
    </row>
    <row r="674" spans="1:15" ht="18" customHeight="1" x14ac:dyDescent="0.2">
      <c r="A674" s="3627"/>
      <c r="B674" s="3612"/>
      <c r="C674" s="3602"/>
      <c r="D674" s="514"/>
      <c r="E674" s="426"/>
      <c r="F674" s="3582"/>
      <c r="G674" s="3588"/>
      <c r="H674" s="3585"/>
      <c r="I674" s="424"/>
      <c r="J674" s="3594"/>
      <c r="K674" s="513" t="s">
        <v>26</v>
      </c>
      <c r="L674" s="512"/>
      <c r="M674" s="511"/>
      <c r="N674" s="510"/>
      <c r="O674" s="509"/>
    </row>
    <row r="675" spans="1:15" ht="18" customHeight="1" x14ac:dyDescent="0.2">
      <c r="A675" s="3627"/>
      <c r="B675" s="3612"/>
      <c r="C675" s="3602"/>
      <c r="D675" s="507"/>
      <c r="E675" s="426"/>
      <c r="F675" s="3582"/>
      <c r="G675" s="3588"/>
      <c r="H675" s="3585"/>
      <c r="I675" s="424"/>
      <c r="J675" s="521"/>
      <c r="K675" s="513" t="s">
        <v>219</v>
      </c>
      <c r="L675" s="512"/>
      <c r="M675" s="511"/>
      <c r="N675" s="510"/>
      <c r="O675" s="509"/>
    </row>
    <row r="676" spans="1:15" ht="18" customHeight="1" x14ac:dyDescent="0.2">
      <c r="A676" s="3627"/>
      <c r="B676" s="3612"/>
      <c r="C676" s="3602"/>
      <c r="D676" s="507"/>
      <c r="E676" s="426"/>
      <c r="F676" s="3582"/>
      <c r="G676" s="3588"/>
      <c r="H676" s="3585"/>
      <c r="I676" s="424"/>
      <c r="J676" s="521"/>
      <c r="K676" s="513" t="s">
        <v>23</v>
      </c>
      <c r="L676" s="512"/>
      <c r="M676" s="511"/>
      <c r="N676" s="510"/>
      <c r="O676" s="509"/>
    </row>
    <row r="677" spans="1:15" ht="18" customHeight="1" thickBot="1" x14ac:dyDescent="0.25">
      <c r="A677" s="3627"/>
      <c r="B677" s="3612"/>
      <c r="C677" s="3602"/>
      <c r="D677" s="507"/>
      <c r="E677" s="426"/>
      <c r="F677" s="3582"/>
      <c r="G677" s="3588"/>
      <c r="H677" s="3585"/>
      <c r="I677" s="424"/>
      <c r="J677" s="521"/>
      <c r="K677" s="506" t="s">
        <v>24</v>
      </c>
      <c r="L677" s="505"/>
      <c r="M677" s="504"/>
      <c r="N677" s="503"/>
      <c r="O677" s="502"/>
    </row>
    <row r="678" spans="1:15" ht="18" customHeight="1" thickBot="1" x14ac:dyDescent="0.25">
      <c r="A678" s="3628"/>
      <c r="B678" s="3613"/>
      <c r="C678" s="3651"/>
      <c r="D678" s="500"/>
      <c r="E678" s="413"/>
      <c r="F678" s="3583"/>
      <c r="G678" s="3589"/>
      <c r="H678" s="3586"/>
      <c r="I678" s="412"/>
      <c r="J678" s="521"/>
      <c r="K678" s="497" t="s">
        <v>27</v>
      </c>
      <c r="L678" s="496"/>
      <c r="M678" s="495"/>
      <c r="N678" s="494"/>
      <c r="O678" s="493"/>
    </row>
    <row r="679" spans="1:15" ht="18" customHeight="1" x14ac:dyDescent="0.2">
      <c r="A679" s="3626" t="s">
        <v>55</v>
      </c>
      <c r="B679" s="3611" t="s">
        <v>10</v>
      </c>
      <c r="C679" s="3601" t="s">
        <v>10</v>
      </c>
      <c r="D679" s="520" t="s">
        <v>50</v>
      </c>
      <c r="E679" s="445"/>
      <c r="F679" s="3581" t="s">
        <v>232</v>
      </c>
      <c r="G679" s="3587" t="s">
        <v>230</v>
      </c>
      <c r="H679" s="3584" t="s">
        <v>18</v>
      </c>
      <c r="I679" s="444" t="s">
        <v>19</v>
      </c>
      <c r="J679" s="3593" t="s">
        <v>99</v>
      </c>
      <c r="K679" s="519" t="s">
        <v>20</v>
      </c>
      <c r="L679" s="518"/>
      <c r="M679" s="517"/>
      <c r="N679" s="516"/>
      <c r="O679" s="515"/>
    </row>
    <row r="680" spans="1:15" ht="18" customHeight="1" x14ac:dyDescent="0.2">
      <c r="A680" s="3627"/>
      <c r="B680" s="3612"/>
      <c r="C680" s="3602"/>
      <c r="D680" s="514"/>
      <c r="E680" s="426"/>
      <c r="F680" s="3582"/>
      <c r="G680" s="3588"/>
      <c r="H680" s="3585"/>
      <c r="I680" s="424"/>
      <c r="J680" s="3594"/>
      <c r="K680" s="513" t="s">
        <v>26</v>
      </c>
      <c r="L680" s="512"/>
      <c r="M680" s="511"/>
      <c r="N680" s="510"/>
      <c r="O680" s="509"/>
    </row>
    <row r="681" spans="1:15" ht="18" customHeight="1" x14ac:dyDescent="0.2">
      <c r="A681" s="3627"/>
      <c r="B681" s="3612"/>
      <c r="C681" s="3602"/>
      <c r="D681" s="507"/>
      <c r="E681" s="426"/>
      <c r="F681" s="3582"/>
      <c r="G681" s="3588"/>
      <c r="H681" s="3585"/>
      <c r="I681" s="424"/>
      <c r="J681" s="521"/>
      <c r="K681" s="513" t="s">
        <v>219</v>
      </c>
      <c r="L681" s="512"/>
      <c r="M681" s="511"/>
      <c r="N681" s="510"/>
      <c r="O681" s="509"/>
    </row>
    <row r="682" spans="1:15" ht="18" customHeight="1" x14ac:dyDescent="0.2">
      <c r="A682" s="3627"/>
      <c r="B682" s="3612"/>
      <c r="C682" s="3602"/>
      <c r="D682" s="507"/>
      <c r="E682" s="426"/>
      <c r="F682" s="3582"/>
      <c r="G682" s="3588"/>
      <c r="H682" s="3585"/>
      <c r="I682" s="424"/>
      <c r="J682" s="521"/>
      <c r="K682" s="513" t="s">
        <v>23</v>
      </c>
      <c r="L682" s="512"/>
      <c r="M682" s="511"/>
      <c r="N682" s="510"/>
      <c r="O682" s="509"/>
    </row>
    <row r="683" spans="1:15" ht="18" customHeight="1" thickBot="1" x14ac:dyDescent="0.25">
      <c r="A683" s="3627"/>
      <c r="B683" s="3612"/>
      <c r="C683" s="3602"/>
      <c r="D683" s="507"/>
      <c r="E683" s="426"/>
      <c r="F683" s="3582"/>
      <c r="G683" s="3588"/>
      <c r="H683" s="3585"/>
      <c r="I683" s="424"/>
      <c r="J683" s="521"/>
      <c r="K683" s="506" t="s">
        <v>24</v>
      </c>
      <c r="L683" s="505"/>
      <c r="M683" s="504"/>
      <c r="N683" s="503"/>
      <c r="O683" s="502"/>
    </row>
    <row r="684" spans="1:15" ht="18" customHeight="1" thickBot="1" x14ac:dyDescent="0.25">
      <c r="A684" s="3628"/>
      <c r="B684" s="3613"/>
      <c r="C684" s="3651"/>
      <c r="D684" s="500"/>
      <c r="E684" s="413"/>
      <c r="F684" s="3583"/>
      <c r="G684" s="3589"/>
      <c r="H684" s="3586"/>
      <c r="I684" s="412"/>
      <c r="J684" s="521"/>
      <c r="K684" s="497" t="s">
        <v>27</v>
      </c>
      <c r="L684" s="496"/>
      <c r="M684" s="495"/>
      <c r="N684" s="494"/>
      <c r="O684" s="493"/>
    </row>
    <row r="685" spans="1:15" ht="18" customHeight="1" x14ac:dyDescent="0.2">
      <c r="A685" s="3626" t="s">
        <v>55</v>
      </c>
      <c r="B685" s="3611" t="s">
        <v>10</v>
      </c>
      <c r="C685" s="3601" t="s">
        <v>10</v>
      </c>
      <c r="D685" s="520" t="s">
        <v>53</v>
      </c>
      <c r="E685" s="445"/>
      <c r="F685" s="3581" t="s">
        <v>231</v>
      </c>
      <c r="G685" s="3587" t="s">
        <v>230</v>
      </c>
      <c r="H685" s="3584" t="s">
        <v>18</v>
      </c>
      <c r="I685" s="499" t="s">
        <v>19</v>
      </c>
      <c r="J685" s="3593" t="s">
        <v>99</v>
      </c>
      <c r="K685" s="519" t="s">
        <v>20</v>
      </c>
      <c r="L685" s="518"/>
      <c r="M685" s="517"/>
      <c r="N685" s="516"/>
      <c r="O685" s="515"/>
    </row>
    <row r="686" spans="1:15" ht="18" customHeight="1" x14ac:dyDescent="0.2">
      <c r="A686" s="3627"/>
      <c r="B686" s="3612"/>
      <c r="C686" s="3602"/>
      <c r="D686" s="514"/>
      <c r="E686" s="426"/>
      <c r="F686" s="3582"/>
      <c r="G686" s="3588"/>
      <c r="H686" s="3585"/>
      <c r="I686" s="499"/>
      <c r="J686" s="3594"/>
      <c r="K686" s="513" t="s">
        <v>26</v>
      </c>
      <c r="L686" s="512"/>
      <c r="M686" s="511"/>
      <c r="N686" s="510"/>
      <c r="O686" s="509"/>
    </row>
    <row r="687" spans="1:15" ht="18" customHeight="1" x14ac:dyDescent="0.2">
      <c r="A687" s="3627"/>
      <c r="B687" s="3612"/>
      <c r="C687" s="3602"/>
      <c r="D687" s="507"/>
      <c r="E687" s="426"/>
      <c r="F687" s="3582"/>
      <c r="G687" s="3588"/>
      <c r="H687" s="3585"/>
      <c r="I687" s="499"/>
      <c r="J687" s="498"/>
      <c r="K687" s="513" t="s">
        <v>219</v>
      </c>
      <c r="L687" s="512"/>
      <c r="M687" s="511"/>
      <c r="N687" s="510"/>
      <c r="O687" s="509"/>
    </row>
    <row r="688" spans="1:15" ht="18" customHeight="1" x14ac:dyDescent="0.2">
      <c r="A688" s="3627"/>
      <c r="B688" s="3612"/>
      <c r="C688" s="3602"/>
      <c r="D688" s="507"/>
      <c r="E688" s="426"/>
      <c r="F688" s="3582"/>
      <c r="G688" s="3588"/>
      <c r="H688" s="3585"/>
      <c r="I688" s="499"/>
      <c r="J688" s="498"/>
      <c r="K688" s="513" t="s">
        <v>23</v>
      </c>
      <c r="L688" s="512"/>
      <c r="M688" s="511"/>
      <c r="N688" s="510"/>
      <c r="O688" s="509"/>
    </row>
    <row r="689" spans="1:15" ht="18" customHeight="1" thickBot="1" x14ac:dyDescent="0.25">
      <c r="A689" s="3627"/>
      <c r="B689" s="3612"/>
      <c r="C689" s="3602"/>
      <c r="D689" s="507"/>
      <c r="E689" s="426"/>
      <c r="F689" s="3582"/>
      <c r="G689" s="3588"/>
      <c r="H689" s="3585"/>
      <c r="I689" s="499"/>
      <c r="J689" s="498"/>
      <c r="K689" s="506" t="s">
        <v>24</v>
      </c>
      <c r="L689" s="505"/>
      <c r="M689" s="504"/>
      <c r="N689" s="503"/>
      <c r="O689" s="502"/>
    </row>
    <row r="690" spans="1:15" ht="18" customHeight="1" thickBot="1" x14ac:dyDescent="0.25">
      <c r="A690" s="3628"/>
      <c r="B690" s="3613"/>
      <c r="C690" s="3651"/>
      <c r="D690" s="500"/>
      <c r="E690" s="413"/>
      <c r="F690" s="3583"/>
      <c r="G690" s="3589"/>
      <c r="H690" s="3586"/>
      <c r="I690" s="499"/>
      <c r="J690" s="498"/>
      <c r="K690" s="497" t="s">
        <v>27</v>
      </c>
      <c r="L690" s="496"/>
      <c r="M690" s="495"/>
      <c r="N690" s="494"/>
      <c r="O690" s="493"/>
    </row>
    <row r="691" spans="1:15" ht="18" customHeight="1" thickBot="1" x14ac:dyDescent="0.25">
      <c r="A691" s="405" t="s">
        <v>55</v>
      </c>
      <c r="B691" s="492" t="s">
        <v>10</v>
      </c>
      <c r="C691" s="3646" t="s">
        <v>38</v>
      </c>
      <c r="D691" s="3646"/>
      <c r="E691" s="3646"/>
      <c r="F691" s="3646"/>
      <c r="G691" s="3646"/>
      <c r="H691" s="3646"/>
      <c r="I691" s="3647"/>
      <c r="J691" s="491"/>
      <c r="K691" s="490" t="s">
        <v>27</v>
      </c>
      <c r="L691" s="489">
        <f>L641*1</f>
        <v>210.39999999999998</v>
      </c>
      <c r="M691" s="488"/>
      <c r="N691" s="487"/>
      <c r="O691" s="486"/>
    </row>
    <row r="692" spans="1:15" ht="18" customHeight="1" thickBot="1" x14ac:dyDescent="0.25">
      <c r="A692" s="405" t="s">
        <v>55</v>
      </c>
      <c r="B692" s="485"/>
      <c r="C692" s="3652" t="s">
        <v>71</v>
      </c>
      <c r="D692" s="3652"/>
      <c r="E692" s="3652"/>
      <c r="F692" s="3652"/>
      <c r="G692" s="3652"/>
      <c r="H692" s="3652"/>
      <c r="I692" s="3653"/>
      <c r="J692" s="396"/>
      <c r="K692" s="483" t="s">
        <v>27</v>
      </c>
      <c r="L692" s="482">
        <f>L691*1</f>
        <v>210.39999999999998</v>
      </c>
      <c r="M692" s="481"/>
      <c r="N692" s="480"/>
      <c r="O692" s="479"/>
    </row>
    <row r="693" spans="1:15" ht="18" customHeight="1" thickBot="1" x14ac:dyDescent="0.25">
      <c r="A693" s="397" t="s">
        <v>58</v>
      </c>
      <c r="B693" s="3880" t="s">
        <v>229</v>
      </c>
      <c r="C693" s="3881"/>
      <c r="D693" s="3881"/>
      <c r="E693" s="3881"/>
      <c r="F693" s="3881"/>
      <c r="G693" s="3881"/>
      <c r="H693" s="3881"/>
      <c r="I693" s="3881"/>
      <c r="J693" s="3881"/>
      <c r="K693" s="3881"/>
      <c r="L693" s="3881"/>
      <c r="M693" s="3881"/>
      <c r="N693" s="3881"/>
      <c r="O693" s="3882"/>
    </row>
    <row r="694" spans="1:15" ht="26.25" customHeight="1" thickBot="1" x14ac:dyDescent="0.25">
      <c r="A694" s="478"/>
      <c r="B694" s="477"/>
      <c r="C694" s="477"/>
      <c r="D694" s="477"/>
      <c r="E694" s="477"/>
      <c r="F694" s="477"/>
      <c r="G694" s="477"/>
      <c r="H694" s="477"/>
      <c r="I694" s="477"/>
      <c r="J694" s="477"/>
      <c r="K694" s="477"/>
      <c r="L694" s="477"/>
      <c r="M694" s="477"/>
      <c r="N694" s="477"/>
      <c r="O694" s="476"/>
    </row>
    <row r="695" spans="1:15" ht="27.75" customHeight="1" thickBot="1" x14ac:dyDescent="0.25">
      <c r="A695" s="397" t="s">
        <v>58</v>
      </c>
      <c r="B695" s="404" t="s">
        <v>10</v>
      </c>
      <c r="C695" s="475"/>
      <c r="D695" s="3898" t="s">
        <v>228</v>
      </c>
      <c r="E695" s="3898"/>
      <c r="F695" s="3898"/>
      <c r="G695" s="3898"/>
      <c r="H695" s="3898"/>
      <c r="I695" s="3898"/>
      <c r="J695" s="3898"/>
      <c r="K695" s="3898"/>
      <c r="L695" s="3898"/>
      <c r="M695" s="3898"/>
      <c r="N695" s="3898"/>
      <c r="O695" s="3899"/>
    </row>
    <row r="696" spans="1:15" ht="26.25" customHeight="1" thickBot="1" x14ac:dyDescent="0.25">
      <c r="A696" s="397"/>
      <c r="B696" s="474"/>
      <c r="C696" s="3900"/>
      <c r="D696" s="3901"/>
      <c r="E696" s="3901"/>
      <c r="F696" s="3901"/>
      <c r="G696" s="3901"/>
      <c r="H696" s="3901"/>
      <c r="I696" s="3901"/>
      <c r="J696" s="3901"/>
      <c r="K696" s="3901"/>
      <c r="L696" s="3902"/>
      <c r="M696" s="473"/>
      <c r="N696" s="472"/>
      <c r="O696" s="471"/>
    </row>
    <row r="697" spans="1:15" ht="18" customHeight="1" x14ac:dyDescent="0.2">
      <c r="A697" s="3626" t="s">
        <v>58</v>
      </c>
      <c r="B697" s="3611" t="s">
        <v>10</v>
      </c>
      <c r="C697" s="447" t="s">
        <v>10</v>
      </c>
      <c r="D697" s="470"/>
      <c r="E697" s="469"/>
      <c r="F697" s="3676" t="s">
        <v>227</v>
      </c>
      <c r="G697" s="3590" t="s">
        <v>225</v>
      </c>
      <c r="H697" s="3599" t="s">
        <v>18</v>
      </c>
      <c r="I697" s="3610" t="s">
        <v>19</v>
      </c>
      <c r="J697" s="3577" t="s">
        <v>99</v>
      </c>
      <c r="K697" s="468" t="s">
        <v>20</v>
      </c>
      <c r="L697" s="467">
        <f t="shared" ref="L697:L703" si="1">L705</f>
        <v>9.5</v>
      </c>
      <c r="M697" s="466"/>
      <c r="N697" s="465"/>
      <c r="O697" s="438"/>
    </row>
    <row r="698" spans="1:15" ht="18" customHeight="1" x14ac:dyDescent="0.2">
      <c r="A698" s="3627"/>
      <c r="B698" s="3612"/>
      <c r="C698" s="428"/>
      <c r="D698" s="461"/>
      <c r="E698" s="460"/>
      <c r="F698" s="3756"/>
      <c r="G698" s="3591"/>
      <c r="H698" s="3585"/>
      <c r="I698" s="3579"/>
      <c r="J698" s="3578"/>
      <c r="K698" s="463" t="s">
        <v>26</v>
      </c>
      <c r="L698" s="462">
        <f t="shared" si="1"/>
        <v>136.5</v>
      </c>
      <c r="M698" s="456"/>
      <c r="N698" s="432"/>
      <c r="O698" s="431"/>
    </row>
    <row r="699" spans="1:15" ht="18" customHeight="1" x14ac:dyDescent="0.2">
      <c r="A699" s="3627"/>
      <c r="B699" s="3612"/>
      <c r="C699" s="428"/>
      <c r="D699" s="461"/>
      <c r="E699" s="460"/>
      <c r="F699" s="3756"/>
      <c r="G699" s="3591"/>
      <c r="H699" s="3585"/>
      <c r="I699" s="3579"/>
      <c r="J699" s="424"/>
      <c r="K699" s="463" t="s">
        <v>219</v>
      </c>
      <c r="L699" s="464">
        <f t="shared" si="1"/>
        <v>0</v>
      </c>
      <c r="M699" s="456"/>
      <c r="N699" s="432"/>
      <c r="O699" s="431"/>
    </row>
    <row r="700" spans="1:15" ht="18" customHeight="1" x14ac:dyDescent="0.2">
      <c r="A700" s="3627"/>
      <c r="B700" s="3612"/>
      <c r="C700" s="428"/>
      <c r="D700" s="461"/>
      <c r="E700" s="460"/>
      <c r="F700" s="3756"/>
      <c r="G700" s="3591"/>
      <c r="H700" s="3585"/>
      <c r="I700" s="3579"/>
      <c r="J700" s="424"/>
      <c r="K700" s="463" t="s">
        <v>23</v>
      </c>
      <c r="L700" s="462">
        <f t="shared" si="1"/>
        <v>77</v>
      </c>
      <c r="M700" s="456"/>
      <c r="N700" s="432"/>
      <c r="O700" s="431"/>
    </row>
    <row r="701" spans="1:15" ht="18" customHeight="1" x14ac:dyDescent="0.2">
      <c r="A701" s="3627"/>
      <c r="B701" s="3612"/>
      <c r="C701" s="428"/>
      <c r="D701" s="461"/>
      <c r="E701" s="460"/>
      <c r="F701" s="3756"/>
      <c r="G701" s="3591"/>
      <c r="H701" s="3585"/>
      <c r="I701" s="3579"/>
      <c r="J701" s="424"/>
      <c r="K701" s="463" t="s">
        <v>218</v>
      </c>
      <c r="L701" s="462">
        <f t="shared" si="1"/>
        <v>0</v>
      </c>
      <c r="M701" s="456"/>
      <c r="N701" s="432"/>
      <c r="O701" s="431"/>
    </row>
    <row r="702" spans="1:15" ht="18" customHeight="1" x14ac:dyDescent="0.2">
      <c r="A702" s="3627"/>
      <c r="B702" s="3612"/>
      <c r="C702" s="428"/>
      <c r="D702" s="461"/>
      <c r="E702" s="460"/>
      <c r="F702" s="3756"/>
      <c r="G702" s="3591"/>
      <c r="H702" s="3585"/>
      <c r="I702" s="3579"/>
      <c r="J702" s="424"/>
      <c r="K702" s="463" t="s">
        <v>24</v>
      </c>
      <c r="L702" s="462">
        <f t="shared" si="1"/>
        <v>0</v>
      </c>
      <c r="M702" s="456"/>
      <c r="N702" s="432"/>
      <c r="O702" s="431"/>
    </row>
    <row r="703" spans="1:15" ht="18" customHeight="1" thickBot="1" x14ac:dyDescent="0.25">
      <c r="A703" s="3627"/>
      <c r="B703" s="3612"/>
      <c r="C703" s="428"/>
      <c r="D703" s="461"/>
      <c r="E703" s="460"/>
      <c r="F703" s="459"/>
      <c r="G703" s="3591"/>
      <c r="H703" s="3585"/>
      <c r="I703" s="3579"/>
      <c r="J703" s="424"/>
      <c r="K703" s="458" t="s">
        <v>217</v>
      </c>
      <c r="L703" s="457">
        <f t="shared" si="1"/>
        <v>0</v>
      </c>
      <c r="M703" s="456"/>
      <c r="N703" s="432"/>
      <c r="O703" s="431"/>
    </row>
    <row r="704" spans="1:15" ht="21.6" customHeight="1" thickBot="1" x14ac:dyDescent="0.25">
      <c r="A704" s="3628"/>
      <c r="B704" s="3613"/>
      <c r="C704" s="415"/>
      <c r="D704" s="455"/>
      <c r="E704" s="454"/>
      <c r="F704" s="453"/>
      <c r="G704" s="3592"/>
      <c r="H704" s="3600"/>
      <c r="I704" s="3580"/>
      <c r="J704" s="412"/>
      <c r="K704" s="452" t="s">
        <v>27</v>
      </c>
      <c r="L704" s="451">
        <f>SUM(L697:L703)</f>
        <v>223</v>
      </c>
      <c r="M704" s="450"/>
      <c r="N704" s="419"/>
      <c r="O704" s="418"/>
    </row>
    <row r="705" spans="1:25" ht="18" customHeight="1" x14ac:dyDescent="0.2">
      <c r="A705" s="3626" t="s">
        <v>58</v>
      </c>
      <c r="B705" s="3611" t="s">
        <v>10</v>
      </c>
      <c r="C705" s="447" t="s">
        <v>10</v>
      </c>
      <c r="D705" s="446" t="s">
        <v>10</v>
      </c>
      <c r="E705" s="445"/>
      <c r="F705" s="3629" t="s">
        <v>226</v>
      </c>
      <c r="G705" s="3590" t="s">
        <v>225</v>
      </c>
      <c r="H705" s="3599" t="s">
        <v>18</v>
      </c>
      <c r="I705" s="3610" t="s">
        <v>224</v>
      </c>
      <c r="J705" s="443" t="s">
        <v>138</v>
      </c>
      <c r="K705" s="442" t="s">
        <v>20</v>
      </c>
      <c r="L705" s="441">
        <v>9.5</v>
      </c>
      <c r="M705" s="440" t="s">
        <v>223</v>
      </c>
      <c r="N705" s="439" t="s">
        <v>144</v>
      </c>
      <c r="O705" s="438"/>
    </row>
    <row r="706" spans="1:25" ht="22.5" customHeight="1" x14ac:dyDescent="0.2">
      <c r="A706" s="3627"/>
      <c r="B706" s="3612"/>
      <c r="C706" s="428"/>
      <c r="D706" s="427"/>
      <c r="E706" s="426"/>
      <c r="F706" s="3630"/>
      <c r="G706" s="3591"/>
      <c r="H706" s="3585"/>
      <c r="I706" s="3579"/>
      <c r="J706" s="437" t="s">
        <v>222</v>
      </c>
      <c r="K706" s="435" t="s">
        <v>26</v>
      </c>
      <c r="L706" s="434">
        <v>136.5</v>
      </c>
      <c r="M706" s="3964" t="s">
        <v>221</v>
      </c>
      <c r="N706" s="432" t="s">
        <v>220</v>
      </c>
      <c r="O706" s="431"/>
    </row>
    <row r="707" spans="1:25" ht="18" customHeight="1" x14ac:dyDescent="0.2">
      <c r="A707" s="3627"/>
      <c r="B707" s="3612"/>
      <c r="C707" s="428"/>
      <c r="D707" s="427"/>
      <c r="E707" s="426"/>
      <c r="F707" s="3630"/>
      <c r="G707" s="3591"/>
      <c r="H707" s="3585"/>
      <c r="I707" s="3579"/>
      <c r="J707" s="423"/>
      <c r="K707" s="435" t="s">
        <v>219</v>
      </c>
      <c r="L707" s="434"/>
      <c r="M707" s="3965"/>
      <c r="N707" s="432"/>
      <c r="O707" s="431"/>
    </row>
    <row r="708" spans="1:25" ht="18" customHeight="1" x14ac:dyDescent="0.2">
      <c r="A708" s="3627"/>
      <c r="B708" s="3612"/>
      <c r="C708" s="428"/>
      <c r="D708" s="427"/>
      <c r="E708" s="426"/>
      <c r="F708" s="3630"/>
      <c r="G708" s="3591"/>
      <c r="H708" s="3585"/>
      <c r="I708" s="3579"/>
      <c r="J708" s="423"/>
      <c r="K708" s="435" t="s">
        <v>23</v>
      </c>
      <c r="L708" s="434">
        <v>77</v>
      </c>
      <c r="M708" s="433"/>
      <c r="N708" s="432"/>
      <c r="O708" s="431"/>
    </row>
    <row r="709" spans="1:25" ht="18" customHeight="1" x14ac:dyDescent="0.2">
      <c r="A709" s="3627"/>
      <c r="B709" s="3612"/>
      <c r="C709" s="428"/>
      <c r="D709" s="427"/>
      <c r="E709" s="426"/>
      <c r="F709" s="3630"/>
      <c r="G709" s="3591"/>
      <c r="H709" s="3585"/>
      <c r="I709" s="3579"/>
      <c r="J709" s="423"/>
      <c r="K709" s="435" t="s">
        <v>218</v>
      </c>
      <c r="L709" s="434"/>
      <c r="M709" s="433"/>
      <c r="N709" s="432"/>
      <c r="O709" s="431"/>
    </row>
    <row r="710" spans="1:25" ht="18" customHeight="1" x14ac:dyDescent="0.2">
      <c r="A710" s="3627"/>
      <c r="B710" s="3612"/>
      <c r="C710" s="428"/>
      <c r="D710" s="427"/>
      <c r="E710" s="426"/>
      <c r="F710" s="3630"/>
      <c r="G710" s="3591"/>
      <c r="H710" s="3585"/>
      <c r="I710" s="3579"/>
      <c r="J710" s="423"/>
      <c r="K710" s="435" t="s">
        <v>24</v>
      </c>
      <c r="L710" s="434"/>
      <c r="M710" s="433"/>
      <c r="N710" s="432"/>
      <c r="O710" s="431"/>
    </row>
    <row r="711" spans="1:25" ht="18" customHeight="1" thickBot="1" x14ac:dyDescent="0.25">
      <c r="A711" s="3627"/>
      <c r="B711" s="3612"/>
      <c r="C711" s="428"/>
      <c r="D711" s="427"/>
      <c r="E711" s="426"/>
      <c r="F711" s="3630"/>
      <c r="G711" s="3591"/>
      <c r="H711" s="3585"/>
      <c r="I711" s="3579"/>
      <c r="J711" s="423"/>
      <c r="K711" s="422" t="s">
        <v>217</v>
      </c>
      <c r="L711" s="421"/>
      <c r="M711" s="420"/>
      <c r="N711" s="419"/>
      <c r="O711" s="418"/>
    </row>
    <row r="712" spans="1:25" ht="18" customHeight="1" thickBot="1" x14ac:dyDescent="0.25">
      <c r="A712" s="3628"/>
      <c r="B712" s="3613"/>
      <c r="C712" s="415"/>
      <c r="D712" s="414"/>
      <c r="E712" s="413"/>
      <c r="F712" s="3631"/>
      <c r="G712" s="3592"/>
      <c r="H712" s="3600"/>
      <c r="I712" s="3580"/>
      <c r="J712" s="411"/>
      <c r="K712" s="410" t="s">
        <v>27</v>
      </c>
      <c r="L712" s="409">
        <f>SUM(L705:L711)</f>
        <v>223</v>
      </c>
      <c r="M712" s="408"/>
      <c r="N712" s="407"/>
      <c r="O712" s="406"/>
    </row>
    <row r="713" spans="1:25" ht="17.25" customHeight="1" thickBot="1" x14ac:dyDescent="0.25">
      <c r="A713" s="405" t="s">
        <v>58</v>
      </c>
      <c r="B713" s="404" t="s">
        <v>10</v>
      </c>
      <c r="C713" s="3717" t="s">
        <v>38</v>
      </c>
      <c r="D713" s="3646"/>
      <c r="E713" s="3646"/>
      <c r="F713" s="3646"/>
      <c r="G713" s="3646"/>
      <c r="H713" s="3646"/>
      <c r="I713" s="3646"/>
      <c r="J713" s="402"/>
      <c r="K713" s="401" t="s">
        <v>27</v>
      </c>
      <c r="L713" s="400">
        <f>L704*1</f>
        <v>223</v>
      </c>
      <c r="M713" s="399"/>
      <c r="N713" s="399"/>
      <c r="O713" s="398"/>
    </row>
    <row r="714" spans="1:25" ht="20.45" customHeight="1" thickBot="1" x14ac:dyDescent="0.25">
      <c r="A714" s="397" t="s">
        <v>58</v>
      </c>
      <c r="B714" s="397"/>
      <c r="C714" s="3726" t="s">
        <v>71</v>
      </c>
      <c r="D714" s="3727"/>
      <c r="E714" s="3727"/>
      <c r="F714" s="3727"/>
      <c r="G714" s="3727"/>
      <c r="H714" s="3727"/>
      <c r="I714" s="3727"/>
      <c r="J714" s="395"/>
      <c r="K714" s="394" t="s">
        <v>27</v>
      </c>
      <c r="L714" s="393">
        <f>L713*1</f>
        <v>223</v>
      </c>
      <c r="M714" s="392"/>
      <c r="N714" s="392"/>
      <c r="O714" s="391"/>
    </row>
    <row r="715" spans="1:25" ht="18" hidden="1" customHeight="1" thickBot="1" x14ac:dyDescent="0.25">
      <c r="A715" s="390"/>
      <c r="B715" s="390"/>
      <c r="C715" s="3728" t="s">
        <v>72</v>
      </c>
      <c r="D715" s="3728"/>
      <c r="E715" s="3728"/>
      <c r="F715" s="3728"/>
      <c r="G715" s="3728"/>
      <c r="H715" s="3728"/>
      <c r="I715" s="3729"/>
      <c r="J715" s="389"/>
      <c r="K715" s="388" t="s">
        <v>27</v>
      </c>
      <c r="L715" s="387" t="e">
        <f>L716-#REF!</f>
        <v>#REF!</v>
      </c>
      <c r="M715" s="386"/>
      <c r="N715" s="386"/>
      <c r="O715" s="385"/>
    </row>
    <row r="716" spans="1:25" ht="15.75" customHeight="1" thickBot="1" x14ac:dyDescent="0.25">
      <c r="A716" s="3730" t="s">
        <v>216</v>
      </c>
      <c r="B716" s="3731"/>
      <c r="C716" s="3731"/>
      <c r="D716" s="3731"/>
      <c r="E716" s="3731"/>
      <c r="F716" s="3731"/>
      <c r="G716" s="3731"/>
      <c r="H716" s="3731"/>
      <c r="I716" s="3731"/>
      <c r="J716" s="3732"/>
      <c r="K716" s="384" t="s">
        <v>27</v>
      </c>
      <c r="L716" s="383">
        <f>L71+L156+L232+L334+L418+L528+L558+L629+L692+L714</f>
        <v>24566.899999999998</v>
      </c>
      <c r="M716" s="382"/>
      <c r="N716" s="382"/>
      <c r="O716" s="381"/>
    </row>
    <row r="717" spans="1:25" ht="29.25" customHeight="1" x14ac:dyDescent="0.2">
      <c r="A717" s="294" t="s">
        <v>197</v>
      </c>
      <c r="B717" s="294"/>
      <c r="C717" s="294"/>
      <c r="D717" s="294"/>
      <c r="E717" s="294"/>
      <c r="F717" s="294"/>
      <c r="G717" s="294"/>
      <c r="H717" s="295"/>
      <c r="I717" s="294"/>
      <c r="J717" s="294"/>
      <c r="K717" s="294"/>
      <c r="L717" s="294"/>
      <c r="M717" s="294"/>
      <c r="N717" s="296"/>
      <c r="O717" s="297"/>
    </row>
    <row r="718" spans="1:25" x14ac:dyDescent="0.2">
      <c r="A718" s="3754" t="s">
        <v>196</v>
      </c>
      <c r="B718" s="3754"/>
      <c r="C718" s="3754"/>
      <c r="D718" s="3754"/>
      <c r="E718" s="3754"/>
      <c r="F718" s="3754"/>
      <c r="G718" s="3754"/>
      <c r="H718" s="3754"/>
      <c r="I718" s="3754"/>
      <c r="J718" s="3754"/>
      <c r="K718" s="3754"/>
      <c r="L718" s="3754"/>
      <c r="M718" s="364"/>
    </row>
    <row r="719" spans="1:25" ht="13.5" thickBot="1" x14ac:dyDescent="0.25">
      <c r="A719" s="380"/>
      <c r="B719" s="378"/>
      <c r="C719" s="378"/>
      <c r="D719" s="378"/>
      <c r="E719" s="378"/>
      <c r="F719" s="378"/>
      <c r="G719" s="379"/>
      <c r="H719" s="378"/>
      <c r="I719" s="378"/>
      <c r="J719" s="378"/>
      <c r="K719" s="377"/>
      <c r="L719" s="376" t="s">
        <v>117</v>
      </c>
    </row>
    <row r="720" spans="1:25" ht="33.75" customHeight="1" thickBot="1" x14ac:dyDescent="0.25">
      <c r="A720" s="375"/>
      <c r="B720" s="374"/>
      <c r="C720" s="3755" t="s">
        <v>103</v>
      </c>
      <c r="D720" s="3755"/>
      <c r="E720" s="3755"/>
      <c r="F720" s="3755"/>
      <c r="G720" s="3755"/>
      <c r="H720" s="3755"/>
      <c r="I720" s="3755"/>
      <c r="J720" s="3755"/>
      <c r="K720" s="3755"/>
      <c r="L720" s="373" t="s">
        <v>160</v>
      </c>
      <c r="M720" s="364"/>
      <c r="Y720" s="372"/>
    </row>
    <row r="721" spans="1:26" ht="14.25" x14ac:dyDescent="0.2">
      <c r="A721" s="3742" t="s">
        <v>182</v>
      </c>
      <c r="B721" s="3743"/>
      <c r="C721" s="3743"/>
      <c r="D721" s="3743"/>
      <c r="E721" s="3743"/>
      <c r="F721" s="3743"/>
      <c r="G721" s="3743"/>
      <c r="H721" s="3743"/>
      <c r="I721" s="3743"/>
      <c r="J721" s="3743"/>
      <c r="K721" s="3744"/>
      <c r="L721" s="371">
        <f>L722+L725+L732+L733+L734+L735</f>
        <v>24566.9</v>
      </c>
      <c r="M721" s="370"/>
      <c r="N721" s="361"/>
      <c r="O721" s="369"/>
    </row>
    <row r="722" spans="1:26" ht="15" x14ac:dyDescent="0.2">
      <c r="A722" s="3733" t="s">
        <v>215</v>
      </c>
      <c r="B722" s="3741"/>
      <c r="C722" s="3741"/>
      <c r="D722" s="3741"/>
      <c r="E722" s="3741"/>
      <c r="F722" s="3741"/>
      <c r="G722" s="3741"/>
      <c r="H722" s="3741"/>
      <c r="I722" s="3741"/>
      <c r="J722" s="3741"/>
      <c r="K722" s="3745"/>
      <c r="L722" s="368">
        <f>L723+L724+L46</f>
        <v>160.79999999999998</v>
      </c>
      <c r="N722" s="361"/>
    </row>
    <row r="723" spans="1:26" ht="15" x14ac:dyDescent="0.2">
      <c r="A723" s="3746" t="s">
        <v>214</v>
      </c>
      <c r="B723" s="3747"/>
      <c r="C723" s="3747"/>
      <c r="D723" s="3747"/>
      <c r="E723" s="3747"/>
      <c r="F723" s="3747"/>
      <c r="G723" s="3747"/>
      <c r="H723" s="3747"/>
      <c r="I723" s="3747"/>
      <c r="J723" s="3747"/>
      <c r="K723" s="3748"/>
      <c r="L723" s="365">
        <f>L14+L77+L119+L162+L180+L219+L237+L339+L390+L405+L423+L440+L455+L533+L545+L563+L634+L697</f>
        <v>160.79999999999998</v>
      </c>
    </row>
    <row r="724" spans="1:26" ht="15" x14ac:dyDescent="0.2">
      <c r="A724" s="3733" t="s">
        <v>213</v>
      </c>
      <c r="B724" s="3741"/>
      <c r="C724" s="3741"/>
      <c r="D724" s="3741"/>
      <c r="E724" s="3734"/>
      <c r="F724" s="3734"/>
      <c r="G724" s="3734"/>
      <c r="H724" s="3734"/>
      <c r="I724" s="3734"/>
      <c r="J724" s="3734"/>
      <c r="K724" s="3735"/>
      <c r="L724" s="362"/>
    </row>
    <row r="725" spans="1:26" ht="28.9" customHeight="1" x14ac:dyDescent="0.2">
      <c r="A725" s="3746" t="s">
        <v>174</v>
      </c>
      <c r="B725" s="3747"/>
      <c r="C725" s="3747"/>
      <c r="D725" s="3747"/>
      <c r="E725" s="3747"/>
      <c r="F725" s="3747"/>
      <c r="G725" s="3747"/>
      <c r="H725" s="3747"/>
      <c r="I725" s="3747"/>
      <c r="J725" s="3747"/>
      <c r="K725" s="3748"/>
      <c r="L725" s="365">
        <f>L726+L727+L728+L729+L730+L731</f>
        <v>5389</v>
      </c>
      <c r="O725" s="361"/>
    </row>
    <row r="726" spans="1:26" ht="15" x14ac:dyDescent="0.2">
      <c r="A726" s="3733" t="s">
        <v>212</v>
      </c>
      <c r="B726" s="3741"/>
      <c r="C726" s="3741"/>
      <c r="D726" s="3741"/>
      <c r="E726" s="3734"/>
      <c r="F726" s="3734"/>
      <c r="G726" s="3734"/>
      <c r="H726" s="3734"/>
      <c r="I726" s="3734"/>
      <c r="J726" s="3734"/>
      <c r="K726" s="3735"/>
      <c r="L726" s="362"/>
    </row>
    <row r="727" spans="1:26" ht="15" x14ac:dyDescent="0.2">
      <c r="A727" s="3733" t="s">
        <v>211</v>
      </c>
      <c r="B727" s="3741"/>
      <c r="C727" s="3741"/>
      <c r="D727" s="3741"/>
      <c r="E727" s="3734"/>
      <c r="F727" s="3734"/>
      <c r="G727" s="3734"/>
      <c r="H727" s="3734"/>
      <c r="I727" s="3734"/>
      <c r="J727" s="3734"/>
      <c r="K727" s="3735"/>
      <c r="L727" s="362"/>
    </row>
    <row r="728" spans="1:26" ht="15" x14ac:dyDescent="0.2">
      <c r="A728" s="3733" t="s">
        <v>210</v>
      </c>
      <c r="B728" s="3741"/>
      <c r="C728" s="3741"/>
      <c r="D728" s="3741"/>
      <c r="E728" s="3734"/>
      <c r="F728" s="3734"/>
      <c r="G728" s="3734"/>
      <c r="H728" s="3734"/>
      <c r="I728" s="3734"/>
      <c r="J728" s="3734"/>
      <c r="K728" s="3735"/>
      <c r="L728" s="362"/>
    </row>
    <row r="729" spans="1:26" ht="15" x14ac:dyDescent="0.2">
      <c r="A729" s="3733" t="s">
        <v>209</v>
      </c>
      <c r="B729" s="3734"/>
      <c r="C729" s="3734"/>
      <c r="D729" s="3734"/>
      <c r="E729" s="3734"/>
      <c r="F729" s="3734"/>
      <c r="G729" s="3734"/>
      <c r="H729" s="3734"/>
      <c r="I729" s="3734"/>
      <c r="J729" s="3734"/>
      <c r="K729" s="3735"/>
      <c r="L729" s="362"/>
      <c r="Y729" s="357"/>
      <c r="Z729" s="357"/>
    </row>
    <row r="730" spans="1:26" ht="28.5" customHeight="1" x14ac:dyDescent="0.2">
      <c r="A730" s="3733" t="s">
        <v>208</v>
      </c>
      <c r="B730" s="3741"/>
      <c r="C730" s="3741"/>
      <c r="D730" s="3741"/>
      <c r="E730" s="3734"/>
      <c r="F730" s="3734"/>
      <c r="G730" s="3734"/>
      <c r="H730" s="3734"/>
      <c r="I730" s="3734"/>
      <c r="J730" s="3734"/>
      <c r="K730" s="3735"/>
      <c r="L730" s="362"/>
      <c r="Y730" s="357"/>
      <c r="Z730" s="357"/>
    </row>
    <row r="731" spans="1:26" ht="30" customHeight="1" x14ac:dyDescent="0.2">
      <c r="A731" s="3955" t="s">
        <v>207</v>
      </c>
      <c r="B731" s="3956"/>
      <c r="C731" s="3956"/>
      <c r="D731" s="3956"/>
      <c r="E731" s="3734"/>
      <c r="F731" s="3734"/>
      <c r="G731" s="3734"/>
      <c r="H731" s="3734"/>
      <c r="I731" s="3734"/>
      <c r="J731" s="3734"/>
      <c r="K731" s="3735"/>
      <c r="L731" s="363">
        <f>L18+L123+L241+L568+L638+L701</f>
        <v>5389</v>
      </c>
      <c r="N731" s="361"/>
      <c r="Y731" s="357"/>
      <c r="Z731" s="357"/>
    </row>
    <row r="732" spans="1:26" ht="15" x14ac:dyDescent="0.2">
      <c r="A732" s="3733" t="s">
        <v>206</v>
      </c>
      <c r="B732" s="3734"/>
      <c r="C732" s="3734"/>
      <c r="D732" s="3734"/>
      <c r="E732" s="3734"/>
      <c r="F732" s="3734"/>
      <c r="G732" s="3734"/>
      <c r="H732" s="3734"/>
      <c r="I732" s="3734"/>
      <c r="J732" s="3734"/>
      <c r="K732" s="3735"/>
      <c r="L732" s="362"/>
      <c r="M732" s="361"/>
      <c r="N732" s="361"/>
      <c r="O732" s="367"/>
      <c r="Y732" s="357"/>
      <c r="Z732" s="357"/>
    </row>
    <row r="733" spans="1:26" ht="15" x14ac:dyDescent="0.2">
      <c r="A733" s="3746" t="s">
        <v>205</v>
      </c>
      <c r="B733" s="3747"/>
      <c r="C733" s="3747"/>
      <c r="D733" s="3747"/>
      <c r="E733" s="3747"/>
      <c r="F733" s="3747"/>
      <c r="G733" s="3747"/>
      <c r="H733" s="3747"/>
      <c r="I733" s="3747"/>
      <c r="J733" s="3747"/>
      <c r="K733" s="3748"/>
      <c r="L733" s="363">
        <f>L17+L49+L80+L122+L165+L183+L222+L240+L342+L393+L408+L426+L443+L458+L536+L548+L566+L637+L700</f>
        <v>7499.4000000000005</v>
      </c>
      <c r="M733" s="366"/>
      <c r="Y733" s="357"/>
      <c r="Z733" s="357"/>
    </row>
    <row r="734" spans="1:26" ht="15" x14ac:dyDescent="0.2">
      <c r="A734" s="3746" t="s">
        <v>204</v>
      </c>
      <c r="B734" s="3747"/>
      <c r="C734" s="3747"/>
      <c r="D734" s="3747"/>
      <c r="E734" s="3747"/>
      <c r="F734" s="3747"/>
      <c r="G734" s="3747"/>
      <c r="H734" s="3747"/>
      <c r="I734" s="3747"/>
      <c r="J734" s="3747"/>
      <c r="K734" s="3748"/>
      <c r="L734" s="365">
        <f>L699+L636+L565+L547+L535+L457+L442+L425+L407+L392+L341+L239+L221+L182+L164+L121+L79+L48+L16</f>
        <v>8103.5</v>
      </c>
      <c r="M734" s="364"/>
      <c r="Y734" s="357"/>
    </row>
    <row r="735" spans="1:26" ht="15" x14ac:dyDescent="0.2">
      <c r="A735" s="3733" t="s">
        <v>192</v>
      </c>
      <c r="B735" s="3741"/>
      <c r="C735" s="3741"/>
      <c r="D735" s="3741"/>
      <c r="E735" s="3734"/>
      <c r="F735" s="3734"/>
      <c r="G735" s="3734"/>
      <c r="H735" s="3734"/>
      <c r="I735" s="3734"/>
      <c r="J735" s="3734"/>
      <c r="K735" s="3735"/>
      <c r="L735" s="365">
        <f>L736+L737</f>
        <v>3414.2</v>
      </c>
      <c r="M735" s="364"/>
      <c r="Y735" s="357"/>
    </row>
    <row r="736" spans="1:26" ht="20.25" customHeight="1" x14ac:dyDescent="0.2">
      <c r="A736" s="3733" t="s">
        <v>193</v>
      </c>
      <c r="B736" s="3741"/>
      <c r="C736" s="3741"/>
      <c r="D736" s="3741"/>
      <c r="E736" s="3734"/>
      <c r="F736" s="3734"/>
      <c r="G736" s="3734"/>
      <c r="H736" s="3734"/>
      <c r="I736" s="3734"/>
      <c r="J736" s="3734"/>
      <c r="K736" s="3735"/>
      <c r="L736" s="363">
        <f>L15+L47+L78+L120+L163+L181+L220+L238+L340+L391+L406+L424+L441+L456+L534+L546+L564+L635+L698</f>
        <v>3414.2</v>
      </c>
      <c r="M736" s="361"/>
    </row>
    <row r="737" spans="1:13" ht="24.75" customHeight="1" thickBot="1" x14ac:dyDescent="0.25">
      <c r="A737" s="3733" t="s">
        <v>194</v>
      </c>
      <c r="B737" s="3741"/>
      <c r="C737" s="3741"/>
      <c r="D737" s="3741"/>
      <c r="E737" s="3741"/>
      <c r="F737" s="3741"/>
      <c r="G737" s="3741"/>
      <c r="H737" s="3741"/>
      <c r="I737" s="3741"/>
      <c r="J737" s="3741"/>
      <c r="K737" s="3745"/>
      <c r="L737" s="362"/>
      <c r="M737" s="361"/>
    </row>
    <row r="738" spans="1:13" ht="15" thickBot="1" x14ac:dyDescent="0.25">
      <c r="A738" s="3958" t="s">
        <v>177</v>
      </c>
      <c r="B738" s="3959"/>
      <c r="C738" s="3959"/>
      <c r="D738" s="3959"/>
      <c r="E738" s="3959"/>
      <c r="F738" s="3959"/>
      <c r="G738" s="3959"/>
      <c r="H738" s="3959"/>
      <c r="I738" s="3959"/>
      <c r="J738" s="3959"/>
      <c r="K738" s="3960"/>
      <c r="L738" s="360">
        <f>L739+L740</f>
        <v>0</v>
      </c>
    </row>
    <row r="739" spans="1:13" ht="15" x14ac:dyDescent="0.2">
      <c r="A739" s="3939" t="s">
        <v>195</v>
      </c>
      <c r="B739" s="3940"/>
      <c r="C739" s="3940"/>
      <c r="D739" s="3940"/>
      <c r="E739" s="3941"/>
      <c r="F739" s="3941"/>
      <c r="G739" s="3941"/>
      <c r="H739" s="3941"/>
      <c r="I739" s="3941"/>
      <c r="J739" s="3941"/>
      <c r="K739" s="3942"/>
      <c r="L739" s="359">
        <v>0</v>
      </c>
    </row>
    <row r="740" spans="1:13" ht="15.75" thickBot="1" x14ac:dyDescent="0.25">
      <c r="A740" s="3943" t="s">
        <v>178</v>
      </c>
      <c r="B740" s="3944"/>
      <c r="C740" s="3944"/>
      <c r="D740" s="3944"/>
      <c r="E740" s="3944"/>
      <c r="F740" s="3944"/>
      <c r="G740" s="3944"/>
      <c r="H740" s="3944"/>
      <c r="I740" s="3944"/>
      <c r="J740" s="3944"/>
      <c r="K740" s="3945"/>
      <c r="L740" s="358">
        <v>0</v>
      </c>
      <c r="M740" s="357"/>
    </row>
    <row r="741" spans="1:13" ht="15" thickBot="1" x14ac:dyDescent="0.25">
      <c r="A741" s="3946" t="s">
        <v>203</v>
      </c>
      <c r="B741" s="3947"/>
      <c r="C741" s="3947"/>
      <c r="D741" s="3947"/>
      <c r="E741" s="3947"/>
      <c r="F741" s="3947"/>
      <c r="G741" s="3947"/>
      <c r="H741" s="3947"/>
      <c r="I741" s="3947"/>
      <c r="J741" s="3947"/>
      <c r="K741" s="3948"/>
      <c r="L741" s="356">
        <f>L721+L738</f>
        <v>24566.9</v>
      </c>
    </row>
    <row r="742" spans="1:13" ht="15" x14ac:dyDescent="0.2">
      <c r="A742" s="3949" t="s">
        <v>180</v>
      </c>
      <c r="B742" s="3950"/>
      <c r="C742" s="3950"/>
      <c r="D742" s="3950"/>
      <c r="E742" s="3950"/>
      <c r="F742" s="3950"/>
      <c r="G742" s="3950"/>
      <c r="H742" s="3950"/>
      <c r="I742" s="3950"/>
      <c r="J742" s="3950"/>
      <c r="K742" s="3951"/>
      <c r="L742" s="355"/>
    </row>
    <row r="743" spans="1:13" ht="15.75" thickBot="1" x14ac:dyDescent="0.25">
      <c r="A743" s="3952" t="s">
        <v>181</v>
      </c>
      <c r="B743" s="3953"/>
      <c r="C743" s="3953"/>
      <c r="D743" s="3953"/>
      <c r="E743" s="3953"/>
      <c r="F743" s="3953"/>
      <c r="G743" s="3953"/>
      <c r="H743" s="3953"/>
      <c r="I743" s="3953"/>
      <c r="J743" s="3953"/>
      <c r="K743" s="3954"/>
      <c r="L743" s="354">
        <v>-2095.8000000000002</v>
      </c>
    </row>
  </sheetData>
  <mergeCells count="736">
    <mergeCell ref="B119:B124"/>
    <mergeCell ref="D545:F550"/>
    <mergeCell ref="J143:J148"/>
    <mergeCell ref="J149:J154"/>
    <mergeCell ref="A149:A154"/>
    <mergeCell ref="B149:B154"/>
    <mergeCell ref="C149:C154"/>
    <mergeCell ref="D149:D154"/>
    <mergeCell ref="E143:E148"/>
    <mergeCell ref="E149:E154"/>
    <mergeCell ref="F473:F475"/>
    <mergeCell ref="H473:H478"/>
    <mergeCell ref="I545:I550"/>
    <mergeCell ref="J423:J425"/>
    <mergeCell ref="I440:I445"/>
    <mergeCell ref="J440:J441"/>
    <mergeCell ref="G503:G508"/>
    <mergeCell ref="I461:I466"/>
    <mergeCell ref="G461:G466"/>
    <mergeCell ref="G440:G445"/>
    <mergeCell ref="F327:F332"/>
    <mergeCell ref="I285:I290"/>
    <mergeCell ref="I267:I272"/>
    <mergeCell ref="G261:G266"/>
    <mergeCell ref="M706:M707"/>
    <mergeCell ref="J64:J65"/>
    <mergeCell ref="I327:I332"/>
    <mergeCell ref="A327:A332"/>
    <mergeCell ref="B327:B332"/>
    <mergeCell ref="C327:C332"/>
    <mergeCell ref="D327:D332"/>
    <mergeCell ref="E327:E332"/>
    <mergeCell ref="A143:A148"/>
    <mergeCell ref="B143:B148"/>
    <mergeCell ref="I697:I704"/>
    <mergeCell ref="B697:B704"/>
    <mergeCell ref="F648:F655"/>
    <mergeCell ref="H648:H655"/>
    <mergeCell ref="H192:H197"/>
    <mergeCell ref="G192:G197"/>
    <mergeCell ref="F180:F185"/>
    <mergeCell ref="F162:F167"/>
    <mergeCell ref="H162:H167"/>
    <mergeCell ref="F168:F173"/>
    <mergeCell ref="H168:H173"/>
    <mergeCell ref="F186:F191"/>
    <mergeCell ref="G89:G94"/>
    <mergeCell ref="F89:F94"/>
    <mergeCell ref="AA225:AA230"/>
    <mergeCell ref="J225:J226"/>
    <mergeCell ref="A734:K734"/>
    <mergeCell ref="A735:K735"/>
    <mergeCell ref="A736:K736"/>
    <mergeCell ref="A737:K737"/>
    <mergeCell ref="A738:K738"/>
    <mergeCell ref="J634:J635"/>
    <mergeCell ref="A669:A672"/>
    <mergeCell ref="B669:B672"/>
    <mergeCell ref="H697:H704"/>
    <mergeCell ref="H705:H712"/>
    <mergeCell ref="J621:J627"/>
    <mergeCell ref="I513:I514"/>
    <mergeCell ref="I491:I496"/>
    <mergeCell ref="I497:I502"/>
    <mergeCell ref="I503:I508"/>
    <mergeCell ref="E303:E308"/>
    <mergeCell ref="D303:D308"/>
    <mergeCell ref="C303:C308"/>
    <mergeCell ref="H237:H242"/>
    <mergeCell ref="B614:B620"/>
    <mergeCell ref="H503:H508"/>
    <mergeCell ref="B473:B478"/>
    <mergeCell ref="A739:K739"/>
    <mergeCell ref="A740:K740"/>
    <mergeCell ref="A741:K741"/>
    <mergeCell ref="A742:K742"/>
    <mergeCell ref="A743:K743"/>
    <mergeCell ref="A730:K730"/>
    <mergeCell ref="A731:K731"/>
    <mergeCell ref="A732:K732"/>
    <mergeCell ref="A733:K733"/>
    <mergeCell ref="I162:I167"/>
    <mergeCell ref="C143:C148"/>
    <mergeCell ref="D143:D148"/>
    <mergeCell ref="F95:F100"/>
    <mergeCell ref="H95:H100"/>
    <mergeCell ref="H131:H136"/>
    <mergeCell ref="H119:H124"/>
    <mergeCell ref="I119:I124"/>
    <mergeCell ref="F125:F129"/>
    <mergeCell ref="H125:H130"/>
    <mergeCell ref="I125:I130"/>
    <mergeCell ref="G119:G124"/>
    <mergeCell ref="G125:G130"/>
    <mergeCell ref="F131:F136"/>
    <mergeCell ref="I143:I148"/>
    <mergeCell ref="H107:H112"/>
    <mergeCell ref="H113:H118"/>
    <mergeCell ref="F107:F112"/>
    <mergeCell ref="F113:F118"/>
    <mergeCell ref="A75:A76"/>
    <mergeCell ref="F83:F88"/>
    <mergeCell ref="H83:H88"/>
    <mergeCell ref="B95:B100"/>
    <mergeCell ref="E95:E100"/>
    <mergeCell ref="G95:G100"/>
    <mergeCell ref="A64:A69"/>
    <mergeCell ref="B64:B69"/>
    <mergeCell ref="C64:C69"/>
    <mergeCell ref="E64:E69"/>
    <mergeCell ref="D64:D69"/>
    <mergeCell ref="H64:H69"/>
    <mergeCell ref="G64:G69"/>
    <mergeCell ref="B77:B82"/>
    <mergeCell ref="C75:L76"/>
    <mergeCell ref="B75:B76"/>
    <mergeCell ref="I99:I100"/>
    <mergeCell ref="B83:B88"/>
    <mergeCell ref="I83:I88"/>
    <mergeCell ref="E83:E88"/>
    <mergeCell ref="G83:G88"/>
    <mergeCell ref="J77:J78"/>
    <mergeCell ref="I77:I82"/>
    <mergeCell ref="E89:E94"/>
    <mergeCell ref="A446:A451"/>
    <mergeCell ref="B446:B451"/>
    <mergeCell ref="C446:C451"/>
    <mergeCell ref="F446:F451"/>
    <mergeCell ref="G601:G606"/>
    <mergeCell ref="G446:G451"/>
    <mergeCell ref="G551:G556"/>
    <mergeCell ref="F539:F544"/>
    <mergeCell ref="C557:I557"/>
    <mergeCell ref="C558:I558"/>
    <mergeCell ref="F467:F469"/>
    <mergeCell ref="H467:H472"/>
    <mergeCell ref="I467:I472"/>
    <mergeCell ref="G467:G472"/>
    <mergeCell ref="F497:F499"/>
    <mergeCell ref="H497:H502"/>
    <mergeCell ref="G497:G502"/>
    <mergeCell ref="M448:M449"/>
    <mergeCell ref="M424:M425"/>
    <mergeCell ref="B503:B508"/>
    <mergeCell ref="I473:I478"/>
    <mergeCell ref="G473:G478"/>
    <mergeCell ref="B479:B484"/>
    <mergeCell ref="F479:F484"/>
    <mergeCell ref="H479:H484"/>
    <mergeCell ref="I479:I484"/>
    <mergeCell ref="G479:G484"/>
    <mergeCell ref="B491:B496"/>
    <mergeCell ref="I455:I460"/>
    <mergeCell ref="H485:H490"/>
    <mergeCell ref="G485:G490"/>
    <mergeCell ref="C452:I452"/>
    <mergeCell ref="H455:H460"/>
    <mergeCell ref="I198:I203"/>
    <mergeCell ref="I345:I350"/>
    <mergeCell ref="G327:G332"/>
    <mergeCell ref="H327:H332"/>
    <mergeCell ref="I351:I356"/>
    <mergeCell ref="N424:N425"/>
    <mergeCell ref="O424:O425"/>
    <mergeCell ref="I273:I278"/>
    <mergeCell ref="I279:I284"/>
    <mergeCell ref="C333:I333"/>
    <mergeCell ref="J405:J406"/>
    <mergeCell ref="I411:I416"/>
    <mergeCell ref="I339:I344"/>
    <mergeCell ref="G279:G284"/>
    <mergeCell ref="H279:H284"/>
    <mergeCell ref="I357:I362"/>
    <mergeCell ref="E351:E356"/>
    <mergeCell ref="F351:F356"/>
    <mergeCell ref="J375:J380"/>
    <mergeCell ref="J382:J386"/>
    <mergeCell ref="G267:G272"/>
    <mergeCell ref="H285:H290"/>
    <mergeCell ref="G291:G296"/>
    <mergeCell ref="G285:G290"/>
    <mergeCell ref="J521:J526"/>
    <mergeCell ref="J303:J308"/>
    <mergeCell ref="F303:F308"/>
    <mergeCell ref="G303:G308"/>
    <mergeCell ref="H303:H307"/>
    <mergeCell ref="J261:J262"/>
    <mergeCell ref="H267:H272"/>
    <mergeCell ref="F521:F526"/>
    <mergeCell ref="F503:F505"/>
    <mergeCell ref="H440:H445"/>
    <mergeCell ref="D440:F445"/>
    <mergeCell ref="G411:G416"/>
    <mergeCell ref="J455:J456"/>
    <mergeCell ref="I303:I308"/>
    <mergeCell ref="F491:F493"/>
    <mergeCell ref="H491:H496"/>
    <mergeCell ref="I261:I266"/>
    <mergeCell ref="H261:H266"/>
    <mergeCell ref="H297:H301"/>
    <mergeCell ref="G345:G350"/>
    <mergeCell ref="D390:F395"/>
    <mergeCell ref="G390:G395"/>
    <mergeCell ref="I405:I410"/>
    <mergeCell ref="I390:I395"/>
    <mergeCell ref="J131:J136"/>
    <mergeCell ref="C437:I437"/>
    <mergeCell ref="C334:I334"/>
    <mergeCell ref="G339:G344"/>
    <mergeCell ref="H273:H278"/>
    <mergeCell ref="F119:F124"/>
    <mergeCell ref="G225:G230"/>
    <mergeCell ref="I192:I197"/>
    <mergeCell ref="E192:E197"/>
    <mergeCell ref="I237:I242"/>
    <mergeCell ref="G237:G242"/>
    <mergeCell ref="G219:G224"/>
    <mergeCell ref="F204:F209"/>
    <mergeCell ref="I210:I215"/>
    <mergeCell ref="E198:E203"/>
    <mergeCell ref="G198:G203"/>
    <mergeCell ref="I291:I296"/>
    <mergeCell ref="G297:G302"/>
    <mergeCell ref="J180:J185"/>
    <mergeCell ref="J237:J238"/>
    <mergeCell ref="H198:H203"/>
    <mergeCell ref="I245:I248"/>
    <mergeCell ref="I253:I254"/>
    <mergeCell ref="G243:G248"/>
    <mergeCell ref="A685:A690"/>
    <mergeCell ref="B685:B690"/>
    <mergeCell ref="C685:C690"/>
    <mergeCell ref="F673:F678"/>
    <mergeCell ref="E656:E660"/>
    <mergeCell ref="H665:H668"/>
    <mergeCell ref="I665:I668"/>
    <mergeCell ref="G665:G668"/>
    <mergeCell ref="A665:A668"/>
    <mergeCell ref="A679:A684"/>
    <mergeCell ref="I705:I712"/>
    <mergeCell ref="I539:I544"/>
    <mergeCell ref="H545:H550"/>
    <mergeCell ref="J545:J547"/>
    <mergeCell ref="D563:F569"/>
    <mergeCell ref="H539:H543"/>
    <mergeCell ref="E614:E620"/>
    <mergeCell ref="D614:D620"/>
    <mergeCell ref="C614:C620"/>
    <mergeCell ref="F551:F556"/>
    <mergeCell ref="H551:H556"/>
    <mergeCell ref="G563:G569"/>
    <mergeCell ref="I563:I569"/>
    <mergeCell ref="E661:E664"/>
    <mergeCell ref="G656:G664"/>
    <mergeCell ref="G648:G655"/>
    <mergeCell ref="C656:C660"/>
    <mergeCell ref="I656:I660"/>
    <mergeCell ref="F656:F660"/>
    <mergeCell ref="H656:H664"/>
    <mergeCell ref="I648:I655"/>
    <mergeCell ref="C679:C684"/>
    <mergeCell ref="G589:G594"/>
    <mergeCell ref="F583:F588"/>
    <mergeCell ref="H621:H627"/>
    <mergeCell ref="B679:B684"/>
    <mergeCell ref="J563:J565"/>
    <mergeCell ref="I533:I538"/>
    <mergeCell ref="F589:F594"/>
    <mergeCell ref="H589:H594"/>
    <mergeCell ref="I589:I594"/>
    <mergeCell ref="C601:C606"/>
    <mergeCell ref="I581:I582"/>
    <mergeCell ref="I551:I556"/>
    <mergeCell ref="H533:H538"/>
    <mergeCell ref="B656:B660"/>
    <mergeCell ref="J533:J534"/>
    <mergeCell ref="F607:F612"/>
    <mergeCell ref="F614:F620"/>
    <mergeCell ref="G607:G613"/>
    <mergeCell ref="B607:B613"/>
    <mergeCell ref="E607:E613"/>
    <mergeCell ref="D695:O695"/>
    <mergeCell ref="C696:L696"/>
    <mergeCell ref="C665:C668"/>
    <mergeCell ref="C691:I691"/>
    <mergeCell ref="C692:I692"/>
    <mergeCell ref="C642:C647"/>
    <mergeCell ref="F642:F647"/>
    <mergeCell ref="H642:H647"/>
    <mergeCell ref="D634:F641"/>
    <mergeCell ref="A697:A704"/>
    <mergeCell ref="G669:G672"/>
    <mergeCell ref="B693:O693"/>
    <mergeCell ref="B665:B668"/>
    <mergeCell ref="F665:F666"/>
    <mergeCell ref="G491:G496"/>
    <mergeCell ref="B497:B502"/>
    <mergeCell ref="A440:A445"/>
    <mergeCell ref="B440:B445"/>
    <mergeCell ref="C440:C445"/>
    <mergeCell ref="H446:H451"/>
    <mergeCell ref="B461:B466"/>
    <mergeCell ref="F461:F466"/>
    <mergeCell ref="H461:H466"/>
    <mergeCell ref="B467:B472"/>
    <mergeCell ref="I634:I641"/>
    <mergeCell ref="A601:A606"/>
    <mergeCell ref="A595:A600"/>
    <mergeCell ref="A621:A627"/>
    <mergeCell ref="B485:B490"/>
    <mergeCell ref="B509:B514"/>
    <mergeCell ref="F509:F511"/>
    <mergeCell ref="H509:H514"/>
    <mergeCell ref="G509:G514"/>
    <mergeCell ref="A607:A613"/>
    <mergeCell ref="A614:A620"/>
    <mergeCell ref="B515:B520"/>
    <mergeCell ref="A634:A641"/>
    <mergeCell ref="B634:B641"/>
    <mergeCell ref="A642:A647"/>
    <mergeCell ref="B642:B647"/>
    <mergeCell ref="B601:B606"/>
    <mergeCell ref="A656:A660"/>
    <mergeCell ref="B533:B538"/>
    <mergeCell ref="B621:B627"/>
    <mergeCell ref="A648:A655"/>
    <mergeCell ref="B648:B655"/>
    <mergeCell ref="C648:C655"/>
    <mergeCell ref="C607:C613"/>
    <mergeCell ref="H634:H641"/>
    <mergeCell ref="G634:G641"/>
    <mergeCell ref="G642:G647"/>
    <mergeCell ref="B423:B429"/>
    <mergeCell ref="D607:D613"/>
    <mergeCell ref="I621:I627"/>
    <mergeCell ref="I607:I613"/>
    <mergeCell ref="I614:I620"/>
    <mergeCell ref="H577:H582"/>
    <mergeCell ref="I577:I578"/>
    <mergeCell ref="G539:G544"/>
    <mergeCell ref="G455:G460"/>
    <mergeCell ref="F485:F490"/>
    <mergeCell ref="B595:B600"/>
    <mergeCell ref="G533:G538"/>
    <mergeCell ref="G545:G550"/>
    <mergeCell ref="I446:I451"/>
    <mergeCell ref="C621:C627"/>
    <mergeCell ref="D621:D627"/>
    <mergeCell ref="E621:E627"/>
    <mergeCell ref="F621:F627"/>
    <mergeCell ref="B357:B362"/>
    <mergeCell ref="F357:F362"/>
    <mergeCell ref="E357:E362"/>
    <mergeCell ref="G357:G362"/>
    <mergeCell ref="H357:H362"/>
    <mergeCell ref="H390:H395"/>
    <mergeCell ref="G375:G380"/>
    <mergeCell ref="G381:G386"/>
    <mergeCell ref="B363:B368"/>
    <mergeCell ref="E375:E380"/>
    <mergeCell ref="E381:E386"/>
    <mergeCell ref="G363:G368"/>
    <mergeCell ref="G369:G374"/>
    <mergeCell ref="E363:E368"/>
    <mergeCell ref="E369:E374"/>
    <mergeCell ref="B390:B395"/>
    <mergeCell ref="F369:F374"/>
    <mergeCell ref="F375:F380"/>
    <mergeCell ref="F381:F386"/>
    <mergeCell ref="B381:B386"/>
    <mergeCell ref="B369:B374"/>
    <mergeCell ref="B375:B380"/>
    <mergeCell ref="A430:A436"/>
    <mergeCell ref="B430:B436"/>
    <mergeCell ref="C402:I402"/>
    <mergeCell ref="D405:F410"/>
    <mergeCell ref="G396:G401"/>
    <mergeCell ref="H396:H401"/>
    <mergeCell ref="G405:G410"/>
    <mergeCell ref="I396:I401"/>
    <mergeCell ref="H405:H410"/>
    <mergeCell ref="A423:A429"/>
    <mergeCell ref="B405:B410"/>
    <mergeCell ref="C423:C429"/>
    <mergeCell ref="G430:G436"/>
    <mergeCell ref="H423:H429"/>
    <mergeCell ref="D423:F429"/>
    <mergeCell ref="G423:G429"/>
    <mergeCell ref="F411:F416"/>
    <mergeCell ref="H411:H416"/>
    <mergeCell ref="C417:I417"/>
    <mergeCell ref="C418:I418"/>
    <mergeCell ref="I423:I429"/>
    <mergeCell ref="B411:B416"/>
    <mergeCell ref="F396:F401"/>
    <mergeCell ref="A321:A326"/>
    <mergeCell ref="A303:A308"/>
    <mergeCell ref="B303:B308"/>
    <mergeCell ref="F297:F302"/>
    <mergeCell ref="I315:I320"/>
    <mergeCell ref="C315:C320"/>
    <mergeCell ref="D315:D320"/>
    <mergeCell ref="H315:H319"/>
    <mergeCell ref="I297:I302"/>
    <mergeCell ref="G321:G326"/>
    <mergeCell ref="A309:A314"/>
    <mergeCell ref="A315:A320"/>
    <mergeCell ref="H309:H314"/>
    <mergeCell ref="I309:I314"/>
    <mergeCell ref="E309:E314"/>
    <mergeCell ref="B321:B326"/>
    <mergeCell ref="F315:F320"/>
    <mergeCell ref="F321:F326"/>
    <mergeCell ref="B297:B302"/>
    <mergeCell ref="E315:E320"/>
    <mergeCell ref="H321:H326"/>
    <mergeCell ref="E321:E326"/>
    <mergeCell ref="I321:I326"/>
    <mergeCell ref="B279:B284"/>
    <mergeCell ref="B261:B266"/>
    <mergeCell ref="H291:H296"/>
    <mergeCell ref="H249:H254"/>
    <mergeCell ref="B237:B242"/>
    <mergeCell ref="B243:B248"/>
    <mergeCell ref="B249:B254"/>
    <mergeCell ref="F273:F278"/>
    <mergeCell ref="G273:G278"/>
    <mergeCell ref="B285:B290"/>
    <mergeCell ref="B291:B296"/>
    <mergeCell ref="H225:H230"/>
    <mergeCell ref="F21:F26"/>
    <mergeCell ref="B46:B51"/>
    <mergeCell ref="F46:F51"/>
    <mergeCell ref="B52:B57"/>
    <mergeCell ref="E33:E38"/>
    <mergeCell ref="E39:E45"/>
    <mergeCell ref="B58:B63"/>
    <mergeCell ref="E52:E57"/>
    <mergeCell ref="F33:F38"/>
    <mergeCell ref="H33:H38"/>
    <mergeCell ref="F39:F45"/>
    <mergeCell ref="H58:H63"/>
    <mergeCell ref="E58:E63"/>
    <mergeCell ref="G58:G63"/>
    <mergeCell ref="G46:G51"/>
    <mergeCell ref="F101:F106"/>
    <mergeCell ref="B101:B106"/>
    <mergeCell ref="H101:H106"/>
    <mergeCell ref="G101:G106"/>
    <mergeCell ref="B89:B94"/>
    <mergeCell ref="C155:I155"/>
    <mergeCell ref="H174:H179"/>
    <mergeCell ref="I174:I179"/>
    <mergeCell ref="I27:I32"/>
    <mergeCell ref="F64:F69"/>
    <mergeCell ref="G39:G45"/>
    <mergeCell ref="I64:I69"/>
    <mergeCell ref="F58:F63"/>
    <mergeCell ref="I39:I45"/>
    <mergeCell ref="G33:G38"/>
    <mergeCell ref="B14:B20"/>
    <mergeCell ref="F14:F20"/>
    <mergeCell ref="H14:H20"/>
    <mergeCell ref="I14:I20"/>
    <mergeCell ref="E21:E26"/>
    <mergeCell ref="E27:E32"/>
    <mergeCell ref="G14:G20"/>
    <mergeCell ref="G21:G26"/>
    <mergeCell ref="G27:G32"/>
    <mergeCell ref="I21:I26"/>
    <mergeCell ref="I33:I38"/>
    <mergeCell ref="I58:I63"/>
    <mergeCell ref="J27:J28"/>
    <mergeCell ref="H46:H51"/>
    <mergeCell ref="I46:I51"/>
    <mergeCell ref="I52:I57"/>
    <mergeCell ref="J33:J34"/>
    <mergeCell ref="N8:N9"/>
    <mergeCell ref="M7:O7"/>
    <mergeCell ref="I186:I191"/>
    <mergeCell ref="J219:J220"/>
    <mergeCell ref="J162:J163"/>
    <mergeCell ref="C216:I216"/>
    <mergeCell ref="J210:J215"/>
    <mergeCell ref="M15:M16"/>
    <mergeCell ref="H21:H26"/>
    <mergeCell ref="G77:G82"/>
    <mergeCell ref="H39:H45"/>
    <mergeCell ref="C70:I70"/>
    <mergeCell ref="C71:I71"/>
    <mergeCell ref="F52:F57"/>
    <mergeCell ref="H52:H57"/>
    <mergeCell ref="J21:J22"/>
    <mergeCell ref="G52:G57"/>
    <mergeCell ref="F27:F32"/>
    <mergeCell ref="H27:H32"/>
    <mergeCell ref="A4:O4"/>
    <mergeCell ref="A5:O5"/>
    <mergeCell ref="E7:E9"/>
    <mergeCell ref="N6:O6"/>
    <mergeCell ref="F7:F9"/>
    <mergeCell ref="H7:H9"/>
    <mergeCell ref="G7:G9"/>
    <mergeCell ref="L7:L9"/>
    <mergeCell ref="J7:J9"/>
    <mergeCell ref="M8:M9"/>
    <mergeCell ref="O8:O9"/>
    <mergeCell ref="I7:I9"/>
    <mergeCell ref="K7:K9"/>
    <mergeCell ref="A718:L718"/>
    <mergeCell ref="C720:K720"/>
    <mergeCell ref="F697:F702"/>
    <mergeCell ref="H669:H672"/>
    <mergeCell ref="I669:I672"/>
    <mergeCell ref="A3:Q3"/>
    <mergeCell ref="A7:A9"/>
    <mergeCell ref="B7:B9"/>
    <mergeCell ref="C7:C9"/>
    <mergeCell ref="D7:D9"/>
    <mergeCell ref="F255:F260"/>
    <mergeCell ref="J200:J203"/>
    <mergeCell ref="F237:F242"/>
    <mergeCell ref="H255:H259"/>
    <mergeCell ref="F143:F148"/>
    <mergeCell ref="F149:F154"/>
    <mergeCell ref="G143:G148"/>
    <mergeCell ref="G149:G154"/>
    <mergeCell ref="I225:I230"/>
    <mergeCell ref="C232:I232"/>
    <mergeCell ref="F77:F82"/>
    <mergeCell ref="H77:H82"/>
    <mergeCell ref="H89:H94"/>
    <mergeCell ref="I89:I94"/>
    <mergeCell ref="C714:I714"/>
    <mergeCell ref="C715:I715"/>
    <mergeCell ref="A716:J716"/>
    <mergeCell ref="A729:K729"/>
    <mergeCell ref="J137:J142"/>
    <mergeCell ref="I255:I260"/>
    <mergeCell ref="F137:F142"/>
    <mergeCell ref="C231:I231"/>
    <mergeCell ref="G249:G254"/>
    <mergeCell ref="G255:G260"/>
    <mergeCell ref="A727:K727"/>
    <mergeCell ref="A728:K728"/>
    <mergeCell ref="A721:K721"/>
    <mergeCell ref="A722:K722"/>
    <mergeCell ref="A723:K723"/>
    <mergeCell ref="A724:K724"/>
    <mergeCell ref="A725:K725"/>
    <mergeCell ref="A726:K726"/>
    <mergeCell ref="G309:G314"/>
    <mergeCell ref="G315:G320"/>
    <mergeCell ref="G351:G356"/>
    <mergeCell ref="C387:I387"/>
    <mergeCell ref="B396:B401"/>
    <mergeCell ref="H345:H350"/>
    <mergeCell ref="C713:I713"/>
    <mergeCell ref="J697:J698"/>
    <mergeCell ref="G697:G704"/>
    <mergeCell ref="G705:G712"/>
    <mergeCell ref="C669:C672"/>
    <mergeCell ref="F669:F672"/>
    <mergeCell ref="E601:E606"/>
    <mergeCell ref="G583:G588"/>
    <mergeCell ref="H601:H606"/>
    <mergeCell ref="I601:I606"/>
    <mergeCell ref="F601:F606"/>
    <mergeCell ref="H614:H620"/>
    <mergeCell ref="H607:H613"/>
    <mergeCell ref="C629:I629"/>
    <mergeCell ref="G614:G620"/>
    <mergeCell ref="D601:D606"/>
    <mergeCell ref="G595:G600"/>
    <mergeCell ref="C595:C600"/>
    <mergeCell ref="F595:F600"/>
    <mergeCell ref="E595:E600"/>
    <mergeCell ref="D595:D600"/>
    <mergeCell ref="I642:I647"/>
    <mergeCell ref="C628:I628"/>
    <mergeCell ref="G621:G627"/>
    <mergeCell ref="F570:F576"/>
    <mergeCell ref="B455:B460"/>
    <mergeCell ref="B563:B569"/>
    <mergeCell ref="B545:B550"/>
    <mergeCell ref="B539:B544"/>
    <mergeCell ref="B551:B556"/>
    <mergeCell ref="H186:H191"/>
    <mergeCell ref="I137:I142"/>
    <mergeCell ref="B168:B173"/>
    <mergeCell ref="H143:H148"/>
    <mergeCell ref="B255:B260"/>
    <mergeCell ref="G168:G173"/>
    <mergeCell ref="B156:I156"/>
    <mergeCell ref="B162:B167"/>
    <mergeCell ref="I149:I154"/>
    <mergeCell ref="H180:H185"/>
    <mergeCell ref="I180:I185"/>
    <mergeCell ref="I168:I173"/>
    <mergeCell ref="G570:G576"/>
    <mergeCell ref="G521:G526"/>
    <mergeCell ref="H521:H526"/>
    <mergeCell ref="I430:I436"/>
    <mergeCell ref="D533:F538"/>
    <mergeCell ref="H351:H356"/>
    <mergeCell ref="A137:A142"/>
    <mergeCell ref="G137:G142"/>
    <mergeCell ref="H137:H142"/>
    <mergeCell ref="B180:B185"/>
    <mergeCell ref="B174:B179"/>
    <mergeCell ref="B186:B191"/>
    <mergeCell ref="G180:G185"/>
    <mergeCell ref="D137:D142"/>
    <mergeCell ref="C137:C142"/>
    <mergeCell ref="H149:H154"/>
    <mergeCell ref="G162:G167"/>
    <mergeCell ref="I515:I520"/>
    <mergeCell ref="E131:E136"/>
    <mergeCell ref="D131:D136"/>
    <mergeCell ref="B267:B272"/>
    <mergeCell ref="B273:B278"/>
    <mergeCell ref="F339:F344"/>
    <mergeCell ref="F363:F368"/>
    <mergeCell ref="B137:B142"/>
    <mergeCell ref="F174:F179"/>
    <mergeCell ref="B315:B320"/>
    <mergeCell ref="B345:B350"/>
    <mergeCell ref="B192:B197"/>
    <mergeCell ref="F192:F197"/>
    <mergeCell ref="B198:B203"/>
    <mergeCell ref="F198:F203"/>
    <mergeCell ref="B204:B209"/>
    <mergeCell ref="D204:D209"/>
    <mergeCell ref="E204:E209"/>
    <mergeCell ref="F210:F215"/>
    <mergeCell ref="E210:E215"/>
    <mergeCell ref="H210:H215"/>
    <mergeCell ref="G210:G215"/>
    <mergeCell ref="G204:G209"/>
    <mergeCell ref="B339:B344"/>
    <mergeCell ref="B131:B136"/>
    <mergeCell ref="C131:C136"/>
    <mergeCell ref="J321:J326"/>
    <mergeCell ref="J204:J209"/>
    <mergeCell ref="B351:B356"/>
    <mergeCell ref="B309:B314"/>
    <mergeCell ref="G174:G179"/>
    <mergeCell ref="G186:G191"/>
    <mergeCell ref="E137:E142"/>
    <mergeCell ref="I131:I136"/>
    <mergeCell ref="C309:C314"/>
    <mergeCell ref="D309:D314"/>
    <mergeCell ref="H339:H344"/>
    <mergeCell ref="F345:F350"/>
    <mergeCell ref="F291:F296"/>
    <mergeCell ref="C321:C326"/>
    <mergeCell ref="D321:D326"/>
    <mergeCell ref="F309:F314"/>
    <mergeCell ref="B219:B224"/>
    <mergeCell ref="F219:F224"/>
    <mergeCell ref="H219:H224"/>
    <mergeCell ref="I219:I224"/>
    <mergeCell ref="B225:B230"/>
    <mergeCell ref="F225:F230"/>
    <mergeCell ref="A705:A712"/>
    <mergeCell ref="B705:B712"/>
    <mergeCell ref="F705:F712"/>
    <mergeCell ref="H595:H600"/>
    <mergeCell ref="I595:I600"/>
    <mergeCell ref="H570:H576"/>
    <mergeCell ref="I570:I576"/>
    <mergeCell ref="H563:H569"/>
    <mergeCell ref="D455:F460"/>
    <mergeCell ref="C527:I527"/>
    <mergeCell ref="H583:H588"/>
    <mergeCell ref="F577:F582"/>
    <mergeCell ref="F515:F517"/>
    <mergeCell ref="H515:H520"/>
    <mergeCell ref="I583:I588"/>
    <mergeCell ref="A673:A678"/>
    <mergeCell ref="B673:B678"/>
    <mergeCell ref="C673:C678"/>
    <mergeCell ref="C528:I528"/>
    <mergeCell ref="E521:E526"/>
    <mergeCell ref="B521:B526"/>
    <mergeCell ref="D521:D526"/>
    <mergeCell ref="I485:I490"/>
    <mergeCell ref="G515:G520"/>
    <mergeCell ref="C430:C436"/>
    <mergeCell ref="F430:F436"/>
    <mergeCell ref="H430:H436"/>
    <mergeCell ref="I375:I380"/>
    <mergeCell ref="I381:I386"/>
    <mergeCell ref="B107:B112"/>
    <mergeCell ref="B113:B118"/>
    <mergeCell ref="E107:E112"/>
    <mergeCell ref="B210:B215"/>
    <mergeCell ref="D210:D215"/>
    <mergeCell ref="I363:I368"/>
    <mergeCell ref="I369:I374"/>
    <mergeCell ref="H363:H368"/>
    <mergeCell ref="H369:H374"/>
    <mergeCell ref="H375:H380"/>
    <mergeCell ref="H381:H386"/>
    <mergeCell ref="I107:I112"/>
    <mergeCell ref="B125:B130"/>
    <mergeCell ref="F243:F248"/>
    <mergeCell ref="H243:H248"/>
    <mergeCell ref="F261:F266"/>
    <mergeCell ref="F267:F272"/>
    <mergeCell ref="F249:F254"/>
    <mergeCell ref="E125:E130"/>
    <mergeCell ref="M1:M2"/>
    <mergeCell ref="J107:J108"/>
    <mergeCell ref="I113:I118"/>
    <mergeCell ref="J113:J114"/>
    <mergeCell ref="F679:F684"/>
    <mergeCell ref="F685:F690"/>
    <mergeCell ref="H673:H678"/>
    <mergeCell ref="H679:H684"/>
    <mergeCell ref="H685:H690"/>
    <mergeCell ref="G673:G678"/>
    <mergeCell ref="G131:G136"/>
    <mergeCell ref="J673:J674"/>
    <mergeCell ref="J679:J680"/>
    <mergeCell ref="J685:J686"/>
    <mergeCell ref="J327:J332"/>
    <mergeCell ref="G679:G684"/>
    <mergeCell ref="G685:G690"/>
    <mergeCell ref="J363:J368"/>
    <mergeCell ref="J369:J374"/>
    <mergeCell ref="H204:H209"/>
    <mergeCell ref="J390:J392"/>
    <mergeCell ref="I204:I209"/>
    <mergeCell ref="J46:J47"/>
    <mergeCell ref="I521:I526"/>
  </mergeCells>
  <pageMargins left="0.70866141732283472" right="0.70866141732283472" top="0.74803149606299213" bottom="0.74803149606299213" header="0.31496062992125984" footer="0.31496062992125984"/>
  <pageSetup paperSize="9" scale="60" firstPageNumber="7" fitToHeight="0" orientation="landscape" useFirstPageNumber="1" r:id="rId1"/>
  <headerFooter>
    <oddHeader>&amp;C&amp;P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11A21-A9D8-4FA8-A0D1-86F85D58FECD}">
  <sheetPr>
    <pageSetUpPr fitToPage="1"/>
  </sheetPr>
  <dimension ref="A1:XFD666"/>
  <sheetViews>
    <sheetView view="pageBreakPreview" zoomScaleNormal="80" zoomScaleSheetLayoutView="100" workbookViewId="0">
      <selection activeCell="R6" sqref="R6"/>
    </sheetView>
  </sheetViews>
  <sheetFormatPr defaultColWidth="9.140625" defaultRowHeight="12.75" x14ac:dyDescent="0.25"/>
  <cols>
    <col min="1" max="1" width="2.7109375" style="1209" customWidth="1"/>
    <col min="2" max="5" width="2.7109375" style="1206" customWidth="1"/>
    <col min="6" max="6" width="36.140625" style="56" customWidth="1"/>
    <col min="7" max="7" width="3.28515625" style="1208" customWidth="1"/>
    <col min="8" max="8" width="3.28515625" style="1207" customWidth="1"/>
    <col min="9" max="9" width="3.28515625" style="1206" customWidth="1"/>
    <col min="10" max="10" width="24.42578125" style="1206" customWidth="1"/>
    <col min="11" max="11" width="7.85546875" style="1206" customWidth="1"/>
    <col min="12" max="12" width="9.7109375" style="1206" customWidth="1"/>
    <col min="13" max="13" width="33.28515625" style="1206" customWidth="1"/>
    <col min="14" max="14" width="8.7109375" style="1206" customWidth="1"/>
    <col min="15" max="16" width="14.28515625" style="1206" customWidth="1"/>
    <col min="17" max="17" width="10" style="1206" customWidth="1"/>
    <col min="18" max="18" width="8.5703125" style="1206" customWidth="1"/>
    <col min="19" max="16384" width="9.140625" style="1206"/>
  </cols>
  <sheetData>
    <row r="1" spans="1:21" ht="67.5" customHeight="1" x14ac:dyDescent="0.25">
      <c r="A1" s="1206"/>
      <c r="L1" s="2061"/>
      <c r="M1" s="220" t="s">
        <v>1193</v>
      </c>
      <c r="N1" s="352"/>
      <c r="O1" s="352"/>
      <c r="P1" s="2060"/>
      <c r="Q1" s="2060"/>
      <c r="R1" s="2059"/>
      <c r="S1" s="2059"/>
      <c r="T1" s="2059"/>
      <c r="U1" s="2059"/>
    </row>
    <row r="2" spans="1:21" s="56" customFormat="1" ht="33" customHeight="1" x14ac:dyDescent="0.25">
      <c r="A2" s="4253" t="s">
        <v>805</v>
      </c>
      <c r="B2" s="4253"/>
      <c r="C2" s="4253"/>
      <c r="D2" s="4253"/>
      <c r="E2" s="4253"/>
      <c r="F2" s="4253"/>
      <c r="G2" s="4253"/>
      <c r="H2" s="4253"/>
      <c r="I2" s="4253"/>
      <c r="J2" s="4253"/>
      <c r="K2" s="4253"/>
      <c r="L2" s="4253"/>
      <c r="M2" s="4253"/>
      <c r="N2" s="4253"/>
      <c r="O2" s="4253"/>
      <c r="P2" s="2058"/>
      <c r="Q2" s="2058"/>
    </row>
    <row r="3" spans="1:21" s="56" customFormat="1" ht="15" customHeight="1" x14ac:dyDescent="0.25">
      <c r="A3" s="4253" t="s">
        <v>804</v>
      </c>
      <c r="B3" s="4253"/>
      <c r="C3" s="4253"/>
      <c r="D3" s="4253"/>
      <c r="E3" s="4253"/>
      <c r="F3" s="4253"/>
      <c r="G3" s="4253"/>
      <c r="H3" s="4253"/>
      <c r="I3" s="4253"/>
      <c r="J3" s="4253"/>
      <c r="K3" s="4253"/>
      <c r="L3" s="4253"/>
      <c r="M3" s="4253"/>
      <c r="N3" s="4253"/>
      <c r="O3" s="4253"/>
      <c r="P3" s="2058"/>
      <c r="Q3" s="2058"/>
    </row>
    <row r="4" spans="1:21" s="56" customFormat="1" ht="16.5" customHeight="1" thickBot="1" x14ac:dyDescent="0.3">
      <c r="G4" s="1208"/>
      <c r="H4" s="2057"/>
      <c r="M4" s="1971"/>
      <c r="N4" s="4252" t="s">
        <v>117</v>
      </c>
      <c r="O4" s="4252"/>
      <c r="P4" s="2034"/>
      <c r="Q4" s="2034"/>
    </row>
    <row r="5" spans="1:21" s="56" customFormat="1" ht="30" customHeight="1" thickBot="1" x14ac:dyDescent="0.3">
      <c r="A5" s="4278" t="s">
        <v>0</v>
      </c>
      <c r="B5" s="4280" t="s">
        <v>1</v>
      </c>
      <c r="C5" s="4282" t="s">
        <v>2</v>
      </c>
      <c r="D5" s="4266" t="s">
        <v>75</v>
      </c>
      <c r="E5" s="4254" t="s">
        <v>803</v>
      </c>
      <c r="F5" s="4268" t="s">
        <v>4</v>
      </c>
      <c r="G5" s="4257" t="s">
        <v>2</v>
      </c>
      <c r="H5" s="4264" t="s">
        <v>802</v>
      </c>
      <c r="I5" s="4254" t="s">
        <v>6</v>
      </c>
      <c r="J5" s="3519" t="s">
        <v>76</v>
      </c>
      <c r="K5" s="4254" t="s">
        <v>7</v>
      </c>
      <c r="L5" s="3459" t="s">
        <v>159</v>
      </c>
      <c r="M5" s="3521" t="s">
        <v>77</v>
      </c>
      <c r="N5" s="3522"/>
      <c r="O5" s="3523"/>
      <c r="P5" s="1701"/>
      <c r="Q5" s="1701"/>
    </row>
    <row r="6" spans="1:21" s="56" customFormat="1" ht="96" customHeight="1" thickBot="1" x14ac:dyDescent="0.3">
      <c r="A6" s="4279"/>
      <c r="B6" s="4281"/>
      <c r="C6" s="4283"/>
      <c r="D6" s="4267"/>
      <c r="E6" s="4256"/>
      <c r="F6" s="4269"/>
      <c r="G6" s="4258"/>
      <c r="H6" s="4265"/>
      <c r="I6" s="4255"/>
      <c r="J6" s="3520"/>
      <c r="K6" s="4256"/>
      <c r="L6" s="3461"/>
      <c r="M6" s="1701" t="s">
        <v>8</v>
      </c>
      <c r="N6" s="2056" t="s">
        <v>9</v>
      </c>
      <c r="O6" s="2055" t="s">
        <v>78</v>
      </c>
      <c r="P6" s="2054"/>
      <c r="Q6" s="2054"/>
    </row>
    <row r="7" spans="1:21" s="56" customFormat="1" ht="15" customHeight="1" thickBot="1" x14ac:dyDescent="0.3">
      <c r="A7" s="2053" t="s">
        <v>10</v>
      </c>
      <c r="B7" s="4061" t="s">
        <v>367</v>
      </c>
      <c r="C7" s="4062"/>
      <c r="D7" s="4062"/>
      <c r="E7" s="4062"/>
      <c r="F7" s="4062"/>
      <c r="G7" s="4062"/>
      <c r="H7" s="4062"/>
      <c r="I7" s="4062"/>
      <c r="J7" s="4062"/>
      <c r="K7" s="4062"/>
      <c r="L7" s="4062"/>
      <c r="M7" s="4062"/>
      <c r="N7" s="4062"/>
      <c r="O7" s="4063"/>
      <c r="P7" s="2052"/>
      <c r="Q7" s="2052"/>
    </row>
    <row r="8" spans="1:21" s="56" customFormat="1" ht="42" customHeight="1" thickBot="1" x14ac:dyDescent="0.3">
      <c r="A8" s="1884"/>
      <c r="B8" s="4064"/>
      <c r="C8" s="4065"/>
      <c r="D8" s="4065"/>
      <c r="E8" s="4065"/>
      <c r="F8" s="4065"/>
      <c r="G8" s="4065"/>
      <c r="H8" s="4065"/>
      <c r="I8" s="4065"/>
      <c r="J8" s="4065"/>
      <c r="K8" s="4065"/>
      <c r="L8" s="4066"/>
      <c r="M8" s="2051" t="s">
        <v>801</v>
      </c>
      <c r="N8" s="2050" t="s">
        <v>144</v>
      </c>
      <c r="O8" s="1882">
        <v>8</v>
      </c>
      <c r="P8" s="1480"/>
      <c r="Q8" s="1480"/>
    </row>
    <row r="9" spans="1:21" s="56" customFormat="1" ht="18" customHeight="1" thickBot="1" x14ac:dyDescent="0.3">
      <c r="A9" s="4160" t="s">
        <v>10</v>
      </c>
      <c r="B9" s="4168" t="s">
        <v>10</v>
      </c>
      <c r="C9" s="4344" t="s">
        <v>800</v>
      </c>
      <c r="D9" s="4345"/>
      <c r="E9" s="4345"/>
      <c r="F9" s="4345"/>
      <c r="G9" s="4345"/>
      <c r="H9" s="4345"/>
      <c r="I9" s="4345"/>
      <c r="J9" s="4345"/>
      <c r="K9" s="4345"/>
      <c r="L9" s="4345"/>
      <c r="M9" s="4345"/>
      <c r="N9" s="4345"/>
      <c r="O9" s="4346"/>
      <c r="P9" s="1885"/>
      <c r="Q9" s="1885"/>
    </row>
    <row r="10" spans="1:21" s="56" customFormat="1" ht="42" customHeight="1" thickBot="1" x14ac:dyDescent="0.3">
      <c r="A10" s="4162"/>
      <c r="B10" s="4169"/>
      <c r="C10" s="4341"/>
      <c r="D10" s="4342"/>
      <c r="E10" s="4342"/>
      <c r="F10" s="4342"/>
      <c r="G10" s="4342"/>
      <c r="H10" s="4342"/>
      <c r="I10" s="4342"/>
      <c r="J10" s="4342"/>
      <c r="K10" s="4342"/>
      <c r="L10" s="4343"/>
      <c r="M10" s="2049" t="s">
        <v>799</v>
      </c>
      <c r="N10" s="18" t="s">
        <v>144</v>
      </c>
      <c r="O10" s="1754">
        <v>70</v>
      </c>
      <c r="P10" s="1335"/>
      <c r="Q10" s="1335"/>
    </row>
    <row r="11" spans="1:21" s="56" customFormat="1" ht="48" customHeight="1" thickBot="1" x14ac:dyDescent="0.3">
      <c r="A11" s="4160" t="s">
        <v>10</v>
      </c>
      <c r="B11" s="4262" t="s">
        <v>10</v>
      </c>
      <c r="C11" s="1273" t="s">
        <v>10</v>
      </c>
      <c r="D11" s="4313" t="s">
        <v>798</v>
      </c>
      <c r="E11" s="4314"/>
      <c r="F11" s="4315"/>
      <c r="G11" s="4098" t="s">
        <v>79</v>
      </c>
      <c r="H11" s="4333" t="s">
        <v>18</v>
      </c>
      <c r="I11" s="1373" t="s">
        <v>744</v>
      </c>
      <c r="J11" s="2048" t="s">
        <v>685</v>
      </c>
      <c r="K11" s="1812"/>
      <c r="L11" s="2047"/>
      <c r="M11" s="1585"/>
      <c r="N11" s="1452"/>
      <c r="O11" s="1495"/>
    </row>
    <row r="12" spans="1:21" s="56" customFormat="1" ht="22.15" customHeight="1" x14ac:dyDescent="0.25">
      <c r="A12" s="4161"/>
      <c r="B12" s="4263"/>
      <c r="C12" s="1264"/>
      <c r="D12" s="1272" t="s">
        <v>10</v>
      </c>
      <c r="E12" s="1291"/>
      <c r="F12" s="4008" t="s">
        <v>797</v>
      </c>
      <c r="G12" s="4099"/>
      <c r="H12" s="4334"/>
      <c r="I12" s="1261" t="s">
        <v>516</v>
      </c>
      <c r="J12" s="1861" t="s">
        <v>135</v>
      </c>
      <c r="K12" s="1778" t="s">
        <v>20</v>
      </c>
      <c r="L12" s="2037">
        <v>100</v>
      </c>
      <c r="M12" s="2046" t="s">
        <v>796</v>
      </c>
      <c r="N12" s="2045" t="s">
        <v>283</v>
      </c>
      <c r="O12" s="2044">
        <v>92.3</v>
      </c>
      <c r="P12" s="1335"/>
      <c r="Q12" s="1335"/>
      <c r="S12" s="2043"/>
      <c r="T12" s="2042"/>
      <c r="U12" s="1220"/>
    </row>
    <row r="13" spans="1:21" s="56" customFormat="1" ht="15" customHeight="1" x14ac:dyDescent="0.25">
      <c r="A13" s="4161"/>
      <c r="B13" s="4263"/>
      <c r="C13" s="1264"/>
      <c r="D13" s="1263"/>
      <c r="E13" s="1277"/>
      <c r="F13" s="4009"/>
      <c r="G13" s="4099"/>
      <c r="H13" s="4334"/>
      <c r="I13" s="1261"/>
      <c r="J13" s="1592"/>
      <c r="K13" s="1778" t="s">
        <v>24</v>
      </c>
      <c r="L13" s="2037"/>
      <c r="M13" s="1575"/>
      <c r="N13" s="2041"/>
      <c r="O13" s="2040"/>
      <c r="P13" s="1671"/>
      <c r="Q13" s="1671"/>
      <c r="U13" s="1220"/>
    </row>
    <row r="14" spans="1:21" s="56" customFormat="1" ht="16.5" customHeight="1" x14ac:dyDescent="0.25">
      <c r="A14" s="4161"/>
      <c r="B14" s="4263"/>
      <c r="C14" s="1264"/>
      <c r="D14" s="1263"/>
      <c r="E14" s="1277"/>
      <c r="F14" s="4009"/>
      <c r="G14" s="4099"/>
      <c r="H14" s="4334"/>
      <c r="I14" s="1261"/>
      <c r="J14" s="1592"/>
      <c r="K14" s="1540" t="s">
        <v>217</v>
      </c>
      <c r="L14" s="1968">
        <v>200</v>
      </c>
      <c r="M14" s="1745"/>
      <c r="N14" s="1381"/>
      <c r="O14" s="1380"/>
      <c r="U14" s="1220"/>
    </row>
    <row r="15" spans="1:21" s="56" customFormat="1" ht="16.5" customHeight="1" thickBot="1" x14ac:dyDescent="0.3">
      <c r="A15" s="4161"/>
      <c r="B15" s="4263"/>
      <c r="C15" s="1264"/>
      <c r="D15" s="1263"/>
      <c r="E15" s="1277"/>
      <c r="F15" s="4009"/>
      <c r="G15" s="4099"/>
      <c r="H15" s="4334"/>
      <c r="I15" s="1261"/>
      <c r="J15" s="1592"/>
      <c r="K15" s="2039" t="s">
        <v>26</v>
      </c>
      <c r="L15" s="2038">
        <v>0</v>
      </c>
      <c r="M15" s="1365"/>
      <c r="N15" s="1364"/>
      <c r="O15" s="1726"/>
      <c r="U15" s="1220"/>
    </row>
    <row r="16" spans="1:21" s="56" customFormat="1" ht="24" customHeight="1" thickBot="1" x14ac:dyDescent="0.3">
      <c r="A16" s="4161"/>
      <c r="B16" s="4263"/>
      <c r="C16" s="1264"/>
      <c r="D16" s="1253"/>
      <c r="E16" s="1276"/>
      <c r="F16" s="4055"/>
      <c r="G16" s="4099"/>
      <c r="H16" s="4334"/>
      <c r="I16" s="1261"/>
      <c r="J16" s="1589"/>
      <c r="K16" s="1533" t="s">
        <v>27</v>
      </c>
      <c r="L16" s="1979">
        <f>SUM(L12:L15)</f>
        <v>300</v>
      </c>
      <c r="M16" s="60"/>
      <c r="N16" s="1375"/>
      <c r="O16" s="1374"/>
      <c r="U16" s="1220"/>
    </row>
    <row r="17" spans="1:24" s="56" customFormat="1" ht="39" hidden="1" customHeight="1" x14ac:dyDescent="0.25">
      <c r="A17" s="4161"/>
      <c r="B17" s="4263"/>
      <c r="C17" s="1264"/>
      <c r="D17" s="1272" t="s">
        <v>28</v>
      </c>
      <c r="E17" s="1291"/>
      <c r="F17" s="3535" t="s">
        <v>795</v>
      </c>
      <c r="G17" s="4099"/>
      <c r="H17" s="4334"/>
      <c r="I17" s="1261"/>
      <c r="J17" s="1592"/>
      <c r="K17" s="1778" t="s">
        <v>20</v>
      </c>
      <c r="L17" s="2037"/>
      <c r="M17" s="2030" t="s">
        <v>794</v>
      </c>
      <c r="N17" s="1640" t="s">
        <v>283</v>
      </c>
      <c r="O17" s="1481">
        <v>0.52900000000000003</v>
      </c>
      <c r="P17" s="1480"/>
      <c r="Q17" s="1480"/>
      <c r="U17" s="1220"/>
    </row>
    <row r="18" spans="1:24" s="56" customFormat="1" ht="21" hidden="1" customHeight="1" x14ac:dyDescent="0.25">
      <c r="A18" s="4161"/>
      <c r="B18" s="4263"/>
      <c r="C18" s="1264"/>
      <c r="D18" s="1263"/>
      <c r="E18" s="1277"/>
      <c r="F18" s="3871"/>
      <c r="G18" s="4099"/>
      <c r="H18" s="4334"/>
      <c r="I18" s="1261"/>
      <c r="J18" s="1592"/>
      <c r="K18" s="1778" t="s">
        <v>24</v>
      </c>
      <c r="L18" s="2037"/>
      <c r="M18" s="1753"/>
      <c r="N18" s="1639"/>
      <c r="O18" s="2036"/>
      <c r="P18" s="1480"/>
      <c r="Q18" s="1480"/>
    </row>
    <row r="19" spans="1:24" s="56" customFormat="1" ht="18" hidden="1" customHeight="1" thickBot="1" x14ac:dyDescent="0.3">
      <c r="A19" s="4161"/>
      <c r="B19" s="4263"/>
      <c r="C19" s="1264"/>
      <c r="D19" s="1263"/>
      <c r="E19" s="1277"/>
      <c r="F19" s="3871"/>
      <c r="G19" s="4099"/>
      <c r="H19" s="4334"/>
      <c r="I19" s="1261"/>
      <c r="J19" s="1592"/>
      <c r="K19" s="1540" t="s">
        <v>217</v>
      </c>
      <c r="L19" s="2035"/>
      <c r="M19" s="1745"/>
      <c r="N19" s="1381"/>
      <c r="O19" s="1380"/>
    </row>
    <row r="20" spans="1:24" s="56" customFormat="1" ht="25.5" hidden="1" customHeight="1" thickBot="1" x14ac:dyDescent="0.3">
      <c r="A20" s="4161"/>
      <c r="B20" s="4263"/>
      <c r="C20" s="1264"/>
      <c r="D20" s="1263"/>
      <c r="E20" s="1277"/>
      <c r="F20" s="3413"/>
      <c r="G20" s="4099"/>
      <c r="H20" s="4334"/>
      <c r="I20" s="1251"/>
      <c r="J20" s="1589"/>
      <c r="K20" s="1533" t="s">
        <v>27</v>
      </c>
      <c r="L20" s="2033">
        <f>SUM(L17:L19)</f>
        <v>0</v>
      </c>
      <c r="M20" s="60"/>
      <c r="N20" s="1375"/>
      <c r="O20" s="1374"/>
    </row>
    <row r="21" spans="1:24" s="56" customFormat="1" ht="19.149999999999999" customHeight="1" x14ac:dyDescent="0.25">
      <c r="A21" s="4161"/>
      <c r="B21" s="4263"/>
      <c r="C21" s="1264"/>
      <c r="D21" s="1263" t="s">
        <v>30</v>
      </c>
      <c r="E21" s="1277"/>
      <c r="F21" s="3535" t="s">
        <v>793</v>
      </c>
      <c r="G21" s="4099"/>
      <c r="H21" s="4334"/>
      <c r="I21" s="1270" t="s">
        <v>313</v>
      </c>
      <c r="J21" s="3992" t="s">
        <v>169</v>
      </c>
      <c r="K21" s="1812" t="s">
        <v>20</v>
      </c>
      <c r="L21" s="1581">
        <v>25</v>
      </c>
      <c r="M21" s="3979" t="s">
        <v>790</v>
      </c>
      <c r="N21" s="1640" t="s">
        <v>283</v>
      </c>
      <c r="O21" s="1303">
        <v>0.91</v>
      </c>
      <c r="P21" s="1221"/>
      <c r="Q21" s="1221"/>
      <c r="R21" s="1220"/>
      <c r="S21" s="1220"/>
      <c r="T21" s="1220"/>
      <c r="U21" s="1220"/>
      <c r="V21" s="1220"/>
      <c r="W21" s="1220"/>
      <c r="X21" s="1220"/>
    </row>
    <row r="22" spans="1:24" s="56" customFormat="1" ht="17.25" customHeight="1" thickBot="1" x14ac:dyDescent="0.3">
      <c r="A22" s="4161"/>
      <c r="B22" s="4263"/>
      <c r="C22" s="1264"/>
      <c r="D22" s="1263"/>
      <c r="E22" s="1277"/>
      <c r="F22" s="3871"/>
      <c r="G22" s="4099"/>
      <c r="H22" s="4334"/>
      <c r="I22" s="1261"/>
      <c r="J22" s="3993"/>
      <c r="K22" s="1778" t="s">
        <v>24</v>
      </c>
      <c r="L22" s="1591"/>
      <c r="M22" s="3980"/>
      <c r="N22" s="1359"/>
      <c r="O22" s="1648"/>
      <c r="P22" s="1221"/>
      <c r="Q22" s="1221"/>
      <c r="T22" s="2034"/>
    </row>
    <row r="23" spans="1:24" s="56" customFormat="1" ht="14.45" customHeight="1" thickBot="1" x14ac:dyDescent="0.3">
      <c r="A23" s="4161"/>
      <c r="B23" s="4263"/>
      <c r="C23" s="1264"/>
      <c r="D23" s="1263"/>
      <c r="E23" s="1277"/>
      <c r="F23" s="1005"/>
      <c r="G23" s="4099"/>
      <c r="H23" s="4334"/>
      <c r="I23" s="1261"/>
      <c r="J23" s="1311"/>
      <c r="K23" s="1540" t="s">
        <v>217</v>
      </c>
      <c r="L23" s="2033">
        <v>182.3</v>
      </c>
      <c r="M23" s="60"/>
      <c r="N23" s="1375"/>
      <c r="O23" s="2026"/>
      <c r="P23" s="1221"/>
      <c r="Q23" s="1221"/>
      <c r="U23" s="1220"/>
    </row>
    <row r="24" spans="1:24" s="56" customFormat="1" ht="14.45" customHeight="1" thickBot="1" x14ac:dyDescent="0.3">
      <c r="A24" s="4161"/>
      <c r="B24" s="4263"/>
      <c r="C24" s="1264"/>
      <c r="D24" s="1263"/>
      <c r="E24" s="1277"/>
      <c r="F24" s="1005"/>
      <c r="G24" s="4099"/>
      <c r="H24" s="4334"/>
      <c r="I24" s="1261"/>
      <c r="J24" s="1311"/>
      <c r="K24" s="1540" t="s">
        <v>26</v>
      </c>
      <c r="L24" s="2028">
        <v>200</v>
      </c>
      <c r="M24" s="60"/>
      <c r="N24" s="1375"/>
      <c r="O24" s="2026"/>
      <c r="P24" s="1221"/>
      <c r="Q24" s="1221"/>
      <c r="U24" s="1220"/>
    </row>
    <row r="25" spans="1:24" s="56" customFormat="1" ht="25.5" customHeight="1" thickBot="1" x14ac:dyDescent="0.3">
      <c r="A25" s="4161"/>
      <c r="B25" s="4263"/>
      <c r="C25" s="1254"/>
      <c r="D25" s="1253"/>
      <c r="E25" s="1276"/>
      <c r="F25" s="343"/>
      <c r="G25" s="4099"/>
      <c r="H25" s="4334"/>
      <c r="I25" s="1251"/>
      <c r="J25" s="1309"/>
      <c r="K25" s="1533" t="s">
        <v>27</v>
      </c>
      <c r="L25" s="1478">
        <f>SUM(L21:L24)</f>
        <v>407.3</v>
      </c>
      <c r="M25" s="60"/>
      <c r="N25" s="1375"/>
      <c r="O25" s="2026"/>
      <c r="P25" s="1221"/>
      <c r="Q25" s="1221"/>
    </row>
    <row r="26" spans="1:24" s="56" customFormat="1" ht="25.5" customHeight="1" thickBot="1" x14ac:dyDescent="0.3">
      <c r="A26" s="4161"/>
      <c r="B26" s="4263"/>
      <c r="C26" s="1264"/>
      <c r="D26" s="1272" t="s">
        <v>31</v>
      </c>
      <c r="E26" s="1291"/>
      <c r="F26" s="4316" t="s">
        <v>792</v>
      </c>
      <c r="G26" s="4099"/>
      <c r="H26" s="4334"/>
      <c r="I26" s="1270" t="s">
        <v>313</v>
      </c>
      <c r="J26" s="3992" t="s">
        <v>169</v>
      </c>
      <c r="K26" s="1812" t="s">
        <v>20</v>
      </c>
      <c r="L26" s="1611">
        <v>200</v>
      </c>
      <c r="M26" s="2030" t="s">
        <v>790</v>
      </c>
      <c r="N26" s="1369" t="s">
        <v>283</v>
      </c>
      <c r="O26" s="1525">
        <v>0.7</v>
      </c>
      <c r="P26" s="1221"/>
      <c r="Q26" s="1221"/>
    </row>
    <row r="27" spans="1:24" s="56" customFormat="1" ht="17.45" customHeight="1" thickBot="1" x14ac:dyDescent="0.3">
      <c r="A27" s="4161"/>
      <c r="B27" s="4263"/>
      <c r="C27" s="1264"/>
      <c r="D27" s="1263"/>
      <c r="E27" s="1277"/>
      <c r="F27" s="4317"/>
      <c r="G27" s="4099"/>
      <c r="H27" s="4334"/>
      <c r="I27" s="1261"/>
      <c r="J27" s="3993"/>
      <c r="K27" s="1778" t="s">
        <v>24</v>
      </c>
      <c r="L27" s="1611"/>
      <c r="M27" s="1370"/>
      <c r="N27" s="1369"/>
      <c r="O27" s="1525"/>
      <c r="P27" s="1221"/>
      <c r="Q27" s="1221"/>
    </row>
    <row r="28" spans="1:24" s="56" customFormat="1" ht="13.9" customHeight="1" thickBot="1" x14ac:dyDescent="0.3">
      <c r="A28" s="4161"/>
      <c r="B28" s="4263"/>
      <c r="C28" s="1264"/>
      <c r="D28" s="1263"/>
      <c r="E28" s="1277"/>
      <c r="F28" s="4317"/>
      <c r="G28" s="4099"/>
      <c r="H28" s="4334"/>
      <c r="I28" s="1261"/>
      <c r="J28" s="1311"/>
      <c r="K28" s="1540" t="s">
        <v>217</v>
      </c>
      <c r="L28" s="1613"/>
      <c r="M28" s="1370"/>
      <c r="N28" s="1369"/>
      <c r="O28" s="1525"/>
      <c r="P28" s="1221"/>
      <c r="Q28" s="1221"/>
    </row>
    <row r="29" spans="1:24" s="56" customFormat="1" ht="15.75" customHeight="1" thickBot="1" x14ac:dyDescent="0.3">
      <c r="A29" s="4161"/>
      <c r="B29" s="4263"/>
      <c r="C29" s="1264"/>
      <c r="D29" s="1263"/>
      <c r="E29" s="1277"/>
      <c r="F29" s="1005"/>
      <c r="G29" s="4099"/>
      <c r="H29" s="4334"/>
      <c r="I29" s="1261"/>
      <c r="J29" s="1311"/>
      <c r="K29" s="1540" t="s">
        <v>26</v>
      </c>
      <c r="L29" s="1611"/>
      <c r="M29" s="1370"/>
      <c r="N29" s="1369"/>
      <c r="O29" s="1525"/>
      <c r="P29" s="1221"/>
      <c r="Q29" s="1221"/>
    </row>
    <row r="30" spans="1:24" s="56" customFormat="1" ht="15.6" customHeight="1" thickBot="1" x14ac:dyDescent="0.3">
      <c r="A30" s="4161"/>
      <c r="B30" s="4263"/>
      <c r="C30" s="1264"/>
      <c r="D30" s="1253"/>
      <c r="E30" s="1276"/>
      <c r="F30" s="343"/>
      <c r="G30" s="4323"/>
      <c r="H30" s="4335"/>
      <c r="I30" s="2032"/>
      <c r="J30" s="1318"/>
      <c r="K30" s="1533" t="s">
        <v>27</v>
      </c>
      <c r="L30" s="2031">
        <f>SUM(L26:L29)</f>
        <v>200</v>
      </c>
      <c r="M30" s="1370"/>
      <c r="N30" s="1369"/>
      <c r="O30" s="1525"/>
      <c r="P30" s="1221"/>
      <c r="Q30" s="1221"/>
    </row>
    <row r="31" spans="1:24" s="56" customFormat="1" ht="25.5" customHeight="1" x14ac:dyDescent="0.25">
      <c r="A31" s="4161"/>
      <c r="B31" s="4263"/>
      <c r="C31" s="1959"/>
      <c r="D31" s="1263" t="s">
        <v>58</v>
      </c>
      <c r="E31" s="1277"/>
      <c r="F31" s="1005" t="s">
        <v>791</v>
      </c>
      <c r="G31" s="1448"/>
      <c r="H31" s="2027"/>
      <c r="I31" s="1270" t="s">
        <v>313</v>
      </c>
      <c r="J31" s="3992" t="s">
        <v>169</v>
      </c>
      <c r="K31" s="1812" t="s">
        <v>20</v>
      </c>
      <c r="L31" s="1581">
        <v>6.7</v>
      </c>
      <c r="M31" s="2030" t="s">
        <v>790</v>
      </c>
      <c r="N31" s="1640" t="s">
        <v>283</v>
      </c>
      <c r="O31" s="1303">
        <v>0.76</v>
      </c>
      <c r="P31" s="1221"/>
      <c r="Q31" s="1221"/>
    </row>
    <row r="32" spans="1:24" s="56" customFormat="1" ht="25.5" customHeight="1" thickBot="1" x14ac:dyDescent="0.3">
      <c r="A32" s="4161"/>
      <c r="B32" s="4263"/>
      <c r="C32" s="1959"/>
      <c r="D32" s="1263"/>
      <c r="E32" s="1277"/>
      <c r="F32" s="1005"/>
      <c r="G32" s="1448"/>
      <c r="H32" s="2027"/>
      <c r="I32" s="1261"/>
      <c r="J32" s="3993"/>
      <c r="K32" s="1778" t="s">
        <v>24</v>
      </c>
      <c r="L32" s="1591"/>
      <c r="M32" s="1248"/>
      <c r="N32" s="1359"/>
      <c r="O32" s="2029"/>
      <c r="P32" s="1221"/>
      <c r="Q32" s="1221"/>
    </row>
    <row r="33" spans="1:24" s="56" customFormat="1" ht="25.5" customHeight="1" thickBot="1" x14ac:dyDescent="0.3">
      <c r="A33" s="4161"/>
      <c r="B33" s="4263"/>
      <c r="C33" s="1959"/>
      <c r="D33" s="1263"/>
      <c r="E33" s="1277"/>
      <c r="F33" s="1005"/>
      <c r="G33" s="1448"/>
      <c r="H33" s="2027"/>
      <c r="I33" s="1261"/>
      <c r="J33" s="1302"/>
      <c r="K33" s="1540" t="s">
        <v>217</v>
      </c>
      <c r="L33" s="2028"/>
      <c r="M33" s="60"/>
      <c r="N33" s="1375"/>
      <c r="O33" s="2026"/>
      <c r="P33" s="1221"/>
      <c r="Q33" s="1221"/>
    </row>
    <row r="34" spans="1:24" s="56" customFormat="1" ht="13.9" customHeight="1" thickBot="1" x14ac:dyDescent="0.3">
      <c r="A34" s="4161"/>
      <c r="B34" s="4263"/>
      <c r="C34" s="1959"/>
      <c r="D34" s="1253"/>
      <c r="E34" s="1276"/>
      <c r="F34" s="343"/>
      <c r="G34" s="1446"/>
      <c r="H34" s="2027"/>
      <c r="I34" s="1251"/>
      <c r="J34" s="1298"/>
      <c r="K34" s="1533" t="s">
        <v>27</v>
      </c>
      <c r="L34" s="1478">
        <f>SUM(L31:L33)</f>
        <v>6.7</v>
      </c>
      <c r="M34" s="60"/>
      <c r="N34" s="1375"/>
      <c r="O34" s="2026"/>
      <c r="P34" s="1221"/>
      <c r="Q34" s="1221"/>
    </row>
    <row r="35" spans="1:24" s="56" customFormat="1" ht="16.5" customHeight="1" thickBot="1" x14ac:dyDescent="0.3">
      <c r="A35" s="4161"/>
      <c r="B35" s="4263"/>
      <c r="C35" s="1961"/>
      <c r="D35" s="1862"/>
      <c r="E35" s="1862"/>
      <c r="F35" s="2025"/>
      <c r="G35" s="2024"/>
      <c r="H35" s="2023"/>
      <c r="I35" s="1677"/>
      <c r="J35" s="2022"/>
      <c r="K35" s="1958" t="s">
        <v>20</v>
      </c>
      <c r="L35" s="2021">
        <f>L12+L26+L21+L31</f>
        <v>331.7</v>
      </c>
      <c r="M35" s="60"/>
      <c r="N35" s="1375"/>
      <c r="O35" s="1374"/>
    </row>
    <row r="36" spans="1:24" s="56" customFormat="1" ht="16.5" customHeight="1" thickBot="1" x14ac:dyDescent="0.3">
      <c r="A36" s="4161"/>
      <c r="B36" s="4263"/>
      <c r="C36" s="1956"/>
      <c r="D36" s="1859"/>
      <c r="E36" s="1859"/>
      <c r="F36" s="2020"/>
      <c r="G36" s="2019"/>
      <c r="H36" s="2018"/>
      <c r="I36" s="1661"/>
      <c r="J36" s="2017"/>
      <c r="K36" s="1958" t="s">
        <v>217</v>
      </c>
      <c r="L36" s="1529">
        <f>L14+L23+L28</f>
        <v>382.3</v>
      </c>
      <c r="M36" s="1248"/>
      <c r="N36" s="1359"/>
      <c r="O36" s="1391"/>
    </row>
    <row r="37" spans="1:24" s="56" customFormat="1" ht="16.5" customHeight="1" thickBot="1" x14ac:dyDescent="0.3">
      <c r="A37" s="4161"/>
      <c r="B37" s="4263"/>
      <c r="C37" s="1956"/>
      <c r="D37" s="1859"/>
      <c r="E37" s="1859"/>
      <c r="F37" s="2020"/>
      <c r="G37" s="2019"/>
      <c r="H37" s="2018"/>
      <c r="I37" s="1661"/>
      <c r="J37" s="2017"/>
      <c r="K37" s="1958" t="s">
        <v>26</v>
      </c>
      <c r="L37" s="1529">
        <f>L15+L29+L24</f>
        <v>200</v>
      </c>
      <c r="M37" s="1248"/>
      <c r="N37" s="1359"/>
      <c r="O37" s="1391"/>
    </row>
    <row r="38" spans="1:24" s="56" customFormat="1" ht="15" customHeight="1" thickBot="1" x14ac:dyDescent="0.25">
      <c r="A38" s="4161"/>
      <c r="B38" s="4263"/>
      <c r="C38" s="4284"/>
      <c r="D38" s="4285"/>
      <c r="E38" s="4285"/>
      <c r="F38" s="4285"/>
      <c r="G38" s="4285"/>
      <c r="H38" s="4285"/>
      <c r="I38" s="4285"/>
      <c r="J38" s="4286"/>
      <c r="K38" s="2016" t="s">
        <v>27</v>
      </c>
      <c r="L38" s="1529">
        <f>SUM(L35:L37)</f>
        <v>914</v>
      </c>
      <c r="M38" s="60"/>
      <c r="N38" s="1375"/>
      <c r="O38" s="1374"/>
    </row>
    <row r="39" spans="1:24" s="56" customFormat="1" ht="21" customHeight="1" thickBot="1" x14ac:dyDescent="0.3">
      <c r="A39" s="1243" t="s">
        <v>10</v>
      </c>
      <c r="B39" s="1908" t="s">
        <v>10</v>
      </c>
      <c r="C39" s="4196" t="s">
        <v>496</v>
      </c>
      <c r="D39" s="4010"/>
      <c r="E39" s="4010"/>
      <c r="F39" s="4010"/>
      <c r="G39" s="4010"/>
      <c r="H39" s="4010"/>
      <c r="I39" s="4010"/>
      <c r="J39" s="4010"/>
      <c r="K39" s="4011"/>
      <c r="L39" s="1776">
        <f>L38</f>
        <v>914</v>
      </c>
      <c r="M39" s="4019"/>
      <c r="N39" s="4020"/>
      <c r="O39" s="4021"/>
      <c r="P39" s="1239"/>
      <c r="Q39" s="1239"/>
    </row>
    <row r="40" spans="1:24" s="56" customFormat="1" ht="18.75" customHeight="1" thickBot="1" x14ac:dyDescent="0.3">
      <c r="A40" s="1243" t="s">
        <v>10</v>
      </c>
      <c r="B40" s="1680" t="s">
        <v>28</v>
      </c>
      <c r="C40" s="1881" t="s">
        <v>789</v>
      </c>
      <c r="D40" s="1880"/>
      <c r="E40" s="1880"/>
      <c r="F40" s="1880"/>
      <c r="G40" s="1878"/>
      <c r="H40" s="1879"/>
      <c r="I40" s="1878"/>
      <c r="J40" s="1878"/>
      <c r="K40" s="1878"/>
      <c r="L40" s="2015"/>
      <c r="M40" s="1878"/>
      <c r="N40" s="1878"/>
      <c r="O40" s="1774"/>
      <c r="P40" s="1688"/>
      <c r="Q40" s="1688"/>
    </row>
    <row r="41" spans="1:24" s="56" customFormat="1" ht="28.5" customHeight="1" thickBot="1" x14ac:dyDescent="0.3">
      <c r="A41" s="4160"/>
      <c r="B41" s="4187"/>
      <c r="C41" s="2014"/>
      <c r="D41" s="2013"/>
      <c r="E41" s="2013"/>
      <c r="F41" s="2013"/>
      <c r="G41" s="2013"/>
      <c r="H41" s="2013"/>
      <c r="I41" s="2013"/>
      <c r="J41" s="2013"/>
      <c r="K41" s="2013"/>
      <c r="L41" s="2012"/>
      <c r="M41" s="1928" t="s">
        <v>788</v>
      </c>
      <c r="N41" s="2011" t="s">
        <v>144</v>
      </c>
      <c r="O41" s="2010">
        <v>100</v>
      </c>
      <c r="P41" s="1487"/>
      <c r="Q41" s="1487"/>
    </row>
    <row r="42" spans="1:24" s="56" customFormat="1" ht="27.75" customHeight="1" thickBot="1" x14ac:dyDescent="0.3">
      <c r="A42" s="4162"/>
      <c r="B42" s="4189"/>
      <c r="C42" s="2009"/>
      <c r="D42" s="2008"/>
      <c r="E42" s="2008"/>
      <c r="F42" s="2008"/>
      <c r="G42" s="2008"/>
      <c r="H42" s="2008"/>
      <c r="I42" s="2008"/>
      <c r="J42" s="2008"/>
      <c r="K42" s="2008"/>
      <c r="L42" s="1980"/>
      <c r="M42" s="1749" t="s">
        <v>346</v>
      </c>
      <c r="N42" s="1640" t="s">
        <v>144</v>
      </c>
      <c r="O42" s="1303">
        <v>13</v>
      </c>
      <c r="P42" s="1221"/>
      <c r="Q42" s="1221"/>
    </row>
    <row r="43" spans="1:24" s="56" customFormat="1" ht="41.25" customHeight="1" thickBot="1" x14ac:dyDescent="0.3">
      <c r="A43" s="1275" t="s">
        <v>10</v>
      </c>
      <c r="B43" s="1962" t="s">
        <v>28</v>
      </c>
      <c r="C43" s="1961" t="s">
        <v>10</v>
      </c>
      <c r="D43" s="2007"/>
      <c r="E43" s="2006"/>
      <c r="F43" s="2005" t="s">
        <v>787</v>
      </c>
      <c r="G43" s="4098" t="s">
        <v>777</v>
      </c>
      <c r="H43" s="4047" t="s">
        <v>18</v>
      </c>
      <c r="I43" s="1373" t="s">
        <v>646</v>
      </c>
      <c r="J43" s="1870" t="s">
        <v>685</v>
      </c>
      <c r="K43" s="1812"/>
      <c r="L43" s="2004"/>
      <c r="M43" s="1444" t="s">
        <v>786</v>
      </c>
      <c r="N43" s="1987" t="s">
        <v>144</v>
      </c>
      <c r="O43" s="1986">
        <v>4</v>
      </c>
      <c r="P43" s="1761"/>
      <c r="Q43" s="1761"/>
      <c r="R43" s="1220"/>
    </row>
    <row r="44" spans="1:24" s="56" customFormat="1" ht="12" customHeight="1" x14ac:dyDescent="0.2">
      <c r="A44" s="4160" t="s">
        <v>10</v>
      </c>
      <c r="B44" s="4182" t="s">
        <v>28</v>
      </c>
      <c r="C44" s="4153" t="s">
        <v>10</v>
      </c>
      <c r="D44" s="4038" t="s">
        <v>10</v>
      </c>
      <c r="E44" s="4137"/>
      <c r="F44" s="4078" t="s">
        <v>785</v>
      </c>
      <c r="G44" s="4099"/>
      <c r="H44" s="4048"/>
      <c r="I44" s="3983" t="s">
        <v>313</v>
      </c>
      <c r="J44" s="4242" t="s">
        <v>169</v>
      </c>
      <c r="K44" s="1974" t="s">
        <v>20</v>
      </c>
      <c r="L44" s="2003">
        <v>45</v>
      </c>
      <c r="M44" s="4015" t="s">
        <v>773</v>
      </c>
      <c r="N44" s="4017" t="s">
        <v>386</v>
      </c>
      <c r="O44" s="4059">
        <v>1</v>
      </c>
      <c r="P44" s="1335"/>
      <c r="Q44" s="1335"/>
      <c r="R44" s="2002"/>
      <c r="S44" s="2002"/>
      <c r="T44" s="2002"/>
      <c r="U44" s="2002"/>
      <c r="V44" s="2002"/>
      <c r="W44" s="2002"/>
      <c r="X44" s="2002"/>
    </row>
    <row r="45" spans="1:24" s="56" customFormat="1" ht="19.5" customHeight="1" x14ac:dyDescent="0.2">
      <c r="A45" s="4161"/>
      <c r="B45" s="4183"/>
      <c r="C45" s="4154"/>
      <c r="D45" s="4039"/>
      <c r="E45" s="4138"/>
      <c r="F45" s="4079"/>
      <c r="G45" s="4099"/>
      <c r="H45" s="4048"/>
      <c r="I45" s="3984"/>
      <c r="J45" s="4243"/>
      <c r="K45" s="1967" t="s">
        <v>24</v>
      </c>
      <c r="L45" s="2000"/>
      <c r="M45" s="4016"/>
      <c r="N45" s="4018"/>
      <c r="O45" s="4060"/>
      <c r="P45" s="1335"/>
      <c r="Q45" s="1335"/>
    </row>
    <row r="46" spans="1:24" s="56" customFormat="1" ht="15" customHeight="1" x14ac:dyDescent="0.2">
      <c r="A46" s="4161"/>
      <c r="B46" s="4183"/>
      <c r="C46" s="4154"/>
      <c r="D46" s="4039"/>
      <c r="E46" s="4138"/>
      <c r="F46" s="4079"/>
      <c r="G46" s="4099"/>
      <c r="H46" s="4048"/>
      <c r="I46" s="3984"/>
      <c r="J46" s="4143"/>
      <c r="K46" s="1993" t="s">
        <v>217</v>
      </c>
      <c r="L46" s="2001"/>
      <c r="M46" s="1999"/>
      <c r="N46" s="1865"/>
      <c r="O46" s="1998"/>
      <c r="P46" s="1761"/>
      <c r="Q46" s="1761"/>
    </row>
    <row r="47" spans="1:24" s="56" customFormat="1" ht="13.5" customHeight="1" thickBot="1" x14ac:dyDescent="0.25">
      <c r="A47" s="4161"/>
      <c r="B47" s="4183"/>
      <c r="C47" s="4154"/>
      <c r="D47" s="4039"/>
      <c r="E47" s="4138"/>
      <c r="F47" s="4079"/>
      <c r="G47" s="4099"/>
      <c r="H47" s="4048"/>
      <c r="I47" s="3984"/>
      <c r="J47" s="4143"/>
      <c r="K47" s="1221" t="s">
        <v>26</v>
      </c>
      <c r="L47" s="2000"/>
      <c r="M47" s="1999"/>
      <c r="N47" s="1865"/>
      <c r="O47" s="1998"/>
      <c r="P47" s="1761"/>
      <c r="Q47" s="1761"/>
    </row>
    <row r="48" spans="1:24" s="56" customFormat="1" ht="16.5" customHeight="1" thickBot="1" x14ac:dyDescent="0.25">
      <c r="A48" s="4162"/>
      <c r="B48" s="4184"/>
      <c r="C48" s="4155"/>
      <c r="D48" s="4040"/>
      <c r="E48" s="4139"/>
      <c r="F48" s="4080"/>
      <c r="G48" s="4099"/>
      <c r="H48" s="4048"/>
      <c r="I48" s="3985"/>
      <c r="J48" s="4144"/>
      <c r="K48" s="1963" t="s">
        <v>27</v>
      </c>
      <c r="L48" s="1996">
        <f>SUM(L44:L47)</f>
        <v>45</v>
      </c>
      <c r="M48" s="1995"/>
      <c r="N48" s="1768"/>
      <c r="O48" s="1994"/>
      <c r="P48" s="1761"/>
      <c r="Q48" s="1761"/>
    </row>
    <row r="49" spans="1:23" s="56" customFormat="1" ht="18" customHeight="1" x14ac:dyDescent="0.25">
      <c r="A49" s="4160" t="s">
        <v>10</v>
      </c>
      <c r="B49" s="4182" t="s">
        <v>28</v>
      </c>
      <c r="C49" s="4153" t="s">
        <v>10</v>
      </c>
      <c r="D49" s="4038" t="s">
        <v>30</v>
      </c>
      <c r="E49" s="4137"/>
      <c r="F49" s="4316" t="s">
        <v>784</v>
      </c>
      <c r="G49" s="4099"/>
      <c r="H49" s="4048"/>
      <c r="I49" s="3983" t="s">
        <v>313</v>
      </c>
      <c r="J49" s="4242" t="s">
        <v>169</v>
      </c>
      <c r="K49" s="1974" t="s">
        <v>20</v>
      </c>
      <c r="L49" s="1541"/>
      <c r="M49" s="4015" t="s">
        <v>773</v>
      </c>
      <c r="N49" s="4017" t="s">
        <v>386</v>
      </c>
      <c r="O49" s="4059">
        <v>1</v>
      </c>
      <c r="P49" s="1335"/>
      <c r="Q49" s="1335"/>
      <c r="U49" s="1220"/>
      <c r="W49" s="1220"/>
    </row>
    <row r="50" spans="1:23" s="56" customFormat="1" ht="16.5" customHeight="1" x14ac:dyDescent="0.25">
      <c r="A50" s="4161"/>
      <c r="B50" s="4183"/>
      <c r="C50" s="4154"/>
      <c r="D50" s="4039"/>
      <c r="E50" s="4138"/>
      <c r="F50" s="4317"/>
      <c r="G50" s="4099"/>
      <c r="H50" s="4048"/>
      <c r="I50" s="3984"/>
      <c r="J50" s="4243"/>
      <c r="K50" s="1967" t="s">
        <v>24</v>
      </c>
      <c r="L50" s="1966"/>
      <c r="M50" s="4016"/>
      <c r="N50" s="4018"/>
      <c r="O50" s="4060"/>
      <c r="P50" s="1335"/>
      <c r="Q50" s="1335"/>
    </row>
    <row r="51" spans="1:23" s="56" customFormat="1" ht="12.75" customHeight="1" x14ac:dyDescent="0.25">
      <c r="A51" s="4161"/>
      <c r="B51" s="4183"/>
      <c r="C51" s="4154"/>
      <c r="D51" s="4039"/>
      <c r="E51" s="4138"/>
      <c r="F51" s="4317"/>
      <c r="G51" s="4099"/>
      <c r="H51" s="4048"/>
      <c r="I51" s="3984"/>
      <c r="J51" s="4143"/>
      <c r="K51" s="1993" t="s">
        <v>217</v>
      </c>
      <c r="L51" s="1992"/>
      <c r="M51" s="1769"/>
      <c r="N51" s="1768"/>
      <c r="O51" s="1991"/>
      <c r="P51" s="1761"/>
      <c r="Q51" s="1761"/>
    </row>
    <row r="52" spans="1:23" s="56" customFormat="1" ht="10.5" customHeight="1" thickBot="1" x14ac:dyDescent="0.3">
      <c r="A52" s="4161"/>
      <c r="B52" s="4183"/>
      <c r="C52" s="4154"/>
      <c r="D52" s="4039"/>
      <c r="E52" s="4138"/>
      <c r="F52" s="4317"/>
      <c r="G52" s="4099"/>
      <c r="H52" s="4048"/>
      <c r="I52" s="3984"/>
      <c r="J52" s="4143"/>
      <c r="K52" s="1221" t="s">
        <v>26</v>
      </c>
      <c r="L52" s="1805"/>
      <c r="M52" s="1769"/>
      <c r="N52" s="1768"/>
      <c r="O52" s="1991"/>
      <c r="P52" s="1761"/>
      <c r="Q52" s="1761"/>
      <c r="U52" s="1220"/>
    </row>
    <row r="53" spans="1:23" s="56" customFormat="1" ht="18.75" customHeight="1" thickBot="1" x14ac:dyDescent="0.3">
      <c r="A53" s="4162"/>
      <c r="B53" s="4184"/>
      <c r="C53" s="4155"/>
      <c r="D53" s="4040"/>
      <c r="E53" s="4139"/>
      <c r="F53" s="4327"/>
      <c r="G53" s="4099"/>
      <c r="H53" s="4048"/>
      <c r="I53" s="3985"/>
      <c r="J53" s="4144"/>
      <c r="K53" s="1963" t="s">
        <v>27</v>
      </c>
      <c r="L53" s="1801">
        <f>SUM(L49:L52)</f>
        <v>0</v>
      </c>
      <c r="M53" s="1338"/>
      <c r="N53" s="1989"/>
      <c r="O53" s="1988"/>
      <c r="P53" s="1761"/>
      <c r="Q53" s="1761"/>
    </row>
    <row r="54" spans="1:23" s="56" customFormat="1" ht="39" customHeight="1" x14ac:dyDescent="0.25">
      <c r="A54" s="1275" t="s">
        <v>10</v>
      </c>
      <c r="B54" s="1962" t="s">
        <v>28</v>
      </c>
      <c r="C54" s="1961" t="s">
        <v>10</v>
      </c>
      <c r="D54" s="1272" t="s">
        <v>33</v>
      </c>
      <c r="E54" s="1291"/>
      <c r="F54" s="4008" t="s">
        <v>783</v>
      </c>
      <c r="G54" s="4099"/>
      <c r="H54" s="4048"/>
      <c r="I54" s="3983" t="s">
        <v>516</v>
      </c>
      <c r="J54" s="1637" t="s">
        <v>135</v>
      </c>
      <c r="K54" s="1812" t="s">
        <v>20</v>
      </c>
      <c r="L54" s="1541">
        <v>37</v>
      </c>
      <c r="M54" s="1444" t="s">
        <v>782</v>
      </c>
      <c r="N54" s="1987" t="s">
        <v>144</v>
      </c>
      <c r="O54" s="1986">
        <v>0</v>
      </c>
      <c r="P54" s="1761"/>
      <c r="Q54" s="1761"/>
      <c r="S54" s="1220"/>
    </row>
    <row r="55" spans="1:23" s="56" customFormat="1" ht="24.75" customHeight="1" x14ac:dyDescent="0.25">
      <c r="A55" s="1266"/>
      <c r="B55" s="1960"/>
      <c r="C55" s="1959"/>
      <c r="D55" s="1263"/>
      <c r="E55" s="1277"/>
      <c r="F55" s="4009"/>
      <c r="G55" s="4099"/>
      <c r="H55" s="4048"/>
      <c r="I55" s="3984"/>
      <c r="J55" s="1592"/>
      <c r="K55" s="1778" t="s">
        <v>24</v>
      </c>
      <c r="L55" s="1809"/>
      <c r="M55" s="1985" t="s">
        <v>781</v>
      </c>
      <c r="N55" s="1984" t="s">
        <v>144</v>
      </c>
      <c r="O55" s="1983">
        <v>50</v>
      </c>
      <c r="P55" s="1982"/>
      <c r="Q55" s="1982"/>
    </row>
    <row r="56" spans="1:23" s="56" customFormat="1" ht="19.5" customHeight="1" thickBot="1" x14ac:dyDescent="0.3">
      <c r="A56" s="1266"/>
      <c r="B56" s="1960"/>
      <c r="C56" s="1959"/>
      <c r="D56" s="1263"/>
      <c r="E56" s="1277"/>
      <c r="F56" s="4009"/>
      <c r="G56" s="4099"/>
      <c r="H56" s="4048"/>
      <c r="I56" s="3984"/>
      <c r="J56" s="1592"/>
      <c r="K56" s="1540" t="s">
        <v>217</v>
      </c>
      <c r="L56" s="1965">
        <v>75</v>
      </c>
      <c r="M56" s="1981"/>
      <c r="N56" s="1434"/>
      <c r="O56" s="1295"/>
    </row>
    <row r="57" spans="1:23" s="56" customFormat="1" ht="13.5" customHeight="1" thickBot="1" x14ac:dyDescent="0.3">
      <c r="A57" s="1256"/>
      <c r="B57" s="1957"/>
      <c r="C57" s="1956"/>
      <c r="D57" s="1253"/>
      <c r="E57" s="1980"/>
      <c r="F57" s="1802"/>
      <c r="G57" s="4122"/>
      <c r="H57" s="4048"/>
      <c r="I57" s="3985"/>
      <c r="J57" s="1589"/>
      <c r="K57" s="1533" t="s">
        <v>27</v>
      </c>
      <c r="L57" s="1979">
        <f>L54+L55+L56</f>
        <v>112</v>
      </c>
      <c r="M57" s="60"/>
      <c r="N57" s="1375"/>
      <c r="O57" s="1374"/>
    </row>
    <row r="58" spans="1:23" s="56" customFormat="1" ht="21.75" customHeight="1" x14ac:dyDescent="0.25">
      <c r="A58" s="4160" t="s">
        <v>10</v>
      </c>
      <c r="B58" s="4182" t="s">
        <v>28</v>
      </c>
      <c r="C58" s="4153" t="s">
        <v>10</v>
      </c>
      <c r="D58" s="4038" t="s">
        <v>35</v>
      </c>
      <c r="E58" s="3983"/>
      <c r="F58" s="3535" t="s">
        <v>780</v>
      </c>
      <c r="G58" s="4098" t="s">
        <v>777</v>
      </c>
      <c r="H58" s="4048"/>
      <c r="I58" s="3983" t="s">
        <v>516</v>
      </c>
      <c r="J58" s="4110" t="s">
        <v>135</v>
      </c>
      <c r="K58" s="1812" t="s">
        <v>20</v>
      </c>
      <c r="L58" s="1978">
        <v>25</v>
      </c>
      <c r="M58" s="4274" t="s">
        <v>779</v>
      </c>
      <c r="N58" s="4118" t="s">
        <v>386</v>
      </c>
      <c r="O58" s="4276">
        <v>9600</v>
      </c>
      <c r="P58" s="1335"/>
      <c r="Q58" s="1335"/>
      <c r="T58" s="1220"/>
      <c r="U58" s="1220"/>
    </row>
    <row r="59" spans="1:23" s="56" customFormat="1" ht="21" customHeight="1" thickBot="1" x14ac:dyDescent="0.3">
      <c r="A59" s="4161"/>
      <c r="B59" s="4183"/>
      <c r="C59" s="4154"/>
      <c r="D59" s="4039"/>
      <c r="E59" s="3984"/>
      <c r="F59" s="3871"/>
      <c r="G59" s="4099"/>
      <c r="H59" s="4048"/>
      <c r="I59" s="3984"/>
      <c r="J59" s="4111"/>
      <c r="K59" s="1977" t="s">
        <v>24</v>
      </c>
      <c r="L59" s="1539">
        <v>0</v>
      </c>
      <c r="M59" s="4275"/>
      <c r="N59" s="4273"/>
      <c r="O59" s="4277"/>
      <c r="P59" s="1335"/>
      <c r="Q59" s="1335"/>
    </row>
    <row r="60" spans="1:23" s="56" customFormat="1" ht="18.75" customHeight="1" thickBot="1" x14ac:dyDescent="0.3">
      <c r="A60" s="4161"/>
      <c r="B60" s="4183"/>
      <c r="C60" s="4154"/>
      <c r="D60" s="4039"/>
      <c r="E60" s="3984"/>
      <c r="F60" s="3871"/>
      <c r="G60" s="4099"/>
      <c r="H60" s="4048"/>
      <c r="I60" s="3984"/>
      <c r="J60" s="4111"/>
      <c r="K60" s="1430" t="s">
        <v>217</v>
      </c>
      <c r="L60" s="1976">
        <v>45</v>
      </c>
      <c r="M60" s="1585"/>
      <c r="N60" s="1452"/>
      <c r="O60" s="1495"/>
    </row>
    <row r="61" spans="1:23" s="56" customFormat="1" ht="19.5" customHeight="1" thickBot="1" x14ac:dyDescent="0.3">
      <c r="A61" s="4162"/>
      <c r="B61" s="4184"/>
      <c r="C61" s="4155"/>
      <c r="D61" s="4040"/>
      <c r="E61" s="3985"/>
      <c r="F61" s="3413"/>
      <c r="G61" s="4099"/>
      <c r="H61" s="4049"/>
      <c r="I61" s="3985"/>
      <c r="J61" s="4112"/>
      <c r="K61" s="1963" t="s">
        <v>27</v>
      </c>
      <c r="L61" s="1801">
        <f>L58+L59+L60</f>
        <v>70</v>
      </c>
      <c r="M61" s="1573"/>
      <c r="N61" s="1434"/>
      <c r="O61" s="1295"/>
    </row>
    <row r="62" spans="1:23" s="56" customFormat="1" ht="19.5" customHeight="1" x14ac:dyDescent="0.25">
      <c r="A62" s="1275" t="s">
        <v>10</v>
      </c>
      <c r="B62" s="1962" t="s">
        <v>28</v>
      </c>
      <c r="C62" s="1961" t="s">
        <v>10</v>
      </c>
      <c r="D62" s="1272" t="s">
        <v>50</v>
      </c>
      <c r="E62" s="1291"/>
      <c r="F62" s="1975" t="s">
        <v>778</v>
      </c>
      <c r="G62" s="4098" t="s">
        <v>777</v>
      </c>
      <c r="H62" s="4047" t="s">
        <v>18</v>
      </c>
      <c r="I62" s="1291" t="s">
        <v>516</v>
      </c>
      <c r="J62" s="1637" t="s">
        <v>135</v>
      </c>
      <c r="K62" s="1974" t="s">
        <v>20</v>
      </c>
      <c r="L62" s="1541">
        <v>0</v>
      </c>
      <c r="M62" s="4093" t="s">
        <v>776</v>
      </c>
      <c r="N62" s="4095" t="s">
        <v>283</v>
      </c>
      <c r="O62" s="4059">
        <v>188.08</v>
      </c>
      <c r="P62" s="1335"/>
      <c r="Q62" s="1335"/>
      <c r="R62" s="1220"/>
      <c r="S62" s="1973"/>
      <c r="T62" s="1221"/>
      <c r="U62" s="1220"/>
      <c r="W62" s="1220"/>
    </row>
    <row r="63" spans="1:23" s="56" customFormat="1" ht="19.5" customHeight="1" x14ac:dyDescent="0.25">
      <c r="A63" s="1266"/>
      <c r="B63" s="1960"/>
      <c r="C63" s="1959"/>
      <c r="D63" s="1263"/>
      <c r="E63" s="1277"/>
      <c r="F63" s="1970"/>
      <c r="G63" s="4099"/>
      <c r="H63" s="4048"/>
      <c r="I63" s="1277"/>
      <c r="J63" s="1636"/>
      <c r="K63" s="1967" t="s">
        <v>24</v>
      </c>
      <c r="L63" s="1966">
        <v>0</v>
      </c>
      <c r="M63" s="4094"/>
      <c r="N63" s="4096"/>
      <c r="O63" s="4060"/>
      <c r="P63" s="1335"/>
      <c r="Q63" s="1335"/>
    </row>
    <row r="64" spans="1:23" s="56" customFormat="1" ht="19.5" customHeight="1" thickBot="1" x14ac:dyDescent="0.3">
      <c r="A64" s="1266"/>
      <c r="B64" s="1960"/>
      <c r="C64" s="1959"/>
      <c r="D64" s="1263"/>
      <c r="E64" s="1277"/>
      <c r="F64" s="1970"/>
      <c r="G64" s="4099"/>
      <c r="H64" s="4048"/>
      <c r="I64" s="1277"/>
      <c r="J64" s="1972"/>
      <c r="K64" s="1971" t="s">
        <v>217</v>
      </c>
      <c r="L64" s="1965">
        <v>80</v>
      </c>
      <c r="M64" s="1575"/>
      <c r="N64" s="1409"/>
      <c r="O64" s="1310"/>
    </row>
    <row r="65" spans="1:21" s="56" customFormat="1" ht="19.5" customHeight="1" thickBot="1" x14ac:dyDescent="0.3">
      <c r="A65" s="1256"/>
      <c r="B65" s="1957"/>
      <c r="C65" s="1956"/>
      <c r="D65" s="1253"/>
      <c r="E65" s="1276"/>
      <c r="F65" s="1970"/>
      <c r="G65" s="4099"/>
      <c r="H65" s="4048"/>
      <c r="I65" s="1277"/>
      <c r="J65" s="1969"/>
      <c r="K65" s="1963" t="s">
        <v>27</v>
      </c>
      <c r="L65" s="1801">
        <f>SUM(L62:L64)</f>
        <v>80</v>
      </c>
      <c r="M65" s="1279"/>
      <c r="N65" s="1359"/>
      <c r="O65" s="1391"/>
    </row>
    <row r="66" spans="1:21" s="56" customFormat="1" ht="19.5" customHeight="1" x14ac:dyDescent="0.25">
      <c r="A66" s="1275" t="s">
        <v>10</v>
      </c>
      <c r="B66" s="1962" t="s">
        <v>28</v>
      </c>
      <c r="C66" s="1961" t="s">
        <v>10</v>
      </c>
      <c r="D66" s="1272" t="s">
        <v>53</v>
      </c>
      <c r="E66" s="1291"/>
      <c r="F66" s="149" t="s">
        <v>775</v>
      </c>
      <c r="G66" s="4099"/>
      <c r="H66" s="4048"/>
      <c r="I66" s="1291" t="s">
        <v>516</v>
      </c>
      <c r="J66" s="1637" t="s">
        <v>135</v>
      </c>
      <c r="K66" s="1967" t="s">
        <v>20</v>
      </c>
      <c r="L66" s="1809">
        <v>57</v>
      </c>
      <c r="M66" s="4097" t="s">
        <v>774</v>
      </c>
      <c r="N66" s="4102" t="s">
        <v>386</v>
      </c>
      <c r="O66" s="4103">
        <v>2</v>
      </c>
      <c r="P66" s="1335"/>
      <c r="Q66" s="1335"/>
      <c r="S66" s="1221"/>
      <c r="T66" s="1221"/>
      <c r="U66" s="1220"/>
    </row>
    <row r="67" spans="1:21" s="56" customFormat="1" ht="19.5" customHeight="1" x14ac:dyDescent="0.25">
      <c r="A67" s="1266"/>
      <c r="B67" s="1960"/>
      <c r="C67" s="1959"/>
      <c r="D67" s="1263"/>
      <c r="E67" s="1277"/>
      <c r="F67" s="1472"/>
      <c r="G67" s="4099"/>
      <c r="H67" s="4048"/>
      <c r="I67" s="1277"/>
      <c r="J67" s="1636"/>
      <c r="K67" s="1967" t="s">
        <v>24</v>
      </c>
      <c r="L67" s="1966">
        <v>0</v>
      </c>
      <c r="M67" s="4016"/>
      <c r="N67" s="4018"/>
      <c r="O67" s="4060"/>
      <c r="P67" s="1335"/>
      <c r="Q67" s="1335"/>
    </row>
    <row r="68" spans="1:21" s="56" customFormat="1" ht="19.5" customHeight="1" thickBot="1" x14ac:dyDescent="0.3">
      <c r="A68" s="1266"/>
      <c r="B68" s="1960"/>
      <c r="C68" s="1959"/>
      <c r="D68" s="1263"/>
      <c r="E68" s="1277"/>
      <c r="F68" s="1472"/>
      <c r="G68" s="4099"/>
      <c r="H68" s="4048"/>
      <c r="I68" s="1277"/>
      <c r="J68" s="1636"/>
      <c r="K68" s="1221" t="s">
        <v>217</v>
      </c>
      <c r="L68" s="1968">
        <v>0</v>
      </c>
      <c r="M68" s="1365"/>
      <c r="N68" s="1364"/>
      <c r="O68" s="1319"/>
    </row>
    <row r="69" spans="1:21" s="56" customFormat="1" ht="14.25" customHeight="1" thickBot="1" x14ac:dyDescent="0.3">
      <c r="A69" s="1256"/>
      <c r="B69" s="1957"/>
      <c r="C69" s="1956"/>
      <c r="D69" s="1253"/>
      <c r="E69" s="1276"/>
      <c r="F69" s="1469"/>
      <c r="G69" s="4099"/>
      <c r="H69" s="4048"/>
      <c r="I69" s="1276"/>
      <c r="J69" s="1634"/>
      <c r="K69" s="1963" t="s">
        <v>27</v>
      </c>
      <c r="L69" s="1801">
        <f>SUM(L66:L68)</f>
        <v>57</v>
      </c>
      <c r="M69" s="1248"/>
      <c r="N69" s="1359"/>
      <c r="O69" s="1308"/>
    </row>
    <row r="70" spans="1:21" s="56" customFormat="1" ht="18" hidden="1" customHeight="1" x14ac:dyDescent="0.25">
      <c r="A70" s="1275" t="s">
        <v>10</v>
      </c>
      <c r="B70" s="1962" t="s">
        <v>28</v>
      </c>
      <c r="C70" s="1961" t="s">
        <v>10</v>
      </c>
      <c r="D70" s="1263"/>
      <c r="E70" s="1291"/>
      <c r="F70" s="4328"/>
      <c r="G70" s="4099"/>
      <c r="H70" s="4048"/>
      <c r="I70" s="1291" t="s">
        <v>516</v>
      </c>
      <c r="J70" s="1637" t="s">
        <v>135</v>
      </c>
      <c r="K70" s="1967" t="s">
        <v>20</v>
      </c>
      <c r="L70" s="1541">
        <v>0</v>
      </c>
      <c r="M70" s="4015" t="s">
        <v>773</v>
      </c>
      <c r="N70" s="4017" t="s">
        <v>386</v>
      </c>
      <c r="O70" s="4100">
        <v>1</v>
      </c>
      <c r="P70" s="1335"/>
      <c r="Q70" s="1335"/>
    </row>
    <row r="71" spans="1:21" s="56" customFormat="1" ht="19.5" hidden="1" customHeight="1" x14ac:dyDescent="0.25">
      <c r="A71" s="1266"/>
      <c r="B71" s="1960"/>
      <c r="C71" s="1959"/>
      <c r="D71" s="1263"/>
      <c r="E71" s="1277"/>
      <c r="F71" s="4329"/>
      <c r="G71" s="4099"/>
      <c r="H71" s="4048"/>
      <c r="I71" s="1277"/>
      <c r="J71" s="1636"/>
      <c r="K71" s="1967" t="s">
        <v>24</v>
      </c>
      <c r="L71" s="1966"/>
      <c r="M71" s="4016"/>
      <c r="N71" s="4018"/>
      <c r="O71" s="4101"/>
      <c r="P71" s="1335"/>
      <c r="Q71" s="1335"/>
    </row>
    <row r="72" spans="1:21" s="56" customFormat="1" ht="16.5" hidden="1" customHeight="1" thickBot="1" x14ac:dyDescent="0.3">
      <c r="A72" s="1266"/>
      <c r="B72" s="1960"/>
      <c r="C72" s="1959"/>
      <c r="D72" s="1263"/>
      <c r="E72" s="1277"/>
      <c r="F72" s="4329"/>
      <c r="G72" s="4099"/>
      <c r="H72" s="4048"/>
      <c r="I72" s="1277"/>
      <c r="J72" s="1636"/>
      <c r="K72" s="1221" t="s">
        <v>217</v>
      </c>
      <c r="L72" s="1965">
        <v>0</v>
      </c>
      <c r="M72" s="1753"/>
      <c r="N72" s="1397"/>
      <c r="O72" s="1964"/>
    </row>
    <row r="73" spans="1:21" s="56" customFormat="1" ht="21.75" hidden="1" customHeight="1" thickBot="1" x14ac:dyDescent="0.3">
      <c r="A73" s="1256"/>
      <c r="B73" s="1957"/>
      <c r="C73" s="1956"/>
      <c r="D73" s="1253"/>
      <c r="E73" s="1276"/>
      <c r="F73" s="4330"/>
      <c r="G73" s="4122"/>
      <c r="H73" s="4049"/>
      <c r="I73" s="1276"/>
      <c r="J73" s="1634"/>
      <c r="K73" s="1963" t="s">
        <v>27</v>
      </c>
      <c r="L73" s="1801">
        <f>SUM(L70:L72)</f>
        <v>0</v>
      </c>
      <c r="M73" s="1248"/>
      <c r="N73" s="1359"/>
      <c r="O73" s="1308"/>
    </row>
    <row r="74" spans="1:21" s="56" customFormat="1" ht="19.5" customHeight="1" thickBot="1" x14ac:dyDescent="0.3">
      <c r="A74" s="1275" t="s">
        <v>10</v>
      </c>
      <c r="B74" s="1962" t="s">
        <v>28</v>
      </c>
      <c r="C74" s="1961" t="s">
        <v>10</v>
      </c>
      <c r="D74" s="4193"/>
      <c r="E74" s="4193"/>
      <c r="F74" s="4193"/>
      <c r="G74" s="4193"/>
      <c r="H74" s="4193"/>
      <c r="I74" s="4193"/>
      <c r="J74" s="4157"/>
      <c r="K74" s="1958" t="s">
        <v>20</v>
      </c>
      <c r="L74" s="1529">
        <f>L54+L58+L62+L66+L49+L70+L44</f>
        <v>164</v>
      </c>
      <c r="M74" s="1389"/>
      <c r="N74" s="1268"/>
      <c r="O74" s="1428"/>
    </row>
    <row r="75" spans="1:21" s="56" customFormat="1" ht="19.5" customHeight="1" thickBot="1" x14ac:dyDescent="0.3">
      <c r="A75" s="1266"/>
      <c r="B75" s="1960"/>
      <c r="C75" s="1959"/>
      <c r="D75" s="4193"/>
      <c r="E75" s="4193"/>
      <c r="F75" s="4193"/>
      <c r="G75" s="4193"/>
      <c r="H75" s="4193"/>
      <c r="I75" s="4193"/>
      <c r="J75" s="4157"/>
      <c r="K75" s="1958" t="s">
        <v>217</v>
      </c>
      <c r="L75" s="1529">
        <f>L56+L60+L64+L68+L51+L72+L46</f>
        <v>200</v>
      </c>
      <c r="M75" s="1321"/>
      <c r="N75" s="1606"/>
      <c r="O75" s="1319"/>
    </row>
    <row r="76" spans="1:21" s="56" customFormat="1" ht="19.5" customHeight="1" thickBot="1" x14ac:dyDescent="0.3">
      <c r="A76" s="1266"/>
      <c r="B76" s="1960"/>
      <c r="C76" s="1959"/>
      <c r="D76" s="1666"/>
      <c r="E76" s="1666"/>
      <c r="F76" s="1666"/>
      <c r="G76" s="1666"/>
      <c r="H76" s="1666"/>
      <c r="I76" s="1666"/>
      <c r="J76" s="1666"/>
      <c r="K76" s="1958" t="s">
        <v>26</v>
      </c>
      <c r="L76" s="1529">
        <f>L47+L52</f>
        <v>0</v>
      </c>
      <c r="M76" s="1321"/>
      <c r="N76" s="1606"/>
      <c r="O76" s="1319"/>
    </row>
    <row r="77" spans="1:21" s="56" customFormat="1" ht="22.5" customHeight="1" thickBot="1" x14ac:dyDescent="0.3">
      <c r="A77" s="1256"/>
      <c r="B77" s="1957"/>
      <c r="C77" s="1956"/>
      <c r="D77" s="4248"/>
      <c r="E77" s="4248"/>
      <c r="F77" s="4248"/>
      <c r="G77" s="4248"/>
      <c r="H77" s="4248"/>
      <c r="I77" s="4248"/>
      <c r="J77" s="4248"/>
      <c r="K77" s="1934" t="s">
        <v>27</v>
      </c>
      <c r="L77" s="1955">
        <f>SUM(L74:L76)</f>
        <v>364</v>
      </c>
      <c r="M77" s="1279"/>
      <c r="N77" s="1278"/>
      <c r="O77" s="1308"/>
    </row>
    <row r="78" spans="1:21" s="56" customFormat="1" ht="37.5" customHeight="1" thickBot="1" x14ac:dyDescent="0.3">
      <c r="A78" s="4160" t="s">
        <v>10</v>
      </c>
      <c r="B78" s="4190" t="s">
        <v>28</v>
      </c>
      <c r="C78" s="4156" t="s">
        <v>28</v>
      </c>
      <c r="D78" s="4194"/>
      <c r="E78" s="3983"/>
      <c r="F78" s="1954" t="s">
        <v>767</v>
      </c>
      <c r="G78" s="4098" t="s">
        <v>772</v>
      </c>
      <c r="H78" s="4047" t="s">
        <v>18</v>
      </c>
      <c r="I78" s="3983" t="s">
        <v>516</v>
      </c>
      <c r="J78" s="4004" t="s">
        <v>135</v>
      </c>
      <c r="K78" s="1953"/>
      <c r="L78" s="1952"/>
      <c r="M78" s="1951" t="s">
        <v>771</v>
      </c>
      <c r="N78" s="1950" t="s">
        <v>283</v>
      </c>
      <c r="O78" s="1949"/>
      <c r="P78" s="1794"/>
      <c r="Q78" s="1794"/>
    </row>
    <row r="79" spans="1:21" s="56" customFormat="1" ht="33.75" customHeight="1" thickBot="1" x14ac:dyDescent="0.3">
      <c r="A79" s="4161"/>
      <c r="B79" s="4191"/>
      <c r="C79" s="4157"/>
      <c r="D79" s="4195"/>
      <c r="E79" s="3984"/>
      <c r="F79" s="1945"/>
      <c r="G79" s="4099"/>
      <c r="H79" s="4048"/>
      <c r="I79" s="3984"/>
      <c r="J79" s="4005"/>
      <c r="K79" s="1953" t="s">
        <v>20</v>
      </c>
      <c r="L79" s="1952">
        <f>L83</f>
        <v>0</v>
      </c>
      <c r="M79" s="1951" t="s">
        <v>770</v>
      </c>
      <c r="N79" s="1950" t="s">
        <v>283</v>
      </c>
      <c r="O79" s="1949"/>
      <c r="P79" s="1794"/>
      <c r="Q79" s="1794"/>
    </row>
    <row r="80" spans="1:21" s="56" customFormat="1" ht="41.25" customHeight="1" x14ac:dyDescent="0.25">
      <c r="A80" s="4161"/>
      <c r="B80" s="4191"/>
      <c r="C80" s="4157"/>
      <c r="D80" s="4195"/>
      <c r="E80" s="3984"/>
      <c r="F80" s="1945"/>
      <c r="G80" s="4099"/>
      <c r="H80" s="4048"/>
      <c r="I80" s="3984"/>
      <c r="J80" s="4005"/>
      <c r="K80" s="1790" t="s">
        <v>24</v>
      </c>
      <c r="L80" s="1866"/>
      <c r="M80" s="1948" t="s">
        <v>769</v>
      </c>
      <c r="N80" s="1947" t="s">
        <v>283</v>
      </c>
      <c r="O80" s="1946"/>
      <c r="P80" s="1794"/>
      <c r="Q80" s="1794"/>
    </row>
    <row r="81" spans="1:21" s="56" customFormat="1" ht="23.25" customHeight="1" thickBot="1" x14ac:dyDescent="0.3">
      <c r="A81" s="4161"/>
      <c r="B81" s="4191"/>
      <c r="C81" s="4157"/>
      <c r="D81" s="4195"/>
      <c r="E81" s="3984"/>
      <c r="F81" s="1945"/>
      <c r="G81" s="4099"/>
      <c r="H81" s="4048"/>
      <c r="I81" s="3984"/>
      <c r="J81" s="4005"/>
      <c r="K81" s="1825" t="s">
        <v>217</v>
      </c>
      <c r="L81" s="1944"/>
      <c r="M81" s="1943" t="s">
        <v>768</v>
      </c>
      <c r="N81" s="1942" t="s">
        <v>144</v>
      </c>
      <c r="O81" s="1941"/>
      <c r="P81" s="1780"/>
      <c r="Q81" s="1780"/>
    </row>
    <row r="82" spans="1:21" s="56" customFormat="1" ht="52.5" customHeight="1" thickBot="1" x14ac:dyDescent="0.3">
      <c r="A82" s="4162"/>
      <c r="B82" s="4192"/>
      <c r="C82" s="4164"/>
      <c r="D82" s="1412"/>
      <c r="E82" s="3984"/>
      <c r="F82" s="1890"/>
      <c r="G82" s="4099"/>
      <c r="H82" s="4048"/>
      <c r="I82" s="3984"/>
      <c r="J82" s="4005"/>
      <c r="K82" s="1940" t="s">
        <v>27</v>
      </c>
      <c r="L82" s="1939">
        <f>SUM(L79:L81)</f>
        <v>0</v>
      </c>
      <c r="M82" s="1936"/>
      <c r="N82" s="1369"/>
      <c r="O82" s="1368"/>
    </row>
    <row r="83" spans="1:21" s="56" customFormat="1" ht="15" customHeight="1" thickBot="1" x14ac:dyDescent="0.3">
      <c r="A83" s="1275" t="s">
        <v>10</v>
      </c>
      <c r="B83" s="1800" t="s">
        <v>28</v>
      </c>
      <c r="C83" s="1273" t="s">
        <v>28</v>
      </c>
      <c r="D83" s="1938" t="s">
        <v>10</v>
      </c>
      <c r="E83" s="3984"/>
      <c r="F83" s="3446" t="s">
        <v>767</v>
      </c>
      <c r="G83" s="4099"/>
      <c r="H83" s="4048"/>
      <c r="I83" s="3984"/>
      <c r="J83" s="4005"/>
      <c r="K83" s="1937" t="s">
        <v>20</v>
      </c>
      <c r="L83" s="1611">
        <v>0</v>
      </c>
      <c r="M83" s="1936"/>
      <c r="N83" s="1369"/>
      <c r="O83" s="1368"/>
    </row>
    <row r="84" spans="1:21" s="56" customFormat="1" ht="25.5" customHeight="1" thickBot="1" x14ac:dyDescent="0.3">
      <c r="A84" s="1266"/>
      <c r="B84" s="1786"/>
      <c r="C84" s="1264"/>
      <c r="D84" s="1935"/>
      <c r="E84" s="3984"/>
      <c r="F84" s="4034"/>
      <c r="G84" s="4099"/>
      <c r="H84" s="4048"/>
      <c r="I84" s="3984"/>
      <c r="J84" s="4006"/>
      <c r="K84" s="1934" t="s">
        <v>27</v>
      </c>
      <c r="L84" s="1529">
        <f>SUM(L83)</f>
        <v>0</v>
      </c>
      <c r="M84" s="61"/>
      <c r="N84" s="1375"/>
      <c r="O84" s="1887"/>
    </row>
    <row r="85" spans="1:21" s="56" customFormat="1" ht="15" customHeight="1" thickBot="1" x14ac:dyDescent="0.3">
      <c r="A85" s="1243" t="s">
        <v>10</v>
      </c>
      <c r="B85" s="1908" t="s">
        <v>28</v>
      </c>
      <c r="C85" s="4196" t="s">
        <v>496</v>
      </c>
      <c r="D85" s="4010"/>
      <c r="E85" s="4010"/>
      <c r="F85" s="4010"/>
      <c r="G85" s="4010"/>
      <c r="H85" s="4010"/>
      <c r="I85" s="4010"/>
      <c r="J85" s="4010"/>
      <c r="K85" s="4011"/>
      <c r="L85" s="1776">
        <f>L77+L82</f>
        <v>364</v>
      </c>
      <c r="M85" s="4019"/>
      <c r="N85" s="4020"/>
      <c r="O85" s="4021"/>
      <c r="P85" s="1239"/>
      <c r="Q85" s="1239"/>
    </row>
    <row r="86" spans="1:21" s="56" customFormat="1" ht="26.25" customHeight="1" thickBot="1" x14ac:dyDescent="0.3">
      <c r="A86" s="1921" t="s">
        <v>10</v>
      </c>
      <c r="B86" s="1920" t="s">
        <v>30</v>
      </c>
      <c r="C86" s="1463" t="s">
        <v>766</v>
      </c>
      <c r="D86" s="1932"/>
      <c r="E86" s="1932"/>
      <c r="F86" s="1932"/>
      <c r="G86" s="1932"/>
      <c r="H86" s="1933"/>
      <c r="I86" s="1932"/>
      <c r="J86" s="1932"/>
      <c r="K86" s="1931"/>
      <c r="L86" s="1931"/>
      <c r="M86" s="1931"/>
      <c r="N86" s="1931"/>
      <c r="O86" s="1930"/>
      <c r="P86" s="1929"/>
      <c r="Q86" s="1929"/>
      <c r="R86" s="1929"/>
    </row>
    <row r="87" spans="1:21" s="56" customFormat="1" ht="41.25" customHeight="1" thickBot="1" x14ac:dyDescent="0.3">
      <c r="A87" s="1282"/>
      <c r="B87" s="1687"/>
      <c r="C87" s="4197"/>
      <c r="D87" s="4198"/>
      <c r="E87" s="4198"/>
      <c r="F87" s="4198"/>
      <c r="G87" s="4198"/>
      <c r="H87" s="4198"/>
      <c r="I87" s="4198"/>
      <c r="J87" s="4198"/>
      <c r="K87" s="4198"/>
      <c r="L87" s="4199"/>
      <c r="M87" s="1928" t="s">
        <v>765</v>
      </c>
      <c r="N87" s="1900" t="s">
        <v>144</v>
      </c>
      <c r="O87" s="1887"/>
    </row>
    <row r="88" spans="1:21" s="56" customFormat="1" ht="15" customHeight="1" thickBot="1" x14ac:dyDescent="0.3">
      <c r="A88" s="1288" t="s">
        <v>10</v>
      </c>
      <c r="B88" s="1445" t="s">
        <v>30</v>
      </c>
      <c r="C88" s="1273" t="s">
        <v>10</v>
      </c>
      <c r="D88" s="4194"/>
      <c r="E88" s="3983"/>
      <c r="F88" s="3549" t="s">
        <v>762</v>
      </c>
      <c r="G88" s="4201" t="s">
        <v>764</v>
      </c>
      <c r="H88" s="4047" t="s">
        <v>18</v>
      </c>
      <c r="I88" s="3983" t="s">
        <v>516</v>
      </c>
      <c r="J88" s="4004" t="s">
        <v>135</v>
      </c>
      <c r="K88" s="1927" t="s">
        <v>20</v>
      </c>
      <c r="L88" s="1529">
        <f>L91</f>
        <v>0</v>
      </c>
      <c r="M88" s="1585"/>
      <c r="N88" s="1926"/>
      <c r="O88" s="1925"/>
      <c r="U88" s="1220"/>
    </row>
    <row r="89" spans="1:21" s="56" customFormat="1" ht="22.5" customHeight="1" thickBot="1" x14ac:dyDescent="0.3">
      <c r="A89" s="1285"/>
      <c r="B89" s="1432"/>
      <c r="C89" s="1264"/>
      <c r="D89" s="4195"/>
      <c r="E89" s="3984"/>
      <c r="F89" s="3552"/>
      <c r="G89" s="4202"/>
      <c r="H89" s="4048"/>
      <c r="I89" s="3984"/>
      <c r="J89" s="4005"/>
      <c r="K89" s="1924" t="s">
        <v>24</v>
      </c>
      <c r="L89" s="1527">
        <v>0</v>
      </c>
      <c r="M89" s="1578" t="s">
        <v>763</v>
      </c>
      <c r="N89" s="1639" t="s">
        <v>144</v>
      </c>
      <c r="O89" s="1449">
        <v>12</v>
      </c>
      <c r="P89" s="1335"/>
      <c r="Q89" s="1335"/>
    </row>
    <row r="90" spans="1:21" s="56" customFormat="1" ht="15" customHeight="1" thickBot="1" x14ac:dyDescent="0.25">
      <c r="A90" s="1282"/>
      <c r="B90" s="1427"/>
      <c r="C90" s="1254"/>
      <c r="D90" s="4331"/>
      <c r="E90" s="3984"/>
      <c r="F90" s="1923"/>
      <c r="G90" s="4202"/>
      <c r="H90" s="4048"/>
      <c r="I90" s="3984"/>
      <c r="J90" s="4005"/>
      <c r="K90" s="1425" t="s">
        <v>27</v>
      </c>
      <c r="L90" s="1527">
        <f>SUM(L88:L89)</f>
        <v>0</v>
      </c>
      <c r="M90" s="1248"/>
      <c r="N90" s="1247"/>
      <c r="O90" s="1246"/>
    </row>
    <row r="91" spans="1:21" s="56" customFormat="1" ht="15" customHeight="1" thickBot="1" x14ac:dyDescent="0.3">
      <c r="A91" s="1288" t="s">
        <v>10</v>
      </c>
      <c r="B91" s="1863" t="s">
        <v>30</v>
      </c>
      <c r="C91" s="1273" t="s">
        <v>10</v>
      </c>
      <c r="D91" s="4038" t="s">
        <v>10</v>
      </c>
      <c r="E91" s="3984"/>
      <c r="F91" s="3434" t="s">
        <v>762</v>
      </c>
      <c r="G91" s="4202"/>
      <c r="H91" s="4048"/>
      <c r="I91" s="3984"/>
      <c r="J91" s="4005"/>
      <c r="K91" s="1922" t="s">
        <v>20</v>
      </c>
      <c r="L91" s="1539">
        <v>0</v>
      </c>
      <c r="M91" s="1248"/>
      <c r="N91" s="1247"/>
      <c r="O91" s="1246"/>
    </row>
    <row r="92" spans="1:21" s="56" customFormat="1" ht="15" customHeight="1" thickBot="1" x14ac:dyDescent="0.25">
      <c r="A92" s="1282"/>
      <c r="B92" s="1687"/>
      <c r="C92" s="1254"/>
      <c r="D92" s="4040"/>
      <c r="E92" s="3985"/>
      <c r="F92" s="3436"/>
      <c r="G92" s="4203"/>
      <c r="H92" s="4049"/>
      <c r="I92" s="3985"/>
      <c r="J92" s="4006"/>
      <c r="K92" s="1758" t="s">
        <v>27</v>
      </c>
      <c r="L92" s="1467">
        <f>SUM(L91)</f>
        <v>0</v>
      </c>
      <c r="M92" s="1248"/>
      <c r="N92" s="1247"/>
      <c r="O92" s="1246"/>
    </row>
    <row r="93" spans="1:21" s="56" customFormat="1" ht="15" customHeight="1" thickBot="1" x14ac:dyDescent="0.3">
      <c r="A93" s="1243" t="s">
        <v>10</v>
      </c>
      <c r="B93" s="1245" t="s">
        <v>30</v>
      </c>
      <c r="C93" s="4010" t="s">
        <v>496</v>
      </c>
      <c r="D93" s="4010"/>
      <c r="E93" s="4010"/>
      <c r="F93" s="4010"/>
      <c r="G93" s="4010"/>
      <c r="H93" s="4010"/>
      <c r="I93" s="4010"/>
      <c r="J93" s="4010"/>
      <c r="K93" s="4011"/>
      <c r="L93" s="1776">
        <f>L90</f>
        <v>0</v>
      </c>
      <c r="M93" s="4019"/>
      <c r="N93" s="4020"/>
      <c r="O93" s="4021"/>
      <c r="P93" s="1239"/>
      <c r="Q93" s="1239"/>
    </row>
    <row r="94" spans="1:21" s="56" customFormat="1" ht="15" customHeight="1" thickBot="1" x14ac:dyDescent="0.3">
      <c r="A94" s="1921" t="s">
        <v>10</v>
      </c>
      <c r="B94" s="1920" t="s">
        <v>31</v>
      </c>
      <c r="C94" s="1919" t="s">
        <v>761</v>
      </c>
      <c r="D94" s="1917"/>
      <c r="E94" s="1917"/>
      <c r="F94" s="1917"/>
      <c r="G94" s="1917"/>
      <c r="H94" s="1918"/>
      <c r="I94" s="1917"/>
      <c r="J94" s="1917"/>
      <c r="K94" s="1917"/>
      <c r="L94" s="1917"/>
      <c r="M94" s="1906"/>
      <c r="N94" s="1906"/>
      <c r="O94" s="1916"/>
      <c r="P94" s="1915"/>
      <c r="Q94" s="1915"/>
    </row>
    <row r="95" spans="1:21" s="56" customFormat="1" ht="29.25" customHeight="1" x14ac:dyDescent="0.25">
      <c r="A95" s="4160"/>
      <c r="B95" s="4270"/>
      <c r="C95" s="4185"/>
      <c r="D95" s="4306"/>
      <c r="E95" s="4239"/>
      <c r="F95" s="4239"/>
      <c r="G95" s="4239"/>
      <c r="H95" s="4239"/>
      <c r="I95" s="4239"/>
      <c r="J95" s="4239"/>
      <c r="K95" s="4239"/>
      <c r="L95" s="4240"/>
      <c r="M95" s="1352" t="s">
        <v>760</v>
      </c>
      <c r="N95" s="1351" t="s">
        <v>142</v>
      </c>
      <c r="O95" s="1914" t="s">
        <v>756</v>
      </c>
      <c r="P95" s="1673"/>
      <c r="Q95" s="1673"/>
    </row>
    <row r="96" spans="1:21" s="56" customFormat="1" ht="42" customHeight="1" thickBot="1" x14ac:dyDescent="0.3">
      <c r="A96" s="4161"/>
      <c r="B96" s="4271"/>
      <c r="C96" s="4200"/>
      <c r="D96" s="4204"/>
      <c r="E96" s="4205"/>
      <c r="F96" s="4205"/>
      <c r="G96" s="4205"/>
      <c r="H96" s="4205"/>
      <c r="I96" s="4205"/>
      <c r="J96" s="4205"/>
      <c r="K96" s="4205"/>
      <c r="L96" s="4332"/>
      <c r="M96" s="1349" t="s">
        <v>759</v>
      </c>
      <c r="N96" s="1913" t="s">
        <v>144</v>
      </c>
      <c r="O96" s="1912" t="s">
        <v>758</v>
      </c>
      <c r="P96" s="1673"/>
      <c r="Q96" s="1673"/>
    </row>
    <row r="97" spans="1:21" s="56" customFormat="1" ht="28.5" customHeight="1" thickBot="1" x14ac:dyDescent="0.3">
      <c r="A97" s="4162"/>
      <c r="B97" s="4272"/>
      <c r="C97" s="4186"/>
      <c r="D97" s="4206"/>
      <c r="E97" s="4207"/>
      <c r="F97" s="4207"/>
      <c r="G97" s="4207"/>
      <c r="H97" s="4207"/>
      <c r="I97" s="4207"/>
      <c r="J97" s="4207"/>
      <c r="K97" s="4207"/>
      <c r="L97" s="4241"/>
      <c r="M97" s="1355" t="s">
        <v>757</v>
      </c>
      <c r="N97" s="1337" t="s">
        <v>142</v>
      </c>
      <c r="O97" s="1911" t="s">
        <v>756</v>
      </c>
      <c r="P97" s="1673"/>
      <c r="Q97" s="1673"/>
    </row>
    <row r="98" spans="1:21" s="56" customFormat="1" ht="15" customHeight="1" thickBot="1" x14ac:dyDescent="0.3">
      <c r="A98" s="4160" t="s">
        <v>10</v>
      </c>
      <c r="B98" s="4168" t="s">
        <v>31</v>
      </c>
      <c r="C98" s="4153" t="s">
        <v>10</v>
      </c>
      <c r="D98" s="1910"/>
      <c r="E98" s="3983"/>
      <c r="F98" s="4012" t="s">
        <v>754</v>
      </c>
      <c r="G98" s="4031" t="s">
        <v>755</v>
      </c>
      <c r="H98" s="4333" t="s">
        <v>18</v>
      </c>
      <c r="I98" s="3983" t="s">
        <v>516</v>
      </c>
      <c r="J98" s="3992" t="s">
        <v>135</v>
      </c>
      <c r="K98" s="1497" t="s">
        <v>20</v>
      </c>
      <c r="L98" s="1496">
        <f>L101</f>
        <v>0</v>
      </c>
      <c r="M98" s="1305"/>
      <c r="N98" s="1452"/>
      <c r="O98" s="1495"/>
    </row>
    <row r="99" spans="1:21" s="56" customFormat="1" ht="16.5" customHeight="1" thickBot="1" x14ac:dyDescent="0.3">
      <c r="A99" s="4161"/>
      <c r="B99" s="4163"/>
      <c r="C99" s="4154"/>
      <c r="D99" s="1909"/>
      <c r="E99" s="3984"/>
      <c r="F99" s="4013"/>
      <c r="G99" s="4032"/>
      <c r="H99" s="4334"/>
      <c r="I99" s="3984"/>
      <c r="J99" s="3993"/>
      <c r="K99" s="1494" t="s">
        <v>24</v>
      </c>
      <c r="L99" s="1490"/>
      <c r="M99" s="1301"/>
      <c r="N99" s="1409"/>
      <c r="O99" s="1299"/>
    </row>
    <row r="100" spans="1:21" s="56" customFormat="1" ht="18" customHeight="1" thickBot="1" x14ac:dyDescent="0.3">
      <c r="A100" s="4162"/>
      <c r="B100" s="4169"/>
      <c r="C100" s="4155"/>
      <c r="D100" s="1410"/>
      <c r="E100" s="3984"/>
      <c r="F100" s="4014"/>
      <c r="G100" s="4032"/>
      <c r="H100" s="4334"/>
      <c r="I100" s="3984"/>
      <c r="J100" s="3993"/>
      <c r="K100" s="1491" t="s">
        <v>27</v>
      </c>
      <c r="L100" s="1490">
        <f>SUM(L98:L99)</f>
        <v>0</v>
      </c>
      <c r="M100" s="1297"/>
      <c r="N100" s="1434"/>
      <c r="O100" s="1295"/>
    </row>
    <row r="101" spans="1:21" s="56" customFormat="1" ht="18" customHeight="1" thickBot="1" x14ac:dyDescent="0.3">
      <c r="A101" s="4160" t="s">
        <v>10</v>
      </c>
      <c r="B101" s="4187" t="s">
        <v>31</v>
      </c>
      <c r="C101" s="4153" t="s">
        <v>10</v>
      </c>
      <c r="D101" s="4038" t="s">
        <v>10</v>
      </c>
      <c r="E101" s="3984"/>
      <c r="F101" s="3434" t="s">
        <v>754</v>
      </c>
      <c r="G101" s="4032"/>
      <c r="H101" s="4334"/>
      <c r="I101" s="3984"/>
      <c r="J101" s="3993"/>
      <c r="K101" s="1476" t="s">
        <v>20</v>
      </c>
      <c r="L101" s="1306">
        <v>0</v>
      </c>
      <c r="M101" s="1248"/>
      <c r="N101" s="1247"/>
      <c r="O101" s="1246"/>
    </row>
    <row r="102" spans="1:21" s="56" customFormat="1" ht="18" customHeight="1" thickBot="1" x14ac:dyDescent="0.25">
      <c r="A102" s="4162"/>
      <c r="B102" s="4189"/>
      <c r="C102" s="4155"/>
      <c r="D102" s="4040"/>
      <c r="E102" s="3985"/>
      <c r="F102" s="3436"/>
      <c r="G102" s="4033"/>
      <c r="H102" s="4336"/>
      <c r="I102" s="3985"/>
      <c r="J102" s="4089"/>
      <c r="K102" s="1758" t="s">
        <v>27</v>
      </c>
      <c r="L102" s="1467">
        <f>SUM(L101)</f>
        <v>0</v>
      </c>
      <c r="M102" s="1248"/>
      <c r="N102" s="1247"/>
      <c r="O102" s="1246"/>
    </row>
    <row r="103" spans="1:21" s="56" customFormat="1" ht="15" customHeight="1" thickBot="1" x14ac:dyDescent="0.3">
      <c r="A103" s="1243" t="s">
        <v>10</v>
      </c>
      <c r="B103" s="1245" t="s">
        <v>31</v>
      </c>
      <c r="C103" s="4010" t="s">
        <v>496</v>
      </c>
      <c r="D103" s="4010"/>
      <c r="E103" s="4010"/>
      <c r="F103" s="4010"/>
      <c r="G103" s="4010"/>
      <c r="H103" s="4010"/>
      <c r="I103" s="4010"/>
      <c r="J103" s="4010"/>
      <c r="K103" s="4011"/>
      <c r="L103" s="1776">
        <f>L100</f>
        <v>0</v>
      </c>
      <c r="M103" s="4107"/>
      <c r="N103" s="4108"/>
      <c r="O103" s="4109"/>
      <c r="P103" s="1239"/>
      <c r="Q103" s="1239"/>
    </row>
    <row r="104" spans="1:21" s="56" customFormat="1" ht="18" customHeight="1" thickBot="1" x14ac:dyDescent="0.3">
      <c r="A104" s="1243" t="s">
        <v>10</v>
      </c>
      <c r="B104" s="1908" t="s">
        <v>33</v>
      </c>
      <c r="C104" s="1463" t="s">
        <v>753</v>
      </c>
      <c r="D104" s="1906"/>
      <c r="E104" s="1906"/>
      <c r="F104" s="1906"/>
      <c r="G104" s="1906"/>
      <c r="H104" s="1907"/>
      <c r="I104" s="1906"/>
      <c r="J104" s="1906"/>
      <c r="K104" s="1906"/>
      <c r="L104" s="1906"/>
      <c r="M104" s="1905"/>
      <c r="N104" s="1905"/>
      <c r="O104" s="1904"/>
    </row>
    <row r="105" spans="1:21" s="56" customFormat="1" ht="50.25" customHeight="1" thickBot="1" x14ac:dyDescent="0.3">
      <c r="A105" s="4160"/>
      <c r="B105" s="4270"/>
      <c r="C105" s="4185"/>
      <c r="D105" s="4239"/>
      <c r="E105" s="4239"/>
      <c r="F105" s="4239"/>
      <c r="G105" s="4239"/>
      <c r="H105" s="4239"/>
      <c r="I105" s="4239"/>
      <c r="J105" s="4239"/>
      <c r="K105" s="4239"/>
      <c r="L105" s="4240"/>
      <c r="M105" s="1903" t="s">
        <v>752</v>
      </c>
      <c r="N105" s="1351" t="s">
        <v>142</v>
      </c>
      <c r="O105" s="1902" t="s">
        <v>751</v>
      </c>
      <c r="P105" s="1901"/>
      <c r="Q105" s="1901"/>
    </row>
    <row r="106" spans="1:21" s="56" customFormat="1" ht="54" customHeight="1" thickBot="1" x14ac:dyDescent="0.3">
      <c r="A106" s="4162"/>
      <c r="B106" s="4272"/>
      <c r="C106" s="4186"/>
      <c r="D106" s="4207"/>
      <c r="E106" s="4207"/>
      <c r="F106" s="4207"/>
      <c r="G106" s="4207"/>
      <c r="H106" s="4207"/>
      <c r="I106" s="4207"/>
      <c r="J106" s="4207"/>
      <c r="K106" s="4207"/>
      <c r="L106" s="4241"/>
      <c r="M106" s="1873" t="s">
        <v>750</v>
      </c>
      <c r="N106" s="1900" t="s">
        <v>144</v>
      </c>
      <c r="O106" s="1882">
        <v>1</v>
      </c>
      <c r="P106" s="1480"/>
      <c r="Q106" s="1480"/>
    </row>
    <row r="107" spans="1:21" s="56" customFormat="1" ht="30" customHeight="1" thickBot="1" x14ac:dyDescent="0.3">
      <c r="A107" s="4160" t="s">
        <v>10</v>
      </c>
      <c r="B107" s="4168" t="s">
        <v>33</v>
      </c>
      <c r="C107" s="4153" t="s">
        <v>10</v>
      </c>
      <c r="D107" s="4038"/>
      <c r="E107" s="3983"/>
      <c r="F107" s="344" t="s">
        <v>749</v>
      </c>
      <c r="G107" s="4031" t="s">
        <v>748</v>
      </c>
      <c r="H107" s="4047" t="s">
        <v>18</v>
      </c>
      <c r="I107" s="3983" t="s">
        <v>313</v>
      </c>
      <c r="J107" s="3992" t="s">
        <v>169</v>
      </c>
      <c r="K107" s="1497" t="s">
        <v>20</v>
      </c>
      <c r="L107" s="1496">
        <f>L111</f>
        <v>2048.3000000000002</v>
      </c>
      <c r="M107" s="1352" t="s">
        <v>747</v>
      </c>
      <c r="N107" s="1899" t="s">
        <v>724</v>
      </c>
      <c r="O107" s="1488" t="s">
        <v>657</v>
      </c>
      <c r="P107" s="1487"/>
      <c r="Q107" s="1487"/>
      <c r="U107" s="1220"/>
    </row>
    <row r="108" spans="1:21" s="56" customFormat="1" ht="15" customHeight="1" thickBot="1" x14ac:dyDescent="0.3">
      <c r="A108" s="4161"/>
      <c r="B108" s="4163"/>
      <c r="C108" s="4154"/>
      <c r="D108" s="4039"/>
      <c r="E108" s="3984"/>
      <c r="F108" s="1898"/>
      <c r="G108" s="4032"/>
      <c r="H108" s="4048"/>
      <c r="I108" s="3984"/>
      <c r="J108" s="3993"/>
      <c r="K108" s="1494" t="s">
        <v>24</v>
      </c>
      <c r="L108" s="1490">
        <f>SUM(L112)</f>
        <v>0</v>
      </c>
      <c r="M108" s="1301"/>
      <c r="N108" s="1409"/>
      <c r="O108" s="1299"/>
    </row>
    <row r="109" spans="1:21" s="56" customFormat="1" ht="15" customHeight="1" thickBot="1" x14ac:dyDescent="0.3">
      <c r="A109" s="4161"/>
      <c r="B109" s="4163"/>
      <c r="C109" s="4154"/>
      <c r="D109" s="4039"/>
      <c r="E109" s="3984"/>
      <c r="F109" s="1898"/>
      <c r="G109" s="4032"/>
      <c r="H109" s="4048"/>
      <c r="I109" s="3984"/>
      <c r="J109" s="3993"/>
      <c r="K109" s="1493" t="s">
        <v>26</v>
      </c>
      <c r="L109" s="1490">
        <f>L113</f>
        <v>0</v>
      </c>
      <c r="M109" s="1301"/>
      <c r="N109" s="1409"/>
      <c r="O109" s="1299"/>
    </row>
    <row r="110" spans="1:21" s="56" customFormat="1" ht="18.75" customHeight="1" thickBot="1" x14ac:dyDescent="0.3">
      <c r="A110" s="4162"/>
      <c r="B110" s="4169"/>
      <c r="C110" s="4155"/>
      <c r="D110" s="4040"/>
      <c r="E110" s="3984"/>
      <c r="F110" s="1859"/>
      <c r="G110" s="4032"/>
      <c r="H110" s="4048"/>
      <c r="I110" s="3984"/>
      <c r="J110" s="3993"/>
      <c r="K110" s="1491" t="s">
        <v>27</v>
      </c>
      <c r="L110" s="1490">
        <f>SUM(L107:L109)</f>
        <v>2048.3000000000002</v>
      </c>
      <c r="M110" s="1297"/>
      <c r="N110" s="1434"/>
      <c r="O110" s="1295"/>
    </row>
    <row r="111" spans="1:21" s="56" customFormat="1" ht="18.75" customHeight="1" thickBot="1" x14ac:dyDescent="0.3">
      <c r="A111" s="1266" t="s">
        <v>10</v>
      </c>
      <c r="B111" s="1379" t="s">
        <v>33</v>
      </c>
      <c r="C111" s="1895" t="s">
        <v>10</v>
      </c>
      <c r="D111" s="1735" t="s">
        <v>10</v>
      </c>
      <c r="E111" s="3984"/>
      <c r="F111" s="3446" t="s">
        <v>746</v>
      </c>
      <c r="G111" s="4032"/>
      <c r="H111" s="4048"/>
      <c r="I111" s="3984"/>
      <c r="J111" s="3993"/>
      <c r="K111" s="1476" t="s">
        <v>20</v>
      </c>
      <c r="L111" s="1888">
        <v>2048.3000000000002</v>
      </c>
      <c r="M111" s="1389"/>
      <c r="N111" s="1369"/>
      <c r="O111" s="1388"/>
      <c r="U111" s="1220"/>
    </row>
    <row r="112" spans="1:21" s="56" customFormat="1" ht="18.75" customHeight="1" thickBot="1" x14ac:dyDescent="0.3">
      <c r="A112" s="1266"/>
      <c r="B112" s="1379"/>
      <c r="C112" s="1895"/>
      <c r="D112" s="1735"/>
      <c r="E112" s="3984"/>
      <c r="F112" s="4034"/>
      <c r="G112" s="4032"/>
      <c r="H112" s="4048"/>
      <c r="I112" s="3984"/>
      <c r="J112" s="3993"/>
      <c r="K112" s="307" t="s">
        <v>24</v>
      </c>
      <c r="L112" s="1539">
        <v>0</v>
      </c>
      <c r="M112" s="1321"/>
      <c r="N112" s="1364"/>
      <c r="O112" s="1726"/>
    </row>
    <row r="113" spans="1:21" s="56" customFormat="1" ht="32.25" customHeight="1" thickBot="1" x14ac:dyDescent="0.3">
      <c r="A113" s="1266"/>
      <c r="B113" s="1379"/>
      <c r="C113" s="1895"/>
      <c r="D113" s="1735"/>
      <c r="E113" s="3984"/>
      <c r="F113" s="4034"/>
      <c r="G113" s="4032"/>
      <c r="H113" s="4048"/>
      <c r="I113" s="3984"/>
      <c r="J113" s="3993"/>
      <c r="K113" s="307" t="s">
        <v>26</v>
      </c>
      <c r="L113" s="1539">
        <v>0</v>
      </c>
      <c r="M113" s="1321"/>
      <c r="N113" s="1364"/>
      <c r="O113" s="1726"/>
      <c r="R113" s="1220"/>
      <c r="U113" s="1220"/>
    </row>
    <row r="114" spans="1:21" s="56" customFormat="1" ht="36" customHeight="1" thickBot="1" x14ac:dyDescent="0.3">
      <c r="A114" s="1282"/>
      <c r="B114" s="1427"/>
      <c r="C114" s="1470"/>
      <c r="D114" s="1734"/>
      <c r="E114" s="3985"/>
      <c r="F114" s="3447"/>
      <c r="G114" s="4033"/>
      <c r="H114" s="4049"/>
      <c r="I114" s="3985"/>
      <c r="J114" s="4089"/>
      <c r="K114" s="1897" t="s">
        <v>27</v>
      </c>
      <c r="L114" s="1467">
        <f>SUM(L111:L113)</f>
        <v>2048.3000000000002</v>
      </c>
      <c r="M114" s="1279"/>
      <c r="N114" s="1359"/>
      <c r="O114" s="1391"/>
    </row>
    <row r="115" spans="1:21" s="56" customFormat="1" ht="15" customHeight="1" thickBot="1" x14ac:dyDescent="0.3">
      <c r="A115" s="1266" t="s">
        <v>10</v>
      </c>
      <c r="B115" s="1379" t="s">
        <v>33</v>
      </c>
      <c r="C115" s="1895" t="s">
        <v>28</v>
      </c>
      <c r="D115" s="4237"/>
      <c r="E115" s="3983"/>
      <c r="F115" s="4012" t="s">
        <v>741</v>
      </c>
      <c r="G115" s="4031" t="s">
        <v>745</v>
      </c>
      <c r="H115" s="4047" t="s">
        <v>18</v>
      </c>
      <c r="I115" s="3983" t="s">
        <v>744</v>
      </c>
      <c r="J115" s="3992" t="s">
        <v>743</v>
      </c>
      <c r="K115" s="1896" t="s">
        <v>20</v>
      </c>
      <c r="L115" s="1496">
        <f>L118</f>
        <v>0</v>
      </c>
      <c r="M115" s="1712" t="s">
        <v>742</v>
      </c>
      <c r="N115" s="1351" t="s">
        <v>144</v>
      </c>
      <c r="O115" s="1826"/>
      <c r="P115" s="1071"/>
      <c r="Q115" s="1071"/>
    </row>
    <row r="116" spans="1:21" s="56" customFormat="1" ht="39.75" customHeight="1" thickBot="1" x14ac:dyDescent="0.3">
      <c r="A116" s="1266"/>
      <c r="B116" s="1379"/>
      <c r="C116" s="1895"/>
      <c r="D116" s="4237"/>
      <c r="E116" s="3984"/>
      <c r="F116" s="4013"/>
      <c r="G116" s="4032"/>
      <c r="H116" s="4048"/>
      <c r="I116" s="3984"/>
      <c r="J116" s="3993"/>
      <c r="K116" s="1894" t="s">
        <v>24</v>
      </c>
      <c r="L116" s="1490">
        <f>L119</f>
        <v>0</v>
      </c>
      <c r="M116" s="1893"/>
      <c r="N116" s="1848"/>
      <c r="O116" s="1892"/>
      <c r="P116" s="1794"/>
      <c r="Q116" s="1794"/>
    </row>
    <row r="117" spans="1:21" s="56" customFormat="1" ht="15" customHeight="1" thickBot="1" x14ac:dyDescent="0.3">
      <c r="A117" s="1256"/>
      <c r="B117" s="1520"/>
      <c r="C117" s="1891"/>
      <c r="D117" s="4238"/>
      <c r="E117" s="3984"/>
      <c r="F117" s="1890"/>
      <c r="G117" s="4032"/>
      <c r="H117" s="4048"/>
      <c r="I117" s="3984"/>
      <c r="J117" s="3993"/>
      <c r="K117" s="1889" t="s">
        <v>27</v>
      </c>
      <c r="L117" s="1490">
        <f>SUM(L115:L116)</f>
        <v>0</v>
      </c>
      <c r="M117" s="1297"/>
      <c r="N117" s="1434"/>
      <c r="O117" s="1295"/>
    </row>
    <row r="118" spans="1:21" s="56" customFormat="1" ht="15" customHeight="1" thickBot="1" x14ac:dyDescent="0.3">
      <c r="A118" s="1266" t="s">
        <v>10</v>
      </c>
      <c r="B118" s="1593" t="s">
        <v>33</v>
      </c>
      <c r="C118" s="4153" t="s">
        <v>28</v>
      </c>
      <c r="D118" s="4287" t="s">
        <v>10</v>
      </c>
      <c r="E118" s="3984"/>
      <c r="F118" s="3535" t="s">
        <v>741</v>
      </c>
      <c r="G118" s="4032"/>
      <c r="H118" s="4048"/>
      <c r="I118" s="3984"/>
      <c r="J118" s="3993"/>
      <c r="K118" s="1476" t="s">
        <v>20</v>
      </c>
      <c r="L118" s="1888">
        <v>0</v>
      </c>
      <c r="M118" s="60"/>
      <c r="N118" s="61"/>
      <c r="O118" s="1887"/>
    </row>
    <row r="119" spans="1:21" s="56" customFormat="1" ht="15" customHeight="1" thickBot="1" x14ac:dyDescent="0.3">
      <c r="A119" s="1266"/>
      <c r="B119" s="1593"/>
      <c r="C119" s="4154"/>
      <c r="D119" s="4288"/>
      <c r="E119" s="3984"/>
      <c r="F119" s="3871"/>
      <c r="G119" s="4032"/>
      <c r="H119" s="4048"/>
      <c r="I119" s="3984"/>
      <c r="J119" s="3993"/>
      <c r="K119" s="1479" t="s">
        <v>24</v>
      </c>
      <c r="L119" s="1539">
        <v>0</v>
      </c>
      <c r="M119" s="1248"/>
      <c r="N119" s="1247"/>
      <c r="O119" s="1246"/>
    </row>
    <row r="120" spans="1:21" s="56" customFormat="1" ht="15" customHeight="1" thickBot="1" x14ac:dyDescent="0.25">
      <c r="A120" s="1282"/>
      <c r="B120" s="1687"/>
      <c r="C120" s="4155"/>
      <c r="D120" s="4289"/>
      <c r="E120" s="3985"/>
      <c r="F120" s="3413"/>
      <c r="G120" s="4033"/>
      <c r="H120" s="4049"/>
      <c r="I120" s="3985"/>
      <c r="J120" s="4089"/>
      <c r="K120" s="1758" t="s">
        <v>27</v>
      </c>
      <c r="L120" s="1467">
        <f>SUM(L118)</f>
        <v>0</v>
      </c>
      <c r="M120" s="1248"/>
      <c r="N120" s="1247"/>
      <c r="O120" s="1246"/>
    </row>
    <row r="121" spans="1:21" s="56" customFormat="1" ht="26.25" customHeight="1" thickBot="1" x14ac:dyDescent="0.3">
      <c r="A121" s="1243" t="s">
        <v>10</v>
      </c>
      <c r="B121" s="1245" t="s">
        <v>33</v>
      </c>
      <c r="C121" s="4010" t="s">
        <v>496</v>
      </c>
      <c r="D121" s="4010"/>
      <c r="E121" s="4010"/>
      <c r="F121" s="4010"/>
      <c r="G121" s="4010"/>
      <c r="H121" s="4010"/>
      <c r="I121" s="4010"/>
      <c r="J121" s="4010"/>
      <c r="K121" s="4011"/>
      <c r="L121" s="1776">
        <f>L110+L117</f>
        <v>2048.3000000000002</v>
      </c>
      <c r="M121" s="4019"/>
      <c r="N121" s="4020"/>
      <c r="O121" s="4021"/>
      <c r="P121" s="1239"/>
      <c r="Q121" s="1239"/>
    </row>
    <row r="122" spans="1:21" s="56" customFormat="1" ht="21" customHeight="1" thickBot="1" x14ac:dyDescent="0.3">
      <c r="A122" s="1243" t="s">
        <v>10</v>
      </c>
      <c r="B122" s="4104" t="s">
        <v>495</v>
      </c>
      <c r="C122" s="4105"/>
      <c r="D122" s="4105"/>
      <c r="E122" s="4105"/>
      <c r="F122" s="4105"/>
      <c r="G122" s="4105"/>
      <c r="H122" s="4105"/>
      <c r="I122" s="4105"/>
      <c r="J122" s="4105"/>
      <c r="K122" s="4106"/>
      <c r="L122" s="1886">
        <f>L39+L85+L93+L103+L121</f>
        <v>3326.3</v>
      </c>
      <c r="M122" s="4086"/>
      <c r="N122" s="4087"/>
      <c r="O122" s="4088"/>
      <c r="P122" s="1239"/>
      <c r="Q122" s="1239"/>
      <c r="T122" s="1220"/>
    </row>
    <row r="123" spans="1:21" s="56" customFormat="1" ht="28.5" customHeight="1" thickBot="1" x14ac:dyDescent="0.3">
      <c r="A123" s="1884" t="s">
        <v>28</v>
      </c>
      <c r="B123" s="4347" t="s">
        <v>340</v>
      </c>
      <c r="C123" s="4348"/>
      <c r="D123" s="4348"/>
      <c r="E123" s="4348"/>
      <c r="F123" s="4348"/>
      <c r="G123" s="4348"/>
      <c r="H123" s="4348"/>
      <c r="I123" s="4348"/>
      <c r="J123" s="4348"/>
      <c r="K123" s="4348"/>
      <c r="L123" s="4348"/>
      <c r="M123" s="4348"/>
      <c r="N123" s="4348"/>
      <c r="O123" s="4349"/>
      <c r="P123" s="1885"/>
      <c r="Q123" s="1885"/>
    </row>
    <row r="124" spans="1:21" s="56" customFormat="1" ht="18.75" customHeight="1" thickBot="1" x14ac:dyDescent="0.3">
      <c r="A124" s="1884"/>
      <c r="B124" s="4324"/>
      <c r="C124" s="4325"/>
      <c r="D124" s="4325"/>
      <c r="E124" s="4325"/>
      <c r="F124" s="4325"/>
      <c r="G124" s="4325"/>
      <c r="H124" s="4325"/>
      <c r="I124" s="4325"/>
      <c r="J124" s="4325"/>
      <c r="K124" s="4325"/>
      <c r="L124" s="4326"/>
      <c r="M124" s="1883" t="s">
        <v>740</v>
      </c>
      <c r="N124" s="1751" t="s">
        <v>142</v>
      </c>
      <c r="O124" s="1882">
        <v>76.25</v>
      </c>
      <c r="P124" s="1480"/>
      <c r="Q124" s="1480"/>
    </row>
    <row r="125" spans="1:21" s="56" customFormat="1" ht="25.5" customHeight="1" thickBot="1" x14ac:dyDescent="0.3">
      <c r="A125" s="1243" t="s">
        <v>28</v>
      </c>
      <c r="B125" s="1680" t="s">
        <v>10</v>
      </c>
      <c r="C125" s="1881" t="s">
        <v>739</v>
      </c>
      <c r="D125" s="1880"/>
      <c r="E125" s="1880"/>
      <c r="F125" s="1880"/>
      <c r="G125" s="1878"/>
      <c r="H125" s="1879"/>
      <c r="I125" s="1878"/>
      <c r="J125" s="1878"/>
      <c r="K125" s="1878"/>
      <c r="L125" s="1878"/>
      <c r="M125" s="1878"/>
      <c r="N125" s="1878"/>
      <c r="O125" s="1774"/>
      <c r="P125" s="1688"/>
      <c r="Q125" s="1688"/>
    </row>
    <row r="126" spans="1:21" s="56" customFormat="1" ht="39.75" customHeight="1" thickBot="1" x14ac:dyDescent="0.3">
      <c r="A126" s="1288"/>
      <c r="B126" s="1863"/>
      <c r="C126" s="1877"/>
      <c r="D126" s="1875"/>
      <c r="E126" s="1875"/>
      <c r="F126" s="1875"/>
      <c r="G126" s="1875"/>
      <c r="H126" s="1876"/>
      <c r="I126" s="1875"/>
      <c r="J126" s="1875"/>
      <c r="K126" s="1875"/>
      <c r="L126" s="1874"/>
      <c r="M126" s="1873" t="s">
        <v>738</v>
      </c>
      <c r="N126" s="1872"/>
      <c r="O126" s="1871">
        <v>26</v>
      </c>
      <c r="P126" s="1487"/>
      <c r="Q126" s="1487"/>
    </row>
    <row r="127" spans="1:21" s="56" customFormat="1" ht="24.75" customHeight="1" x14ac:dyDescent="0.25">
      <c r="A127" s="4160" t="s">
        <v>28</v>
      </c>
      <c r="B127" s="4187" t="s">
        <v>10</v>
      </c>
      <c r="C127" s="1273" t="s">
        <v>10</v>
      </c>
      <c r="D127" s="4217" t="s">
        <v>735</v>
      </c>
      <c r="E127" s="4217"/>
      <c r="F127" s="4218"/>
      <c r="G127" s="4390" t="s">
        <v>737</v>
      </c>
      <c r="H127" s="4047" t="s">
        <v>18</v>
      </c>
      <c r="I127" s="3983" t="s">
        <v>516</v>
      </c>
      <c r="J127" s="1870" t="s">
        <v>135</v>
      </c>
      <c r="K127" s="1799" t="s">
        <v>20</v>
      </c>
      <c r="L127" s="1869">
        <f>L131</f>
        <v>0</v>
      </c>
      <c r="M127" s="1352" t="s">
        <v>736</v>
      </c>
      <c r="N127" s="1868" t="s">
        <v>144</v>
      </c>
      <c r="O127" s="1762">
        <v>160</v>
      </c>
      <c r="P127" s="1761"/>
      <c r="Q127" s="1761"/>
    </row>
    <row r="128" spans="1:21" s="56" customFormat="1" ht="11.25" customHeight="1" x14ac:dyDescent="0.25">
      <c r="A128" s="4161"/>
      <c r="B128" s="4188"/>
      <c r="C128" s="1264"/>
      <c r="D128" s="4219"/>
      <c r="E128" s="4219"/>
      <c r="F128" s="4220"/>
      <c r="G128" s="4391"/>
      <c r="H128" s="4048"/>
      <c r="I128" s="3984"/>
      <c r="J128" s="1861"/>
      <c r="K128" s="1790" t="s">
        <v>24</v>
      </c>
      <c r="L128" s="1867"/>
      <c r="M128" s="1440"/>
      <c r="N128" s="1865"/>
      <c r="O128" s="1864"/>
      <c r="P128" s="1761"/>
      <c r="Q128" s="1761"/>
    </row>
    <row r="129" spans="1:17" s="56" customFormat="1" ht="19.5" customHeight="1" thickBot="1" x14ac:dyDescent="0.3">
      <c r="A129" s="4161"/>
      <c r="B129" s="4188"/>
      <c r="C129" s="1264"/>
      <c r="D129" s="4219"/>
      <c r="E129" s="4219"/>
      <c r="F129" s="4220"/>
      <c r="G129" s="4391"/>
      <c r="H129" s="4048"/>
      <c r="I129" s="3984"/>
      <c r="J129" s="1861"/>
      <c r="K129" s="1825" t="s">
        <v>217</v>
      </c>
      <c r="L129" s="1866"/>
      <c r="M129" s="1440"/>
      <c r="N129" s="1865"/>
      <c r="O129" s="1864"/>
      <c r="P129" s="1761"/>
      <c r="Q129" s="1761"/>
    </row>
    <row r="130" spans="1:17" s="56" customFormat="1" ht="18" customHeight="1" thickBot="1" x14ac:dyDescent="0.3">
      <c r="A130" s="4162"/>
      <c r="B130" s="4189"/>
      <c r="C130" s="1254"/>
      <c r="D130" s="4221"/>
      <c r="E130" s="4221"/>
      <c r="F130" s="4222"/>
      <c r="G130" s="4391"/>
      <c r="H130" s="4048"/>
      <c r="I130" s="3984"/>
      <c r="J130" s="1861"/>
      <c r="K130" s="1372" t="s">
        <v>27</v>
      </c>
      <c r="L130" s="1529">
        <f>SUM(L127:L129)</f>
        <v>0</v>
      </c>
      <c r="M130" s="1297"/>
      <c r="N130" s="1434"/>
      <c r="O130" s="1295"/>
    </row>
    <row r="131" spans="1:17" s="56" customFormat="1" ht="25.5" customHeight="1" thickBot="1" x14ac:dyDescent="0.3">
      <c r="A131" s="1288" t="s">
        <v>28</v>
      </c>
      <c r="B131" s="1863" t="s">
        <v>10</v>
      </c>
      <c r="C131" s="1862" t="s">
        <v>10</v>
      </c>
      <c r="D131" s="1286" t="s">
        <v>10</v>
      </c>
      <c r="E131" s="1598"/>
      <c r="F131" s="3679" t="s">
        <v>735</v>
      </c>
      <c r="G131" s="4391"/>
      <c r="H131" s="4048"/>
      <c r="I131" s="3984"/>
      <c r="J131" s="1861"/>
      <c r="K131" s="1812" t="s">
        <v>20</v>
      </c>
      <c r="L131" s="1860">
        <v>0</v>
      </c>
      <c r="M131" s="1305"/>
      <c r="N131" s="1452"/>
      <c r="O131" s="1495"/>
    </row>
    <row r="132" spans="1:17" s="56" customFormat="1" ht="19.149999999999999" customHeight="1" thickBot="1" x14ac:dyDescent="0.3">
      <c r="A132" s="1282"/>
      <c r="B132" s="1687"/>
      <c r="C132" s="1859"/>
      <c r="D132" s="1858"/>
      <c r="E132" s="1589"/>
      <c r="F132" s="3681"/>
      <c r="G132" s="4392"/>
      <c r="H132" s="4049"/>
      <c r="I132" s="3985"/>
      <c r="J132" s="1857"/>
      <c r="K132" s="1533" t="s">
        <v>27</v>
      </c>
      <c r="L132" s="1478">
        <f>SUM(L131)</f>
        <v>0</v>
      </c>
      <c r="M132" s="1297"/>
      <c r="N132" s="1434"/>
      <c r="O132" s="1295"/>
    </row>
    <row r="133" spans="1:17" s="56" customFormat="1" ht="13.5" customHeight="1" x14ac:dyDescent="0.25">
      <c r="A133" s="1275" t="s">
        <v>28</v>
      </c>
      <c r="B133" s="1839" t="s">
        <v>10</v>
      </c>
      <c r="C133" s="1813" t="s">
        <v>28</v>
      </c>
      <c r="D133" s="1856"/>
      <c r="E133" s="4214"/>
      <c r="F133" s="3549" t="s">
        <v>734</v>
      </c>
      <c r="G133" s="4234" t="s">
        <v>733</v>
      </c>
      <c r="H133" s="4047" t="s">
        <v>18</v>
      </c>
      <c r="I133" s="3983" t="s">
        <v>516</v>
      </c>
      <c r="J133" s="4004" t="s">
        <v>135</v>
      </c>
      <c r="K133" s="1757" t="s">
        <v>26</v>
      </c>
      <c r="L133" s="1855">
        <f>L140</f>
        <v>0</v>
      </c>
      <c r="M133" s="1352"/>
      <c r="N133" s="1796"/>
      <c r="O133" s="1854"/>
      <c r="P133" s="1840"/>
      <c r="Q133" s="1840"/>
    </row>
    <row r="134" spans="1:17" s="56" customFormat="1" ht="18.75" customHeight="1" x14ac:dyDescent="0.25">
      <c r="A134" s="1266"/>
      <c r="B134" s="1833"/>
      <c r="C134" s="1806"/>
      <c r="D134" s="1852"/>
      <c r="E134" s="4215"/>
      <c r="F134" s="3552"/>
      <c r="G134" s="4235"/>
      <c r="H134" s="4048"/>
      <c r="I134" s="3984"/>
      <c r="J134" s="4005"/>
      <c r="K134" s="1853" t="s">
        <v>24</v>
      </c>
      <c r="L134" s="1850">
        <f>L139</f>
        <v>0</v>
      </c>
      <c r="M134" s="1849"/>
      <c r="N134" s="1848"/>
      <c r="O134" s="1847"/>
      <c r="P134" s="1840"/>
      <c r="Q134" s="1840"/>
    </row>
    <row r="135" spans="1:17" s="56" customFormat="1" ht="20.25" customHeight="1" x14ac:dyDescent="0.25">
      <c r="A135" s="1266"/>
      <c r="B135" s="1833"/>
      <c r="C135" s="1806"/>
      <c r="D135" s="1852"/>
      <c r="E135" s="4215"/>
      <c r="F135" s="345"/>
      <c r="G135" s="4235"/>
      <c r="H135" s="4048"/>
      <c r="I135" s="3984"/>
      <c r="J135" s="1513"/>
      <c r="K135" s="1756" t="s">
        <v>20</v>
      </c>
      <c r="L135" s="1850">
        <f>L138</f>
        <v>0</v>
      </c>
      <c r="M135" s="1849"/>
      <c r="N135" s="1848"/>
      <c r="O135" s="1847"/>
      <c r="P135" s="1840"/>
      <c r="Q135" s="1840"/>
    </row>
    <row r="136" spans="1:17" s="56" customFormat="1" ht="14.25" customHeight="1" x14ac:dyDescent="0.25">
      <c r="A136" s="1266"/>
      <c r="B136" s="1833"/>
      <c r="C136" s="1806"/>
      <c r="D136" s="1852"/>
      <c r="E136" s="4215"/>
      <c r="F136" s="345"/>
      <c r="G136" s="4235"/>
      <c r="H136" s="4048"/>
      <c r="I136" s="3984"/>
      <c r="J136" s="1513"/>
      <c r="K136" s="1851" t="s">
        <v>217</v>
      </c>
      <c r="L136" s="1850">
        <f>L141</f>
        <v>0</v>
      </c>
      <c r="M136" s="1849"/>
      <c r="N136" s="1848"/>
      <c r="O136" s="1847"/>
      <c r="P136" s="1840"/>
      <c r="Q136" s="1840"/>
    </row>
    <row r="137" spans="1:17" s="56" customFormat="1" ht="16.5" customHeight="1" thickBot="1" x14ac:dyDescent="0.3">
      <c r="A137" s="1266"/>
      <c r="B137" s="1833"/>
      <c r="C137" s="1806"/>
      <c r="D137" s="1846"/>
      <c r="E137" s="4216"/>
      <c r="F137" s="1362"/>
      <c r="G137" s="4236"/>
      <c r="H137" s="4048"/>
      <c r="I137" s="3984"/>
      <c r="J137" s="1513"/>
      <c r="K137" s="1845" t="s">
        <v>27</v>
      </c>
      <c r="L137" s="1844">
        <f>L142</f>
        <v>0</v>
      </c>
      <c r="M137" s="1843"/>
      <c r="N137" s="1842"/>
      <c r="O137" s="1841"/>
      <c r="P137" s="1840"/>
      <c r="Q137" s="1840"/>
    </row>
    <row r="138" spans="1:17" s="56" customFormat="1" ht="19.5" customHeight="1" x14ac:dyDescent="0.25">
      <c r="A138" s="1275" t="s">
        <v>28</v>
      </c>
      <c r="B138" s="1839" t="s">
        <v>10</v>
      </c>
      <c r="C138" s="1813" t="s">
        <v>28</v>
      </c>
      <c r="D138" s="1272" t="s">
        <v>10</v>
      </c>
      <c r="E138" s="3983"/>
      <c r="F138" s="3535" t="s">
        <v>732</v>
      </c>
      <c r="G138" s="4234" t="s">
        <v>429</v>
      </c>
      <c r="H138" s="4048"/>
      <c r="I138" s="3984"/>
      <c r="J138" s="1838"/>
      <c r="K138" s="1542" t="s">
        <v>20</v>
      </c>
      <c r="L138" s="1541">
        <v>0</v>
      </c>
      <c r="M138" s="3981" t="s">
        <v>731</v>
      </c>
      <c r="N138" s="1489" t="s">
        <v>730</v>
      </c>
      <c r="O138" s="1481">
        <v>1</v>
      </c>
      <c r="P138" s="1480"/>
      <c r="Q138" s="1480"/>
    </row>
    <row r="139" spans="1:17" s="56" customFormat="1" ht="15.75" customHeight="1" x14ac:dyDescent="0.25">
      <c r="A139" s="1266"/>
      <c r="B139" s="1833"/>
      <c r="C139" s="1806"/>
      <c r="D139" s="1263"/>
      <c r="E139" s="3984"/>
      <c r="F139" s="3871"/>
      <c r="G139" s="4235"/>
      <c r="H139" s="4048"/>
      <c r="I139" s="3984"/>
      <c r="J139" s="1832"/>
      <c r="K139" s="1837" t="s">
        <v>24</v>
      </c>
      <c r="L139" s="1809"/>
      <c r="M139" s="3982"/>
      <c r="N139" s="1791"/>
      <c r="O139" s="1835"/>
      <c r="P139" s="1834"/>
      <c r="Q139" s="1834"/>
    </row>
    <row r="140" spans="1:17" s="56" customFormat="1" ht="15.75" customHeight="1" x14ac:dyDescent="0.25">
      <c r="A140" s="1266"/>
      <c r="B140" s="1833"/>
      <c r="C140" s="1806"/>
      <c r="D140" s="1263"/>
      <c r="E140" s="3984"/>
      <c r="F140" s="3871"/>
      <c r="G140" s="4235"/>
      <c r="H140" s="4048"/>
      <c r="I140" s="3984"/>
      <c r="J140" s="1832"/>
      <c r="K140" s="1836" t="s">
        <v>26</v>
      </c>
      <c r="L140" s="1809"/>
      <c r="M140" s="1578"/>
      <c r="N140" s="1791"/>
      <c r="O140" s="1835"/>
      <c r="P140" s="1834"/>
      <c r="Q140" s="1834"/>
    </row>
    <row r="141" spans="1:17" s="56" customFormat="1" ht="15" customHeight="1" thickBot="1" x14ac:dyDescent="0.3">
      <c r="A141" s="1266"/>
      <c r="B141" s="1833"/>
      <c r="C141" s="1806"/>
      <c r="D141" s="1263"/>
      <c r="E141" s="3984"/>
      <c r="F141" s="3871"/>
      <c r="G141" s="4235"/>
      <c r="H141" s="4048"/>
      <c r="I141" s="3984"/>
      <c r="J141" s="1832"/>
      <c r="K141" s="1592" t="s">
        <v>217</v>
      </c>
      <c r="L141" s="1831"/>
      <c r="M141" s="1301"/>
      <c r="N141" s="1409"/>
      <c r="O141" s="1299"/>
    </row>
    <row r="142" spans="1:17" s="56" customFormat="1" ht="15.75" customHeight="1" thickBot="1" x14ac:dyDescent="0.3">
      <c r="A142" s="1256"/>
      <c r="B142" s="1830"/>
      <c r="C142" s="1803"/>
      <c r="D142" s="1253"/>
      <c r="E142" s="3985"/>
      <c r="F142" s="1469"/>
      <c r="G142" s="4236"/>
      <c r="H142" s="4049"/>
      <c r="I142" s="3985"/>
      <c r="J142" s="1829"/>
      <c r="K142" s="1533" t="s">
        <v>27</v>
      </c>
      <c r="L142" s="1828">
        <f>SUM(L138:L141)</f>
        <v>0</v>
      </c>
      <c r="M142" s="1297"/>
      <c r="N142" s="1434"/>
      <c r="O142" s="1295"/>
    </row>
    <row r="143" spans="1:17" s="56" customFormat="1" ht="20.25" customHeight="1" x14ac:dyDescent="0.2">
      <c r="A143" s="1275" t="s">
        <v>28</v>
      </c>
      <c r="B143" s="1814" t="s">
        <v>10</v>
      </c>
      <c r="C143" s="1813" t="s">
        <v>30</v>
      </c>
      <c r="D143" s="4225" t="s">
        <v>727</v>
      </c>
      <c r="E143" s="4226"/>
      <c r="F143" s="4227"/>
      <c r="G143" s="4090" t="s">
        <v>729</v>
      </c>
      <c r="H143" s="4047" t="s">
        <v>18</v>
      </c>
      <c r="I143" s="3983" t="s">
        <v>516</v>
      </c>
      <c r="J143" s="3992" t="s">
        <v>135</v>
      </c>
      <c r="K143" s="1799" t="s">
        <v>20</v>
      </c>
      <c r="L143" s="1821">
        <f>L147</f>
        <v>0</v>
      </c>
      <c r="M143" s="1827" t="s">
        <v>728</v>
      </c>
      <c r="N143" s="1351" t="s">
        <v>144</v>
      </c>
      <c r="O143" s="1826"/>
      <c r="P143" s="1071"/>
      <c r="Q143" s="1071"/>
    </row>
    <row r="144" spans="1:17" s="56" customFormat="1" ht="18" customHeight="1" thickBot="1" x14ac:dyDescent="0.25">
      <c r="A144" s="1266"/>
      <c r="B144" s="1807"/>
      <c r="C144" s="1806"/>
      <c r="D144" s="4228"/>
      <c r="E144" s="4229"/>
      <c r="F144" s="4230"/>
      <c r="G144" s="4091"/>
      <c r="H144" s="4048"/>
      <c r="I144" s="3984"/>
      <c r="J144" s="3993"/>
      <c r="K144" s="1825" t="s">
        <v>24</v>
      </c>
      <c r="L144" s="1824">
        <f>L148</f>
        <v>0</v>
      </c>
      <c r="M144" s="1823"/>
      <c r="N144" s="1822"/>
      <c r="O144" s="1299"/>
    </row>
    <row r="145" spans="1:23" s="56" customFormat="1" ht="18" customHeight="1" x14ac:dyDescent="0.2">
      <c r="A145" s="1266"/>
      <c r="B145" s="1807"/>
      <c r="C145" s="1806"/>
      <c r="D145" s="4228"/>
      <c r="E145" s="4229"/>
      <c r="F145" s="4230"/>
      <c r="G145" s="4091"/>
      <c r="H145" s="4048"/>
      <c r="I145" s="3984"/>
      <c r="J145" s="3993"/>
      <c r="K145" s="1799" t="s">
        <v>217</v>
      </c>
      <c r="L145" s="1821">
        <f>L149</f>
        <v>0</v>
      </c>
      <c r="M145" s="1820"/>
      <c r="N145" s="1819"/>
      <c r="O145" s="1396"/>
    </row>
    <row r="146" spans="1:23" s="56" customFormat="1" ht="18" customHeight="1" thickBot="1" x14ac:dyDescent="0.25">
      <c r="A146" s="1256"/>
      <c r="B146" s="1804"/>
      <c r="C146" s="1803"/>
      <c r="D146" s="4231"/>
      <c r="E146" s="4232"/>
      <c r="F146" s="4233"/>
      <c r="G146" s="4091"/>
      <c r="H146" s="4048"/>
      <c r="I146" s="3984"/>
      <c r="J146" s="3993"/>
      <c r="K146" s="1818" t="s">
        <v>27</v>
      </c>
      <c r="L146" s="1817">
        <f>SUM(L143:L145)</f>
        <v>0</v>
      </c>
      <c r="M146" s="1816"/>
      <c r="N146" s="1815"/>
      <c r="O146" s="1295"/>
    </row>
    <row r="147" spans="1:23" s="56" customFormat="1" ht="19.5" customHeight="1" x14ac:dyDescent="0.25">
      <c r="A147" s="1275" t="s">
        <v>28</v>
      </c>
      <c r="B147" s="1814" t="s">
        <v>10</v>
      </c>
      <c r="C147" s="1813" t="s">
        <v>30</v>
      </c>
      <c r="D147" s="1272" t="s">
        <v>10</v>
      </c>
      <c r="E147" s="3983"/>
      <c r="F147" s="4008" t="s">
        <v>727</v>
      </c>
      <c r="G147" s="4091"/>
      <c r="H147" s="4048"/>
      <c r="I147" s="3984"/>
      <c r="J147" s="3993"/>
      <c r="K147" s="1812" t="s">
        <v>20</v>
      </c>
      <c r="L147" s="1541">
        <v>0</v>
      </c>
      <c r="M147" s="1811"/>
      <c r="N147" s="1810"/>
      <c r="O147" s="1350"/>
      <c r="P147" s="1335"/>
      <c r="Q147" s="1335"/>
    </row>
    <row r="148" spans="1:23" s="56" customFormat="1" ht="13.5" customHeight="1" x14ac:dyDescent="0.25">
      <c r="A148" s="1266"/>
      <c r="B148" s="1807"/>
      <c r="C148" s="1806"/>
      <c r="D148" s="1263"/>
      <c r="E148" s="3984"/>
      <c r="F148" s="4009"/>
      <c r="G148" s="4091"/>
      <c r="H148" s="4048"/>
      <c r="I148" s="3984"/>
      <c r="J148" s="3993"/>
      <c r="K148" s="1778" t="s">
        <v>24</v>
      </c>
      <c r="L148" s="1809"/>
      <c r="M148" s="1301"/>
      <c r="N148" s="1808"/>
      <c r="O148" s="1728"/>
      <c r="P148" s="1671"/>
      <c r="Q148" s="1671"/>
    </row>
    <row r="149" spans="1:23" s="56" customFormat="1" ht="15.75" customHeight="1" thickBot="1" x14ac:dyDescent="0.3">
      <c r="A149" s="1266"/>
      <c r="B149" s="1807"/>
      <c r="C149" s="1806"/>
      <c r="D149" s="1263"/>
      <c r="E149" s="3984"/>
      <c r="F149" s="4009"/>
      <c r="G149" s="4091"/>
      <c r="H149" s="4048"/>
      <c r="I149" s="3984"/>
      <c r="J149" s="3993"/>
      <c r="K149" s="1540" t="s">
        <v>217</v>
      </c>
      <c r="L149" s="1805"/>
      <c r="M149" s="1301"/>
      <c r="N149" s="1409"/>
      <c r="O149" s="1299"/>
    </row>
    <row r="150" spans="1:23" s="56" customFormat="1" ht="18.75" customHeight="1" thickBot="1" x14ac:dyDescent="0.3">
      <c r="A150" s="1256"/>
      <c r="B150" s="1804"/>
      <c r="C150" s="1803"/>
      <c r="D150" s="1253"/>
      <c r="E150" s="3985"/>
      <c r="F150" s="1802"/>
      <c r="G150" s="4092"/>
      <c r="H150" s="4049"/>
      <c r="I150" s="3985"/>
      <c r="J150" s="4089"/>
      <c r="K150" s="1533" t="s">
        <v>27</v>
      </c>
      <c r="L150" s="1801">
        <f>SUM(L147:L149)</f>
        <v>0</v>
      </c>
      <c r="M150" s="1297"/>
      <c r="N150" s="1434"/>
      <c r="O150" s="1295"/>
    </row>
    <row r="151" spans="1:23" s="56" customFormat="1" ht="15" customHeight="1" x14ac:dyDescent="0.25">
      <c r="A151" s="1275" t="s">
        <v>28</v>
      </c>
      <c r="B151" s="1800" t="s">
        <v>10</v>
      </c>
      <c r="C151" s="1273" t="s">
        <v>31</v>
      </c>
      <c r="D151" s="3416" t="s">
        <v>722</v>
      </c>
      <c r="E151" s="3417"/>
      <c r="F151" s="3418"/>
      <c r="G151" s="4098" t="s">
        <v>726</v>
      </c>
      <c r="H151" s="4047" t="s">
        <v>18</v>
      </c>
      <c r="I151" s="3983" t="s">
        <v>516</v>
      </c>
      <c r="J151" s="3992" t="s">
        <v>135</v>
      </c>
      <c r="K151" s="1799"/>
      <c r="L151" s="1798"/>
      <c r="M151" s="1797"/>
      <c r="N151" s="1796"/>
      <c r="O151" s="1795"/>
      <c r="P151" s="1794"/>
      <c r="Q151" s="1794"/>
    </row>
    <row r="152" spans="1:23" s="56" customFormat="1" ht="25.5" customHeight="1" x14ac:dyDescent="0.2">
      <c r="A152" s="1266"/>
      <c r="B152" s="1786"/>
      <c r="C152" s="1264"/>
      <c r="D152" s="3419"/>
      <c r="E152" s="3420"/>
      <c r="F152" s="3421"/>
      <c r="G152" s="4099"/>
      <c r="H152" s="4048"/>
      <c r="I152" s="3984"/>
      <c r="J152" s="3993"/>
      <c r="K152" s="1790" t="s">
        <v>20</v>
      </c>
      <c r="L152" s="1793">
        <f>L156</f>
        <v>50</v>
      </c>
      <c r="M152" s="1792" t="s">
        <v>725</v>
      </c>
      <c r="N152" s="1791" t="s">
        <v>724</v>
      </c>
      <c r="O152" s="1743">
        <v>1</v>
      </c>
      <c r="P152" s="1480"/>
      <c r="Q152" s="1480"/>
    </row>
    <row r="153" spans="1:23" s="56" customFormat="1" ht="43.5" customHeight="1" x14ac:dyDescent="0.25">
      <c r="A153" s="1266"/>
      <c r="B153" s="1786"/>
      <c r="C153" s="1264"/>
      <c r="D153" s="3419"/>
      <c r="E153" s="3420"/>
      <c r="F153" s="3421"/>
      <c r="G153" s="4099"/>
      <c r="H153" s="4048"/>
      <c r="I153" s="3984"/>
      <c r="J153" s="3993"/>
      <c r="K153" s="1790" t="s">
        <v>24</v>
      </c>
      <c r="L153" s="1789">
        <f>L157</f>
        <v>0</v>
      </c>
      <c r="M153" s="1788" t="s">
        <v>723</v>
      </c>
      <c r="N153" s="1639" t="s">
        <v>144</v>
      </c>
      <c r="O153" s="1787"/>
      <c r="P153" s="1071"/>
      <c r="Q153" s="1071"/>
    </row>
    <row r="154" spans="1:23" s="56" customFormat="1" ht="17.25" customHeight="1" thickBot="1" x14ac:dyDescent="0.3">
      <c r="A154" s="1266"/>
      <c r="B154" s="1786"/>
      <c r="C154" s="1264"/>
      <c r="D154" s="3419"/>
      <c r="E154" s="3420"/>
      <c r="F154" s="3421"/>
      <c r="G154" s="4099"/>
      <c r="H154" s="4048"/>
      <c r="I154" s="3984"/>
      <c r="J154" s="3993"/>
      <c r="K154" s="1785" t="s">
        <v>217</v>
      </c>
      <c r="L154" s="1784">
        <f>L158</f>
        <v>0</v>
      </c>
      <c r="M154" s="1783"/>
      <c r="N154" s="1782"/>
      <c r="O154" s="1781"/>
      <c r="P154" s="1780"/>
      <c r="Q154" s="1780"/>
    </row>
    <row r="155" spans="1:23" s="56" customFormat="1" ht="15" customHeight="1" thickBot="1" x14ac:dyDescent="0.25">
      <c r="A155" s="1256"/>
      <c r="B155" s="1779"/>
      <c r="C155" s="1254"/>
      <c r="D155" s="4150"/>
      <c r="E155" s="4151"/>
      <c r="F155" s="4152"/>
      <c r="G155" s="4099"/>
      <c r="H155" s="4048"/>
      <c r="I155" s="3984"/>
      <c r="J155" s="3993"/>
      <c r="K155" s="1423" t="s">
        <v>27</v>
      </c>
      <c r="L155" s="1490">
        <f>SUM(L152:L154)</f>
        <v>50</v>
      </c>
      <c r="M155" s="1753"/>
      <c r="N155" s="1397"/>
      <c r="O155" s="1257"/>
    </row>
    <row r="156" spans="1:23" s="56" customFormat="1" ht="15" customHeight="1" thickBot="1" x14ac:dyDescent="0.3">
      <c r="A156" s="4160" t="s">
        <v>28</v>
      </c>
      <c r="B156" s="4182" t="s">
        <v>10</v>
      </c>
      <c r="C156" s="4153" t="s">
        <v>31</v>
      </c>
      <c r="D156" s="4287" t="s">
        <v>10</v>
      </c>
      <c r="E156" s="1291"/>
      <c r="F156" s="4259" t="s">
        <v>722</v>
      </c>
      <c r="G156" s="4099"/>
      <c r="H156" s="4048"/>
      <c r="I156" s="3984"/>
      <c r="J156" s="3993"/>
      <c r="K156" s="1778" t="s">
        <v>20</v>
      </c>
      <c r="L156" s="1306">
        <v>50</v>
      </c>
      <c r="M156" s="1575"/>
      <c r="N156" s="1409"/>
      <c r="O156" s="1310"/>
      <c r="U156" s="1220"/>
      <c r="W156" s="1220"/>
    </row>
    <row r="157" spans="1:23" s="56" customFormat="1" ht="15" customHeight="1" thickBot="1" x14ac:dyDescent="0.3">
      <c r="A157" s="4161"/>
      <c r="B157" s="4183"/>
      <c r="C157" s="4154"/>
      <c r="D157" s="4288"/>
      <c r="E157" s="1277"/>
      <c r="F157" s="4260"/>
      <c r="G157" s="4099"/>
      <c r="H157" s="4048"/>
      <c r="I157" s="3984"/>
      <c r="J157" s="3993"/>
      <c r="K157" s="1778" t="s">
        <v>24</v>
      </c>
      <c r="L157" s="1306"/>
      <c r="M157" s="1575"/>
      <c r="N157" s="1409"/>
      <c r="O157" s="1310"/>
    </row>
    <row r="158" spans="1:23" s="56" customFormat="1" ht="15" customHeight="1" thickBot="1" x14ac:dyDescent="0.3">
      <c r="A158" s="4161"/>
      <c r="B158" s="4183"/>
      <c r="C158" s="4154"/>
      <c r="D158" s="4288"/>
      <c r="E158" s="1277"/>
      <c r="F158" s="4260"/>
      <c r="G158" s="4099"/>
      <c r="H158" s="4048"/>
      <c r="I158" s="3984"/>
      <c r="J158" s="3993"/>
      <c r="K158" s="1778" t="s">
        <v>217</v>
      </c>
      <c r="L158" s="1306"/>
      <c r="M158" s="1575"/>
      <c r="N158" s="1409"/>
      <c r="O158" s="1310"/>
    </row>
    <row r="159" spans="1:23" s="56" customFormat="1" ht="15" customHeight="1" thickBot="1" x14ac:dyDescent="0.25">
      <c r="A159" s="4162"/>
      <c r="B159" s="4184"/>
      <c r="C159" s="4155"/>
      <c r="D159" s="4289"/>
      <c r="E159" s="1276"/>
      <c r="F159" s="4261"/>
      <c r="G159" s="4122"/>
      <c r="H159" s="4049"/>
      <c r="I159" s="3985"/>
      <c r="J159" s="4089"/>
      <c r="K159" s="1777" t="s">
        <v>27</v>
      </c>
      <c r="L159" s="1467">
        <f>SUM(L156:L158)</f>
        <v>50</v>
      </c>
      <c r="M159" s="1248"/>
      <c r="N159" s="1359"/>
      <c r="O159" s="1246"/>
    </row>
    <row r="160" spans="1:23" s="56" customFormat="1" ht="15" customHeight="1" thickBot="1" x14ac:dyDescent="0.3">
      <c r="A160" s="1243" t="s">
        <v>28</v>
      </c>
      <c r="B160" s="1245" t="s">
        <v>10</v>
      </c>
      <c r="C160" s="4010" t="s">
        <v>496</v>
      </c>
      <c r="D160" s="4010"/>
      <c r="E160" s="4010"/>
      <c r="F160" s="4010"/>
      <c r="G160" s="4010"/>
      <c r="H160" s="4010"/>
      <c r="I160" s="4010"/>
      <c r="J160" s="4010"/>
      <c r="K160" s="4011"/>
      <c r="L160" s="1776">
        <f>L130+L137+L146+L155</f>
        <v>50</v>
      </c>
      <c r="M160" s="4019"/>
      <c r="N160" s="4020"/>
      <c r="O160" s="4021"/>
      <c r="P160" s="1239"/>
      <c r="Q160" s="1239"/>
    </row>
    <row r="161" spans="1:21" s="56" customFormat="1" ht="22.5" customHeight="1" thickBot="1" x14ac:dyDescent="0.3">
      <c r="A161" s="1775" t="s">
        <v>28</v>
      </c>
      <c r="B161" s="1774" t="s">
        <v>28</v>
      </c>
      <c r="C161" s="1463" t="s">
        <v>721</v>
      </c>
      <c r="D161" s="1772"/>
      <c r="E161" s="1772"/>
      <c r="F161" s="1772"/>
      <c r="G161" s="1772"/>
      <c r="H161" s="1773"/>
      <c r="I161" s="1772"/>
      <c r="J161" s="1772"/>
      <c r="K161" s="1772"/>
      <c r="L161" s="1772"/>
      <c r="M161" s="1772"/>
      <c r="N161" s="1772"/>
      <c r="O161" s="1771"/>
      <c r="P161" s="1770"/>
      <c r="Q161" s="1770"/>
    </row>
    <row r="162" spans="1:21" s="56" customFormat="1" ht="18" customHeight="1" x14ac:dyDescent="0.25">
      <c r="A162" s="1266"/>
      <c r="B162" s="1379"/>
      <c r="C162" s="4204"/>
      <c r="D162" s="4205"/>
      <c r="E162" s="4205"/>
      <c r="F162" s="4205"/>
      <c r="G162" s="4205"/>
      <c r="H162" s="4205"/>
      <c r="I162" s="4205"/>
      <c r="J162" s="4205"/>
      <c r="K162" s="4205"/>
      <c r="L162" s="4205"/>
      <c r="M162" s="1769" t="s">
        <v>720</v>
      </c>
      <c r="N162" s="1768" t="s">
        <v>144</v>
      </c>
      <c r="O162" s="1547">
        <v>1</v>
      </c>
      <c r="P162" s="1487"/>
      <c r="Q162" s="1487"/>
    </row>
    <row r="163" spans="1:21" s="56" customFormat="1" ht="20.25" customHeight="1" thickBot="1" x14ac:dyDescent="0.3">
      <c r="A163" s="1256"/>
      <c r="B163" s="1520"/>
      <c r="C163" s="4206"/>
      <c r="D163" s="4207"/>
      <c r="E163" s="4207"/>
      <c r="F163" s="4207"/>
      <c r="G163" s="4207"/>
      <c r="H163" s="4207"/>
      <c r="I163" s="4207"/>
      <c r="J163" s="4207"/>
      <c r="K163" s="4207"/>
      <c r="L163" s="4207"/>
      <c r="M163" s="1767" t="s">
        <v>719</v>
      </c>
      <c r="N163" s="1766" t="s">
        <v>144</v>
      </c>
      <c r="O163" s="1765"/>
      <c r="P163" s="1764"/>
      <c r="Q163" s="1764"/>
    </row>
    <row r="164" spans="1:21" s="56" customFormat="1" ht="24" customHeight="1" thickBot="1" x14ac:dyDescent="0.3">
      <c r="A164" s="4160" t="s">
        <v>28</v>
      </c>
      <c r="B164" s="4168" t="s">
        <v>28</v>
      </c>
      <c r="C164" s="4153" t="s">
        <v>10</v>
      </c>
      <c r="D164" s="4038"/>
      <c r="E164" s="1270"/>
      <c r="F164" s="4375" t="s">
        <v>716</v>
      </c>
      <c r="G164" s="4098" t="s">
        <v>718</v>
      </c>
      <c r="H164" s="4047" t="s">
        <v>18</v>
      </c>
      <c r="I164" s="3983" t="s">
        <v>516</v>
      </c>
      <c r="J164" s="3992" t="s">
        <v>135</v>
      </c>
      <c r="K164" s="1757" t="s">
        <v>20</v>
      </c>
      <c r="L164" s="1496">
        <f>L168</f>
        <v>116.4</v>
      </c>
      <c r="M164" s="1352" t="s">
        <v>717</v>
      </c>
      <c r="N164" s="1763" t="s">
        <v>142</v>
      </c>
      <c r="O164" s="1762">
        <v>1.4999999999999999E-2</v>
      </c>
      <c r="P164" s="1761"/>
      <c r="Q164" s="1761"/>
    </row>
    <row r="165" spans="1:21" s="56" customFormat="1" ht="17.25" customHeight="1" thickBot="1" x14ac:dyDescent="0.3">
      <c r="A165" s="4161"/>
      <c r="B165" s="4163"/>
      <c r="C165" s="4154"/>
      <c r="D165" s="4039"/>
      <c r="E165" s="1261"/>
      <c r="F165" s="4376"/>
      <c r="G165" s="4099"/>
      <c r="H165" s="4048"/>
      <c r="I165" s="3984"/>
      <c r="J165" s="3993"/>
      <c r="K165" s="1756" t="s">
        <v>24</v>
      </c>
      <c r="L165" s="1490">
        <f>L169</f>
        <v>0</v>
      </c>
      <c r="M165" s="1301"/>
      <c r="N165" s="1409"/>
      <c r="O165" s="1299"/>
    </row>
    <row r="166" spans="1:21" s="56" customFormat="1" ht="15" customHeight="1" thickBot="1" x14ac:dyDescent="0.3">
      <c r="A166" s="4161"/>
      <c r="B166" s="4163"/>
      <c r="C166" s="4154"/>
      <c r="D166" s="4039"/>
      <c r="E166" s="1261"/>
      <c r="F166" s="4376"/>
      <c r="G166" s="4099"/>
      <c r="H166" s="4048"/>
      <c r="I166" s="3984"/>
      <c r="J166" s="3993"/>
      <c r="K166" s="1755" t="s">
        <v>217</v>
      </c>
      <c r="L166" s="1760"/>
      <c r="M166" s="1301"/>
      <c r="N166" s="1409"/>
      <c r="O166" s="1299"/>
    </row>
    <row r="167" spans="1:21" s="56" customFormat="1" ht="13.5" customHeight="1" thickBot="1" x14ac:dyDescent="0.3">
      <c r="A167" s="4161"/>
      <c r="B167" s="4163"/>
      <c r="C167" s="4154"/>
      <c r="D167" s="4039"/>
      <c r="E167" s="1261"/>
      <c r="F167" s="4377"/>
      <c r="G167" s="4099"/>
      <c r="H167" s="4048"/>
      <c r="I167" s="3984"/>
      <c r="J167" s="3993"/>
      <c r="K167" s="1491" t="s">
        <v>27</v>
      </c>
      <c r="L167" s="1529">
        <f>SUM(L164:L166)</f>
        <v>116.4</v>
      </c>
      <c r="M167" s="1382"/>
      <c r="N167" s="1381"/>
      <c r="O167" s="1380"/>
    </row>
    <row r="168" spans="1:21" s="56" customFormat="1" ht="19.5" customHeight="1" x14ac:dyDescent="0.25">
      <c r="A168" s="1288" t="s">
        <v>28</v>
      </c>
      <c r="B168" s="1445" t="s">
        <v>28</v>
      </c>
      <c r="C168" s="1287" t="s">
        <v>10</v>
      </c>
      <c r="D168" s="4038" t="s">
        <v>10</v>
      </c>
      <c r="E168" s="1270"/>
      <c r="F168" s="3535" t="s">
        <v>716</v>
      </c>
      <c r="G168" s="4099"/>
      <c r="H168" s="4048"/>
      <c r="I168" s="3984"/>
      <c r="J168" s="3993"/>
      <c r="K168" s="1476" t="s">
        <v>20</v>
      </c>
      <c r="L168" s="1541">
        <v>116.4</v>
      </c>
      <c r="M168" s="1389"/>
      <c r="N168" s="1268"/>
      <c r="O168" s="1388"/>
    </row>
    <row r="169" spans="1:21" s="56" customFormat="1" ht="15.75" customHeight="1" thickBot="1" x14ac:dyDescent="0.3">
      <c r="A169" s="1285"/>
      <c r="B169" s="1432"/>
      <c r="C169" s="1284"/>
      <c r="D169" s="4039"/>
      <c r="E169" s="1261"/>
      <c r="F169" s="3871"/>
      <c r="G169" s="4099"/>
      <c r="H169" s="4048"/>
      <c r="I169" s="3984"/>
      <c r="J169" s="3993"/>
      <c r="K169" s="1759" t="s">
        <v>24</v>
      </c>
      <c r="L169" s="1552"/>
      <c r="M169" s="1321"/>
      <c r="N169" s="1606"/>
      <c r="O169" s="1726"/>
    </row>
    <row r="170" spans="1:21" s="56" customFormat="1" ht="15" customHeight="1" thickBot="1" x14ac:dyDescent="0.25">
      <c r="A170" s="1282"/>
      <c r="B170" s="1427"/>
      <c r="C170" s="1281"/>
      <c r="D170" s="4040"/>
      <c r="E170" s="1251"/>
      <c r="F170" s="3413"/>
      <c r="G170" s="4122"/>
      <c r="H170" s="4049"/>
      <c r="I170" s="3985"/>
      <c r="J170" s="4089"/>
      <c r="K170" s="1758" t="s">
        <v>27</v>
      </c>
      <c r="L170" s="1478">
        <f>SUM(L168:L169)</f>
        <v>116.4</v>
      </c>
      <c r="M170" s="1279"/>
      <c r="N170" s="1278"/>
      <c r="O170" s="1391"/>
    </row>
    <row r="171" spans="1:21" s="56" customFormat="1" ht="15" customHeight="1" thickBot="1" x14ac:dyDescent="0.3">
      <c r="A171" s="1275" t="s">
        <v>28</v>
      </c>
      <c r="B171" s="1418" t="s">
        <v>28</v>
      </c>
      <c r="C171" s="1273" t="s">
        <v>28</v>
      </c>
      <c r="D171" s="4208"/>
      <c r="E171" s="4208"/>
      <c r="F171" s="4223" t="s">
        <v>715</v>
      </c>
      <c r="G171" s="4090" t="s">
        <v>682</v>
      </c>
      <c r="H171" s="4047" t="s">
        <v>18</v>
      </c>
      <c r="I171" s="1291" t="s">
        <v>516</v>
      </c>
      <c r="J171" s="4211" t="s">
        <v>135</v>
      </c>
      <c r="K171" s="1757" t="s">
        <v>20</v>
      </c>
      <c r="L171" s="1496">
        <f>L176+L180+L184+L188+L194+L198+L202+L206+L210+L214+L218+L222+L226</f>
        <v>4072</v>
      </c>
      <c r="M171" s="1305"/>
      <c r="N171" s="1304"/>
      <c r="O171" s="1495"/>
      <c r="U171" s="1220"/>
    </row>
    <row r="172" spans="1:21" s="56" customFormat="1" ht="18" customHeight="1" thickBot="1" x14ac:dyDescent="0.3">
      <c r="A172" s="1266"/>
      <c r="B172" s="1379"/>
      <c r="C172" s="1264"/>
      <c r="D172" s="4209"/>
      <c r="E172" s="4209"/>
      <c r="F172" s="4224"/>
      <c r="G172" s="4091"/>
      <c r="H172" s="4048"/>
      <c r="I172" s="1261"/>
      <c r="J172" s="4212"/>
      <c r="K172" s="1756" t="s">
        <v>24</v>
      </c>
      <c r="L172" s="1490">
        <f>L177+L181+L185+L189+L195+L199+L203+L211+L215+L219</f>
        <v>0</v>
      </c>
      <c r="M172" s="1575"/>
      <c r="N172" s="1409"/>
      <c r="O172" s="1310"/>
    </row>
    <row r="173" spans="1:21" s="56" customFormat="1" ht="15" customHeight="1" thickBot="1" x14ac:dyDescent="0.3">
      <c r="A173" s="1266"/>
      <c r="B173" s="1379"/>
      <c r="C173" s="1264"/>
      <c r="D173" s="4209"/>
      <c r="E173" s="4209"/>
      <c r="F173" s="4224"/>
      <c r="G173" s="4091"/>
      <c r="H173" s="4048"/>
      <c r="I173" s="1261"/>
      <c r="J173" s="4212"/>
      <c r="K173" s="1756" t="s">
        <v>26</v>
      </c>
      <c r="L173" s="1492">
        <f>L178+L182+L186+L190+L196+L200+L204+L208+L216+L220+L224+L228</f>
        <v>0</v>
      </c>
      <c r="M173" s="1575"/>
      <c r="N173" s="1409"/>
      <c r="O173" s="1310"/>
      <c r="R173" s="1220"/>
    </row>
    <row r="174" spans="1:21" s="56" customFormat="1" ht="16.5" customHeight="1" thickBot="1" x14ac:dyDescent="0.3">
      <c r="A174" s="1266"/>
      <c r="B174" s="1379"/>
      <c r="C174" s="1264"/>
      <c r="D174" s="4209"/>
      <c r="E174" s="4209"/>
      <c r="F174" s="4224"/>
      <c r="G174" s="4091"/>
      <c r="H174" s="4048"/>
      <c r="I174" s="1261"/>
      <c r="J174" s="4212"/>
      <c r="K174" s="1755" t="s">
        <v>217</v>
      </c>
      <c r="L174" s="1490"/>
      <c r="M174" s="1575"/>
      <c r="N174" s="1409"/>
      <c r="O174" s="1310"/>
    </row>
    <row r="175" spans="1:21" s="56" customFormat="1" ht="24.75" customHeight="1" thickBot="1" x14ac:dyDescent="0.3">
      <c r="A175" s="1256"/>
      <c r="B175" s="1520"/>
      <c r="C175" s="1254"/>
      <c r="D175" s="4210"/>
      <c r="E175" s="4210"/>
      <c r="F175" s="1470"/>
      <c r="G175" s="4092"/>
      <c r="H175" s="4049"/>
      <c r="I175" s="1251"/>
      <c r="J175" s="4213"/>
      <c r="K175" s="1491" t="s">
        <v>27</v>
      </c>
      <c r="L175" s="1490">
        <f>SUM(L171:L174)</f>
        <v>4072</v>
      </c>
      <c r="M175" s="1573"/>
      <c r="N175" s="1434"/>
      <c r="O175" s="1572"/>
    </row>
    <row r="176" spans="1:21" s="56" customFormat="1" ht="21" customHeight="1" thickBot="1" x14ac:dyDescent="0.3">
      <c r="A176" s="4160" t="s">
        <v>28</v>
      </c>
      <c r="B176" s="4187" t="s">
        <v>28</v>
      </c>
      <c r="C176" s="4153" t="s">
        <v>28</v>
      </c>
      <c r="D176" s="4038" t="s">
        <v>10</v>
      </c>
      <c r="E176" s="1270"/>
      <c r="F176" s="3535" t="s">
        <v>714</v>
      </c>
      <c r="G176" s="4098" t="s">
        <v>682</v>
      </c>
      <c r="H176" s="4047" t="s">
        <v>18</v>
      </c>
      <c r="I176" s="1291" t="s">
        <v>516</v>
      </c>
      <c r="J176" s="4242" t="s">
        <v>135</v>
      </c>
      <c r="K176" s="1476" t="s">
        <v>20</v>
      </c>
      <c r="L176" s="1741">
        <v>300</v>
      </c>
      <c r="M176" s="4244" t="s">
        <v>713</v>
      </c>
      <c r="N176" s="4118" t="s">
        <v>712</v>
      </c>
      <c r="O176" s="4276">
        <v>700</v>
      </c>
      <c r="P176" s="1335"/>
      <c r="Q176" s="1335"/>
      <c r="U176" s="1220"/>
    </row>
    <row r="177" spans="1:22" s="56" customFormat="1" ht="15" customHeight="1" thickBot="1" x14ac:dyDescent="0.3">
      <c r="A177" s="4161"/>
      <c r="B177" s="4188"/>
      <c r="C177" s="4154"/>
      <c r="D177" s="4039"/>
      <c r="E177" s="1261"/>
      <c r="F177" s="3871"/>
      <c r="G177" s="4099"/>
      <c r="H177" s="4048"/>
      <c r="I177" s="1261"/>
      <c r="J177" s="4243"/>
      <c r="K177" s="1473" t="s">
        <v>24</v>
      </c>
      <c r="L177" s="1475"/>
      <c r="M177" s="4246"/>
      <c r="N177" s="4273"/>
      <c r="O177" s="4277"/>
      <c r="P177" s="1335"/>
      <c r="Q177" s="1335"/>
      <c r="U177" s="1220"/>
    </row>
    <row r="178" spans="1:22" s="56" customFormat="1" ht="15" customHeight="1" thickBot="1" x14ac:dyDescent="0.3">
      <c r="A178" s="4161"/>
      <c r="B178" s="4188"/>
      <c r="C178" s="4154"/>
      <c r="D178" s="4039"/>
      <c r="E178" s="1261"/>
      <c r="F178" s="3871"/>
      <c r="G178" s="4099"/>
      <c r="H178" s="4048"/>
      <c r="I178" s="1261"/>
      <c r="J178" s="4143"/>
      <c r="K178" s="1471" t="s">
        <v>26</v>
      </c>
      <c r="L178" s="1483"/>
      <c r="M178" s="1753"/>
      <c r="N178" s="1397"/>
      <c r="O178" s="1257"/>
      <c r="U178" s="1220"/>
    </row>
    <row r="179" spans="1:22" s="56" customFormat="1" ht="28.5" customHeight="1" thickBot="1" x14ac:dyDescent="0.3">
      <c r="A179" s="4162"/>
      <c r="B179" s="4189"/>
      <c r="C179" s="4155"/>
      <c r="D179" s="4040"/>
      <c r="E179" s="1251"/>
      <c r="F179" s="1469"/>
      <c r="G179" s="4122"/>
      <c r="H179" s="4049"/>
      <c r="I179" s="1251"/>
      <c r="J179" s="4144"/>
      <c r="K179" s="1468" t="s">
        <v>27</v>
      </c>
      <c r="L179" s="1467">
        <f>SUM(L176:L178)</f>
        <v>300</v>
      </c>
      <c r="M179" s="1573"/>
      <c r="N179" s="1434"/>
      <c r="O179" s="1572"/>
      <c r="U179" s="1220"/>
    </row>
    <row r="180" spans="1:22" s="56" customFormat="1" ht="25.5" customHeight="1" thickBot="1" x14ac:dyDescent="0.3">
      <c r="A180" s="4160" t="s">
        <v>28</v>
      </c>
      <c r="B180" s="4187" t="s">
        <v>28</v>
      </c>
      <c r="C180" s="4153" t="s">
        <v>28</v>
      </c>
      <c r="D180" s="4287" t="s">
        <v>28</v>
      </c>
      <c r="E180" s="1621"/>
      <c r="F180" s="3535" t="s">
        <v>711</v>
      </c>
      <c r="G180" s="4098" t="s">
        <v>682</v>
      </c>
      <c r="H180" s="4047" t="s">
        <v>18</v>
      </c>
      <c r="I180" s="1291" t="s">
        <v>516</v>
      </c>
      <c r="J180" s="4242" t="s">
        <v>135</v>
      </c>
      <c r="K180" s="115" t="s">
        <v>20</v>
      </c>
      <c r="L180" s="1475">
        <v>160</v>
      </c>
      <c r="M180" s="1752" t="s">
        <v>710</v>
      </c>
      <c r="N180" s="1751" t="s">
        <v>708</v>
      </c>
      <c r="O180" s="1750">
        <v>13350</v>
      </c>
      <c r="P180" s="1335"/>
      <c r="Q180" s="1335"/>
      <c r="U180" s="1220"/>
    </row>
    <row r="181" spans="1:22" s="56" customFormat="1" ht="27.75" customHeight="1" thickBot="1" x14ac:dyDescent="0.3">
      <c r="A181" s="4161"/>
      <c r="B181" s="4188"/>
      <c r="C181" s="4154"/>
      <c r="D181" s="4288"/>
      <c r="E181" s="1619"/>
      <c r="F181" s="3871"/>
      <c r="G181" s="4099"/>
      <c r="H181" s="4048"/>
      <c r="I181" s="1261"/>
      <c r="J181" s="4243"/>
      <c r="K181" s="1476" t="s">
        <v>24</v>
      </c>
      <c r="L181" s="1475"/>
      <c r="M181" s="1749" t="s">
        <v>709</v>
      </c>
      <c r="N181" s="1489" t="s">
        <v>708</v>
      </c>
      <c r="O181" s="1638">
        <v>525</v>
      </c>
      <c r="P181" s="1335"/>
      <c r="Q181" s="1335"/>
      <c r="U181" s="1220"/>
    </row>
    <row r="182" spans="1:22" s="56" customFormat="1" ht="15" customHeight="1" thickBot="1" x14ac:dyDescent="0.3">
      <c r="A182" s="4161"/>
      <c r="B182" s="4188"/>
      <c r="C182" s="4154"/>
      <c r="D182" s="4288"/>
      <c r="E182" s="1619"/>
      <c r="F182" s="3871"/>
      <c r="G182" s="4099"/>
      <c r="H182" s="4048"/>
      <c r="I182" s="1261"/>
      <c r="J182" s="4143"/>
      <c r="K182" s="1471" t="s">
        <v>26</v>
      </c>
      <c r="L182" s="1306"/>
      <c r="M182" s="1575"/>
      <c r="N182" s="1409"/>
      <c r="O182" s="1319"/>
      <c r="U182" s="1220"/>
    </row>
    <row r="183" spans="1:22" s="56" customFormat="1" ht="15" customHeight="1" thickBot="1" x14ac:dyDescent="0.3">
      <c r="A183" s="4162"/>
      <c r="B183" s="4189"/>
      <c r="C183" s="4155"/>
      <c r="D183" s="4289"/>
      <c r="E183" s="1618"/>
      <c r="F183" s="1469"/>
      <c r="G183" s="4122"/>
      <c r="H183" s="4049"/>
      <c r="I183" s="1251"/>
      <c r="J183" s="4144"/>
      <c r="K183" s="1468" t="s">
        <v>27</v>
      </c>
      <c r="L183" s="1467">
        <f>SUM(L180:L182)</f>
        <v>160</v>
      </c>
      <c r="M183" s="1573"/>
      <c r="N183" s="1434"/>
      <c r="O183" s="1748"/>
      <c r="U183" s="1220"/>
    </row>
    <row r="184" spans="1:22" s="56" customFormat="1" ht="15" customHeight="1" thickBot="1" x14ac:dyDescent="0.3">
      <c r="A184" s="4160" t="s">
        <v>28</v>
      </c>
      <c r="B184" s="4187" t="s">
        <v>28</v>
      </c>
      <c r="C184" s="4153" t="s">
        <v>28</v>
      </c>
      <c r="D184" s="4288" t="s">
        <v>30</v>
      </c>
      <c r="E184" s="1619"/>
      <c r="F184" s="3871" t="s">
        <v>707</v>
      </c>
      <c r="G184" s="4099" t="s">
        <v>682</v>
      </c>
      <c r="H184" s="4048" t="s">
        <v>18</v>
      </c>
      <c r="I184" s="1277" t="s">
        <v>516</v>
      </c>
      <c r="J184" s="4242" t="s">
        <v>135</v>
      </c>
      <c r="K184" s="1524" t="s">
        <v>20</v>
      </c>
      <c r="L184" s="1306">
        <v>360</v>
      </c>
      <c r="M184" s="1365"/>
      <c r="N184" s="1397"/>
      <c r="O184" s="1319"/>
      <c r="U184" s="1220"/>
    </row>
    <row r="185" spans="1:22" s="56" customFormat="1" ht="15" customHeight="1" thickBot="1" x14ac:dyDescent="0.3">
      <c r="A185" s="4161"/>
      <c r="B185" s="4188"/>
      <c r="C185" s="4154"/>
      <c r="D185" s="4288"/>
      <c r="E185" s="1619"/>
      <c r="F185" s="3871"/>
      <c r="G185" s="4099"/>
      <c r="H185" s="4048"/>
      <c r="I185" s="1261"/>
      <c r="J185" s="4243"/>
      <c r="K185" s="1473" t="s">
        <v>24</v>
      </c>
      <c r="L185" s="1306"/>
      <c r="M185" s="1747" t="s">
        <v>706</v>
      </c>
      <c r="N185" s="1727" t="s">
        <v>144</v>
      </c>
      <c r="O185" s="1746">
        <v>2900</v>
      </c>
      <c r="P185" s="1335"/>
      <c r="Q185" s="1335"/>
    </row>
    <row r="186" spans="1:22" s="56" customFormat="1" ht="15" customHeight="1" thickBot="1" x14ac:dyDescent="0.3">
      <c r="A186" s="4161"/>
      <c r="B186" s="4188"/>
      <c r="C186" s="4154"/>
      <c r="D186" s="4288"/>
      <c r="E186" s="1619"/>
      <c r="F186" s="3871"/>
      <c r="G186" s="4099"/>
      <c r="H186" s="4048"/>
      <c r="I186" s="1261"/>
      <c r="J186" s="4143"/>
      <c r="K186" s="1471" t="s">
        <v>26</v>
      </c>
      <c r="L186" s="1306">
        <v>0</v>
      </c>
      <c r="M186" s="1365"/>
      <c r="N186" s="1409"/>
      <c r="O186" s="1363"/>
    </row>
    <row r="187" spans="1:22" s="56" customFormat="1" ht="15" customHeight="1" thickBot="1" x14ac:dyDescent="0.3">
      <c r="A187" s="4162"/>
      <c r="B187" s="4189"/>
      <c r="C187" s="4155"/>
      <c r="D187" s="4288"/>
      <c r="E187" s="1619"/>
      <c r="F187" s="1472"/>
      <c r="G187" s="4099"/>
      <c r="H187" s="4048"/>
      <c r="I187" s="1261"/>
      <c r="J187" s="4144"/>
      <c r="K187" s="1564" t="s">
        <v>27</v>
      </c>
      <c r="L187" s="1633">
        <f>SUM(L184:L186)</f>
        <v>360</v>
      </c>
      <c r="M187" s="1745"/>
      <c r="N187" s="1381"/>
      <c r="O187" s="1744"/>
    </row>
    <row r="188" spans="1:22" s="56" customFormat="1" ht="15" customHeight="1" thickBot="1" x14ac:dyDescent="0.3">
      <c r="A188" s="4160" t="s">
        <v>28</v>
      </c>
      <c r="B188" s="4187" t="s">
        <v>28</v>
      </c>
      <c r="C188" s="4153" t="s">
        <v>28</v>
      </c>
      <c r="D188" s="4287" t="s">
        <v>31</v>
      </c>
      <c r="E188" s="1621"/>
      <c r="F188" s="3535" t="s">
        <v>705</v>
      </c>
      <c r="G188" s="4098" t="s">
        <v>682</v>
      </c>
      <c r="H188" s="4047" t="s">
        <v>18</v>
      </c>
      <c r="I188" s="1291" t="s">
        <v>516</v>
      </c>
      <c r="J188" s="4242" t="s">
        <v>135</v>
      </c>
      <c r="K188" s="1476" t="s">
        <v>20</v>
      </c>
      <c r="L188" s="1475">
        <v>2955</v>
      </c>
      <c r="M188" s="1712" t="s">
        <v>704</v>
      </c>
      <c r="N188" s="1351" t="s">
        <v>144</v>
      </c>
      <c r="O188" s="1350">
        <v>21</v>
      </c>
      <c r="P188" s="1335"/>
      <c r="Q188" s="1335"/>
      <c r="U188" s="1220"/>
      <c r="V188" s="1220"/>
    </row>
    <row r="189" spans="1:22" s="56" customFormat="1" ht="15" customHeight="1" thickBot="1" x14ac:dyDescent="0.3">
      <c r="A189" s="4161"/>
      <c r="B189" s="4188"/>
      <c r="C189" s="4154"/>
      <c r="D189" s="4288"/>
      <c r="E189" s="1619"/>
      <c r="F189" s="3871"/>
      <c r="G189" s="4099"/>
      <c r="H189" s="4048"/>
      <c r="I189" s="1261"/>
      <c r="J189" s="4243"/>
      <c r="K189" s="1473" t="s">
        <v>24</v>
      </c>
      <c r="L189" s="1306"/>
      <c r="M189" s="1711" t="s">
        <v>703</v>
      </c>
      <c r="N189" s="1742" t="s">
        <v>144</v>
      </c>
      <c r="O189" s="1743">
        <v>690</v>
      </c>
      <c r="P189" s="1480"/>
      <c r="Q189" s="1480"/>
    </row>
    <row r="190" spans="1:22" s="56" customFormat="1" ht="15" customHeight="1" thickBot="1" x14ac:dyDescent="0.3">
      <c r="A190" s="4161"/>
      <c r="B190" s="4188"/>
      <c r="C190" s="4154"/>
      <c r="D190" s="4288"/>
      <c r="E190" s="1619"/>
      <c r="F190" s="3871"/>
      <c r="G190" s="4099"/>
      <c r="H190" s="4048"/>
      <c r="I190" s="1261"/>
      <c r="J190" s="4143"/>
      <c r="K190" s="1473" t="s">
        <v>26</v>
      </c>
      <c r="L190" s="1306">
        <v>0</v>
      </c>
      <c r="M190" s="1711" t="s">
        <v>702</v>
      </c>
      <c r="N190" s="1742" t="s">
        <v>283</v>
      </c>
      <c r="O190" s="1743">
        <v>175</v>
      </c>
      <c r="P190" s="1480"/>
      <c r="Q190" s="1480"/>
    </row>
    <row r="191" spans="1:22" s="56" customFormat="1" ht="15" customHeight="1" thickBot="1" x14ac:dyDescent="0.3">
      <c r="A191" s="4161"/>
      <c r="B191" s="4188"/>
      <c r="C191" s="4154"/>
      <c r="D191" s="4288"/>
      <c r="E191" s="1619"/>
      <c r="F191" s="3871"/>
      <c r="G191" s="4099"/>
      <c r="H191" s="4048"/>
      <c r="I191" s="1261"/>
      <c r="J191" s="4143"/>
      <c r="K191" s="1473"/>
      <c r="L191" s="1306"/>
      <c r="M191" s="1711" t="s">
        <v>701</v>
      </c>
      <c r="N191" s="1742" t="s">
        <v>700</v>
      </c>
      <c r="O191" s="1484">
        <v>420</v>
      </c>
      <c r="P191" s="1335"/>
      <c r="Q191" s="1335"/>
    </row>
    <row r="192" spans="1:22" s="56" customFormat="1" ht="12.75" customHeight="1" thickBot="1" x14ac:dyDescent="0.3">
      <c r="A192" s="4161"/>
      <c r="B192" s="4188"/>
      <c r="C192" s="4154"/>
      <c r="D192" s="4288"/>
      <c r="E192" s="1619"/>
      <c r="F192" s="3871"/>
      <c r="G192" s="4099"/>
      <c r="H192" s="4048"/>
      <c r="I192" s="1261"/>
      <c r="J192" s="4143"/>
      <c r="K192" s="1471"/>
      <c r="L192" s="1306"/>
      <c r="M192" s="1365"/>
      <c r="O192" s="1363"/>
    </row>
    <row r="193" spans="1:17" s="56" customFormat="1" ht="15" customHeight="1" thickBot="1" x14ac:dyDescent="0.3">
      <c r="A193" s="4162"/>
      <c r="B193" s="4189"/>
      <c r="C193" s="4155"/>
      <c r="D193" s="4289"/>
      <c r="E193" s="1618"/>
      <c r="F193" s="1469"/>
      <c r="G193" s="4122"/>
      <c r="H193" s="4049"/>
      <c r="I193" s="1251"/>
      <c r="J193" s="4144"/>
      <c r="K193" s="1468" t="s">
        <v>27</v>
      </c>
      <c r="L193" s="1467">
        <f>SUM(L188:L192)</f>
        <v>2955</v>
      </c>
      <c r="M193" s="1297"/>
      <c r="N193" s="1434"/>
      <c r="O193" s="1295"/>
    </row>
    <row r="194" spans="1:17" s="56" customFormat="1" ht="25.5" customHeight="1" thickBot="1" x14ac:dyDescent="0.3">
      <c r="A194" s="4160" t="s">
        <v>28</v>
      </c>
      <c r="B194" s="4187" t="s">
        <v>28</v>
      </c>
      <c r="C194" s="4153" t="s">
        <v>28</v>
      </c>
      <c r="D194" s="4287" t="s">
        <v>33</v>
      </c>
      <c r="E194" s="1621"/>
      <c r="F194" s="3535" t="s">
        <v>699</v>
      </c>
      <c r="G194" s="4098" t="s">
        <v>682</v>
      </c>
      <c r="H194" s="4047" t="s">
        <v>18</v>
      </c>
      <c r="I194" s="1291" t="s">
        <v>516</v>
      </c>
      <c r="J194" s="4004" t="s">
        <v>135</v>
      </c>
      <c r="K194" s="1476" t="s">
        <v>20</v>
      </c>
      <c r="L194" s="1475">
        <v>80</v>
      </c>
      <c r="M194" s="4244" t="s">
        <v>698</v>
      </c>
      <c r="N194" s="1351" t="s">
        <v>144</v>
      </c>
      <c r="O194" s="1350">
        <v>12</v>
      </c>
      <c r="P194" s="1335"/>
      <c r="Q194" s="1335"/>
    </row>
    <row r="195" spans="1:17" s="56" customFormat="1" ht="17.25" customHeight="1" thickBot="1" x14ac:dyDescent="0.3">
      <c r="A195" s="4161"/>
      <c r="B195" s="4188"/>
      <c r="C195" s="4154"/>
      <c r="D195" s="4288"/>
      <c r="E195" s="1619"/>
      <c r="F195" s="3871"/>
      <c r="G195" s="4099"/>
      <c r="H195" s="4048"/>
      <c r="I195" s="1261"/>
      <c r="J195" s="4005"/>
      <c r="K195" s="1473" t="s">
        <v>24</v>
      </c>
      <c r="L195" s="1306"/>
      <c r="M195" s="4245"/>
      <c r="N195" s="1409"/>
      <c r="O195" s="1299"/>
    </row>
    <row r="196" spans="1:17" s="56" customFormat="1" ht="20.25" customHeight="1" thickBot="1" x14ac:dyDescent="0.3">
      <c r="A196" s="4161"/>
      <c r="B196" s="4188"/>
      <c r="C196" s="4154"/>
      <c r="D196" s="4288"/>
      <c r="E196" s="1619"/>
      <c r="F196" s="3871"/>
      <c r="G196" s="4099"/>
      <c r="H196" s="4048"/>
      <c r="I196" s="1261"/>
      <c r="J196" s="4005"/>
      <c r="K196" s="1471" t="s">
        <v>26</v>
      </c>
      <c r="L196" s="1306">
        <v>0</v>
      </c>
      <c r="M196" s="4245"/>
      <c r="N196" s="1409"/>
      <c r="O196" s="1299"/>
    </row>
    <row r="197" spans="1:17" s="56" customFormat="1" ht="16.149999999999999" customHeight="1" thickBot="1" x14ac:dyDescent="0.3">
      <c r="A197" s="4162"/>
      <c r="B197" s="4189"/>
      <c r="C197" s="4155"/>
      <c r="D197" s="4289"/>
      <c r="E197" s="1618"/>
      <c r="F197" s="1469"/>
      <c r="G197" s="4122"/>
      <c r="H197" s="4049"/>
      <c r="I197" s="1251"/>
      <c r="J197" s="4006"/>
      <c r="K197" s="1468" t="s">
        <v>27</v>
      </c>
      <c r="L197" s="1467">
        <f>SUM(L194:L196)</f>
        <v>80</v>
      </c>
      <c r="M197" s="4246"/>
      <c r="N197" s="1434"/>
      <c r="O197" s="1295"/>
    </row>
    <row r="198" spans="1:17" s="56" customFormat="1" ht="23.25" customHeight="1" thickBot="1" x14ac:dyDescent="0.3">
      <c r="A198" s="4160" t="s">
        <v>28</v>
      </c>
      <c r="B198" s="4187" t="s">
        <v>28</v>
      </c>
      <c r="C198" s="4153" t="s">
        <v>28</v>
      </c>
      <c r="D198" s="4287" t="s">
        <v>35</v>
      </c>
      <c r="E198" s="1621"/>
      <c r="F198" s="1477" t="s">
        <v>697</v>
      </c>
      <c r="G198" s="4098" t="s">
        <v>682</v>
      </c>
      <c r="H198" s="4047" t="s">
        <v>18</v>
      </c>
      <c r="I198" s="1291" t="s">
        <v>516</v>
      </c>
      <c r="J198" s="4004" t="s">
        <v>135</v>
      </c>
      <c r="K198" s="307" t="s">
        <v>20</v>
      </c>
      <c r="L198" s="1741">
        <v>75</v>
      </c>
      <c r="M198" s="3979" t="s">
        <v>696</v>
      </c>
      <c r="N198" s="1351" t="s">
        <v>144</v>
      </c>
      <c r="O198" s="1350">
        <v>50</v>
      </c>
      <c r="P198" s="1335"/>
      <c r="Q198" s="1335"/>
    </row>
    <row r="199" spans="1:17" s="56" customFormat="1" ht="15" customHeight="1" thickBot="1" x14ac:dyDescent="0.3">
      <c r="A199" s="4161"/>
      <c r="B199" s="4188"/>
      <c r="C199" s="4154"/>
      <c r="D199" s="4288"/>
      <c r="E199" s="1619"/>
      <c r="F199" s="1472"/>
      <c r="G199" s="4099"/>
      <c r="H199" s="4048"/>
      <c r="I199" s="1261"/>
      <c r="J199" s="4005"/>
      <c r="K199" s="115" t="s">
        <v>24</v>
      </c>
      <c r="L199" s="1475"/>
      <c r="M199" s="4056"/>
      <c r="N199" s="1397"/>
      <c r="O199" s="1396"/>
    </row>
    <row r="200" spans="1:17" s="56" customFormat="1" ht="14.25" customHeight="1" thickBot="1" x14ac:dyDescent="0.3">
      <c r="A200" s="4161"/>
      <c r="B200" s="4188"/>
      <c r="C200" s="4154"/>
      <c r="D200" s="4288"/>
      <c r="E200" s="1619"/>
      <c r="F200" s="1472"/>
      <c r="G200" s="4099"/>
      <c r="H200" s="4048"/>
      <c r="I200" s="1261"/>
      <c r="J200" s="4005"/>
      <c r="K200" s="1479" t="s">
        <v>26</v>
      </c>
      <c r="L200" s="1483">
        <v>0</v>
      </c>
      <c r="M200" s="1301"/>
      <c r="N200" s="1409"/>
      <c r="O200" s="1299"/>
    </row>
    <row r="201" spans="1:17" s="56" customFormat="1" ht="15" customHeight="1" thickBot="1" x14ac:dyDescent="0.3">
      <c r="A201" s="4162"/>
      <c r="B201" s="4189"/>
      <c r="C201" s="4155"/>
      <c r="D201" s="4289"/>
      <c r="E201" s="1618"/>
      <c r="F201" s="1469"/>
      <c r="G201" s="4122"/>
      <c r="H201" s="4049"/>
      <c r="I201" s="1251"/>
      <c r="J201" s="4006"/>
      <c r="K201" s="1468" t="s">
        <v>27</v>
      </c>
      <c r="L201" s="1467">
        <f>SUM(L198:L200)</f>
        <v>75</v>
      </c>
      <c r="M201" s="1297"/>
      <c r="N201" s="1434"/>
      <c r="O201" s="1295"/>
    </row>
    <row r="202" spans="1:17" s="56" customFormat="1" ht="12" customHeight="1" thickBot="1" x14ac:dyDescent="0.3">
      <c r="A202" s="4160" t="s">
        <v>28</v>
      </c>
      <c r="B202" s="4187" t="s">
        <v>28</v>
      </c>
      <c r="C202" s="4153" t="s">
        <v>28</v>
      </c>
      <c r="D202" s="4287" t="s">
        <v>50</v>
      </c>
      <c r="E202" s="1621"/>
      <c r="F202" s="3535" t="s">
        <v>695</v>
      </c>
      <c r="G202" s="4098" t="s">
        <v>682</v>
      </c>
      <c r="H202" s="4047" t="s">
        <v>18</v>
      </c>
      <c r="I202" s="1291" t="s">
        <v>516</v>
      </c>
      <c r="J202" s="4004" t="s">
        <v>135</v>
      </c>
      <c r="K202" s="307" t="s">
        <v>20</v>
      </c>
      <c r="L202" s="1740">
        <v>0</v>
      </c>
      <c r="M202" s="4381" t="s">
        <v>694</v>
      </c>
      <c r="N202" s="1452"/>
      <c r="O202" s="1495"/>
    </row>
    <row r="203" spans="1:17" s="56" customFormat="1" ht="18" customHeight="1" thickBot="1" x14ac:dyDescent="0.3">
      <c r="A203" s="4161"/>
      <c r="B203" s="4188"/>
      <c r="C203" s="4154"/>
      <c r="D203" s="4288"/>
      <c r="E203" s="1619"/>
      <c r="F203" s="3871"/>
      <c r="G203" s="4099"/>
      <c r="H203" s="4048"/>
      <c r="I203" s="1261"/>
      <c r="J203" s="4005"/>
      <c r="K203" s="115" t="s">
        <v>24</v>
      </c>
      <c r="L203" s="1475"/>
      <c r="M203" s="4382"/>
      <c r="N203" s="1341" t="s">
        <v>144</v>
      </c>
      <c r="O203" s="1449">
        <v>20</v>
      </c>
      <c r="P203" s="1335"/>
      <c r="Q203" s="1335"/>
    </row>
    <row r="204" spans="1:17" s="56" customFormat="1" ht="15.6" customHeight="1" thickBot="1" x14ac:dyDescent="0.3">
      <c r="A204" s="4161"/>
      <c r="B204" s="4188"/>
      <c r="C204" s="4154"/>
      <c r="D204" s="4288"/>
      <c r="E204" s="1619"/>
      <c r="F204" s="1005"/>
      <c r="G204" s="4099"/>
      <c r="H204" s="4048"/>
      <c r="I204" s="1261"/>
      <c r="J204" s="4005"/>
      <c r="K204" s="1479" t="s">
        <v>26</v>
      </c>
      <c r="L204" s="1306"/>
      <c r="M204" s="1739"/>
      <c r="N204" s="1738"/>
      <c r="O204" s="1737"/>
      <c r="P204" s="1736"/>
      <c r="Q204" s="1736"/>
    </row>
    <row r="205" spans="1:17" s="56" customFormat="1" ht="15" customHeight="1" thickBot="1" x14ac:dyDescent="0.3">
      <c r="A205" s="4162"/>
      <c r="B205" s="4189"/>
      <c r="C205" s="4155"/>
      <c r="D205" s="4289"/>
      <c r="E205" s="1618"/>
      <c r="F205" s="1469"/>
      <c r="G205" s="4122"/>
      <c r="H205" s="4049"/>
      <c r="I205" s="1251"/>
      <c r="J205" s="4006"/>
      <c r="K205" s="1468" t="s">
        <v>27</v>
      </c>
      <c r="L205" s="1467">
        <f>SUM(L202:L204)</f>
        <v>0</v>
      </c>
      <c r="M205" s="1297"/>
      <c r="N205" s="1434"/>
      <c r="O205" s="1295"/>
    </row>
    <row r="206" spans="1:17" s="56" customFormat="1" ht="20.25" customHeight="1" thickBot="1" x14ac:dyDescent="0.3">
      <c r="A206" s="4160" t="s">
        <v>28</v>
      </c>
      <c r="B206" s="4187" t="s">
        <v>28</v>
      </c>
      <c r="C206" s="4153" t="s">
        <v>28</v>
      </c>
      <c r="D206" s="4287" t="s">
        <v>53</v>
      </c>
      <c r="E206" s="1621"/>
      <c r="F206" s="3535" t="s">
        <v>693</v>
      </c>
      <c r="G206" s="4098" t="s">
        <v>682</v>
      </c>
      <c r="H206" s="4047" t="s">
        <v>18</v>
      </c>
      <c r="I206" s="1291" t="s">
        <v>516</v>
      </c>
      <c r="J206" s="4004" t="s">
        <v>135</v>
      </c>
      <c r="K206" s="1476" t="s">
        <v>20</v>
      </c>
      <c r="L206" s="1475">
        <v>0</v>
      </c>
      <c r="M206" s="1352" t="s">
        <v>692</v>
      </c>
      <c r="N206" s="1351" t="s">
        <v>144</v>
      </c>
      <c r="O206" s="1495"/>
    </row>
    <row r="207" spans="1:17" s="56" customFormat="1" ht="15" customHeight="1" thickBot="1" x14ac:dyDescent="0.3">
      <c r="A207" s="4161"/>
      <c r="B207" s="4188"/>
      <c r="C207" s="4154"/>
      <c r="D207" s="4288"/>
      <c r="E207" s="1619"/>
      <c r="F207" s="3871"/>
      <c r="G207" s="4099"/>
      <c r="H207" s="4048"/>
      <c r="I207" s="1261"/>
      <c r="J207" s="4005"/>
      <c r="K207" s="1473" t="s">
        <v>24</v>
      </c>
      <c r="L207" s="1306"/>
      <c r="M207" s="1578"/>
      <c r="N207" s="1409"/>
      <c r="O207" s="1299"/>
    </row>
    <row r="208" spans="1:17" s="56" customFormat="1" ht="15" customHeight="1" thickBot="1" x14ac:dyDescent="0.3">
      <c r="A208" s="4161"/>
      <c r="B208" s="4188"/>
      <c r="C208" s="4154"/>
      <c r="D208" s="4288"/>
      <c r="E208" s="1619"/>
      <c r="F208" s="1005"/>
      <c r="G208" s="4099"/>
      <c r="H208" s="4048"/>
      <c r="I208" s="1261"/>
      <c r="J208" s="4005"/>
      <c r="K208" s="1471" t="s">
        <v>26</v>
      </c>
      <c r="L208" s="1306"/>
      <c r="M208" s="1301"/>
      <c r="N208" s="1409"/>
      <c r="O208" s="1299"/>
    </row>
    <row r="209" spans="1:18" s="56" customFormat="1" ht="18" customHeight="1" thickBot="1" x14ac:dyDescent="0.3">
      <c r="A209" s="4162"/>
      <c r="B209" s="4189"/>
      <c r="C209" s="4155"/>
      <c r="D209" s="4289"/>
      <c r="E209" s="1618"/>
      <c r="F209" s="1469"/>
      <c r="G209" s="4122"/>
      <c r="H209" s="4049"/>
      <c r="I209" s="1251"/>
      <c r="J209" s="4006"/>
      <c r="K209" s="1468" t="s">
        <v>27</v>
      </c>
      <c r="L209" s="1467">
        <f>SUM(L206:L208)</f>
        <v>0</v>
      </c>
      <c r="M209" s="1297"/>
      <c r="N209" s="1434"/>
      <c r="O209" s="1295"/>
    </row>
    <row r="210" spans="1:18" s="56" customFormat="1" ht="15" customHeight="1" thickBot="1" x14ac:dyDescent="0.3">
      <c r="A210" s="1275" t="s">
        <v>28</v>
      </c>
      <c r="B210" s="1418" t="s">
        <v>28</v>
      </c>
      <c r="C210" s="1273" t="s">
        <v>28</v>
      </c>
      <c r="D210" s="4038" t="s">
        <v>55</v>
      </c>
      <c r="E210" s="1270"/>
      <c r="F210" s="3535" t="s">
        <v>691</v>
      </c>
      <c r="G210" s="4098" t="s">
        <v>682</v>
      </c>
      <c r="H210" s="4047" t="s">
        <v>18</v>
      </c>
      <c r="I210" s="1291" t="s">
        <v>516</v>
      </c>
      <c r="J210" s="4004" t="s">
        <v>135</v>
      </c>
      <c r="K210" s="1476" t="s">
        <v>20</v>
      </c>
      <c r="L210" s="1475">
        <v>2</v>
      </c>
      <c r="M210" s="1733" t="s">
        <v>690</v>
      </c>
      <c r="N210" s="1351" t="s">
        <v>144</v>
      </c>
      <c r="O210" s="1350">
        <v>30</v>
      </c>
      <c r="P210" s="1335"/>
      <c r="Q210" s="1335"/>
    </row>
    <row r="211" spans="1:18" s="56" customFormat="1" ht="15" customHeight="1" thickBot="1" x14ac:dyDescent="0.3">
      <c r="A211" s="1285"/>
      <c r="B211" s="1432"/>
      <c r="C211" s="1264"/>
      <c r="D211" s="4039"/>
      <c r="E211" s="1261"/>
      <c r="F211" s="3871"/>
      <c r="G211" s="4099"/>
      <c r="H211" s="4048"/>
      <c r="I211" s="1261"/>
      <c r="J211" s="4005"/>
      <c r="K211" s="1635" t="s">
        <v>24</v>
      </c>
      <c r="L211" s="1306"/>
      <c r="M211" s="1297"/>
      <c r="N211" s="1434"/>
      <c r="O211" s="1433"/>
    </row>
    <row r="212" spans="1:18" s="56" customFormat="1" ht="15" customHeight="1" thickBot="1" x14ac:dyDescent="0.3">
      <c r="A212" s="1285"/>
      <c r="B212" s="1432"/>
      <c r="C212" s="1264"/>
      <c r="D212" s="4039"/>
      <c r="E212" s="1261"/>
      <c r="F212" s="3871"/>
      <c r="G212" s="4099"/>
      <c r="H212" s="4048"/>
      <c r="I212" s="1261"/>
      <c r="J212" s="4005"/>
      <c r="K212" s="115" t="s">
        <v>26</v>
      </c>
      <c r="L212" s="1475"/>
      <c r="M212" s="1376"/>
      <c r="N212" s="1375"/>
      <c r="O212" s="1719"/>
    </row>
    <row r="213" spans="1:18" s="56" customFormat="1" ht="15" customHeight="1" thickBot="1" x14ac:dyDescent="0.3">
      <c r="A213" s="1282"/>
      <c r="B213" s="1427"/>
      <c r="C213" s="1254"/>
      <c r="D213" s="4040"/>
      <c r="E213" s="1251"/>
      <c r="F213" s="1469"/>
      <c r="G213" s="4122"/>
      <c r="H213" s="4049"/>
      <c r="I213" s="1251"/>
      <c r="J213" s="4006"/>
      <c r="K213" s="1603" t="s">
        <v>27</v>
      </c>
      <c r="L213" s="1467">
        <f>SUM(L210:L212)</f>
        <v>2</v>
      </c>
      <c r="M213" s="1279"/>
      <c r="N213" s="1359"/>
      <c r="O213" s="1725"/>
    </row>
    <row r="214" spans="1:18" s="56" customFormat="1" ht="15" customHeight="1" thickBot="1" x14ac:dyDescent="0.3">
      <c r="A214" s="1275" t="s">
        <v>28</v>
      </c>
      <c r="B214" s="1418" t="s">
        <v>28</v>
      </c>
      <c r="C214" s="1273" t="s">
        <v>28</v>
      </c>
      <c r="D214" s="4038" t="s">
        <v>58</v>
      </c>
      <c r="E214" s="1270"/>
      <c r="F214" s="3535" t="s">
        <v>689</v>
      </c>
      <c r="G214" s="4098" t="s">
        <v>682</v>
      </c>
      <c r="H214" s="4047" t="s">
        <v>18</v>
      </c>
      <c r="I214" s="1291" t="s">
        <v>516</v>
      </c>
      <c r="J214" s="4004" t="s">
        <v>135</v>
      </c>
      <c r="K214" s="1476" t="s">
        <v>20</v>
      </c>
      <c r="L214" s="1475">
        <v>0</v>
      </c>
      <c r="M214" s="1732" t="s">
        <v>688</v>
      </c>
      <c r="N214" s="1731" t="s">
        <v>144</v>
      </c>
      <c r="O214" s="1350">
        <v>0</v>
      </c>
      <c r="P214" s="1335"/>
      <c r="Q214" s="1335"/>
    </row>
    <row r="215" spans="1:18" s="56" customFormat="1" ht="15" customHeight="1" thickBot="1" x14ac:dyDescent="0.3">
      <c r="A215" s="1285"/>
      <c r="B215" s="1432"/>
      <c r="C215" s="1264"/>
      <c r="D215" s="4039"/>
      <c r="E215" s="1261"/>
      <c r="F215" s="3871"/>
      <c r="G215" s="4099"/>
      <c r="H215" s="4048"/>
      <c r="I215" s="1261"/>
      <c r="J215" s="4005"/>
      <c r="K215" s="1473" t="s">
        <v>24</v>
      </c>
      <c r="L215" s="1306"/>
      <c r="M215" s="1730"/>
      <c r="N215" s="1729"/>
      <c r="O215" s="1728"/>
      <c r="P215" s="1671"/>
      <c r="Q215" s="1671"/>
    </row>
    <row r="216" spans="1:18" s="56" customFormat="1" ht="15" customHeight="1" thickBot="1" x14ac:dyDescent="0.3">
      <c r="A216" s="1285"/>
      <c r="B216" s="1432"/>
      <c r="C216" s="1264"/>
      <c r="D216" s="4039"/>
      <c r="E216" s="1261"/>
      <c r="F216" s="1005"/>
      <c r="G216" s="4099"/>
      <c r="H216" s="4048"/>
      <c r="I216" s="1261"/>
      <c r="J216" s="4005"/>
      <c r="K216" s="1471" t="s">
        <v>26</v>
      </c>
      <c r="L216" s="1306"/>
      <c r="M216" s="1730"/>
      <c r="N216" s="1729"/>
      <c r="O216" s="1728"/>
      <c r="P216" s="1671"/>
      <c r="Q216" s="1671"/>
    </row>
    <row r="217" spans="1:18" s="56" customFormat="1" ht="15" customHeight="1" thickBot="1" x14ac:dyDescent="0.3">
      <c r="A217" s="1282"/>
      <c r="B217" s="1427"/>
      <c r="C217" s="1254"/>
      <c r="D217" s="4040"/>
      <c r="E217" s="1251"/>
      <c r="F217" s="1722"/>
      <c r="G217" s="4122"/>
      <c r="H217" s="4049"/>
      <c r="I217" s="1251"/>
      <c r="J217" s="4006"/>
      <c r="K217" s="1468" t="s">
        <v>27</v>
      </c>
      <c r="L217" s="1467">
        <f>SUM(L214:L216)</f>
        <v>0</v>
      </c>
      <c r="M217" s="1297"/>
      <c r="N217" s="1434"/>
      <c r="O217" s="1295"/>
    </row>
    <row r="218" spans="1:18" s="56" customFormat="1" ht="15" customHeight="1" thickBot="1" x14ac:dyDescent="0.3">
      <c r="A218" s="1275" t="s">
        <v>28</v>
      </c>
      <c r="B218" s="1418" t="s">
        <v>28</v>
      </c>
      <c r="C218" s="1273" t="s">
        <v>28</v>
      </c>
      <c r="D218" s="4038" t="s">
        <v>60</v>
      </c>
      <c r="E218" s="1270"/>
      <c r="F218" s="3535" t="s">
        <v>687</v>
      </c>
      <c r="G218" s="4098" t="s">
        <v>682</v>
      </c>
      <c r="H218" s="4047" t="s">
        <v>18</v>
      </c>
      <c r="I218" s="4137" t="s">
        <v>686</v>
      </c>
      <c r="J218" s="3992" t="s">
        <v>685</v>
      </c>
      <c r="K218" s="1476" t="s">
        <v>20</v>
      </c>
      <c r="L218" s="1475">
        <v>120</v>
      </c>
      <c r="M218" s="3990" t="s">
        <v>684</v>
      </c>
      <c r="N218" s="4140"/>
      <c r="O218" s="4290" t="s">
        <v>657</v>
      </c>
      <c r="P218" s="1335"/>
      <c r="Q218" s="1335"/>
      <c r="R218" s="1220"/>
    </row>
    <row r="219" spans="1:18" s="56" customFormat="1" ht="15" customHeight="1" thickBot="1" x14ac:dyDescent="0.3">
      <c r="A219" s="1285"/>
      <c r="B219" s="1432"/>
      <c r="C219" s="1264"/>
      <c r="D219" s="4039"/>
      <c r="E219" s="1261"/>
      <c r="F219" s="3871"/>
      <c r="G219" s="4099"/>
      <c r="H219" s="4048"/>
      <c r="I219" s="4138"/>
      <c r="J219" s="3993"/>
      <c r="K219" s="1473" t="s">
        <v>24</v>
      </c>
      <c r="L219" s="1306"/>
      <c r="M219" s="3991"/>
      <c r="N219" s="4350"/>
      <c r="O219" s="4351"/>
      <c r="P219" s="1335"/>
      <c r="Q219" s="1335"/>
      <c r="R219" s="1220"/>
    </row>
    <row r="220" spans="1:18" s="56" customFormat="1" ht="15" customHeight="1" thickBot="1" x14ac:dyDescent="0.3">
      <c r="A220" s="1285"/>
      <c r="B220" s="1432"/>
      <c r="C220" s="1264"/>
      <c r="D220" s="4039"/>
      <c r="E220" s="1261"/>
      <c r="F220" s="3871"/>
      <c r="G220" s="4099"/>
      <c r="H220" s="4048"/>
      <c r="I220" s="4138"/>
      <c r="J220" s="3993"/>
      <c r="K220" s="1471" t="s">
        <v>26</v>
      </c>
      <c r="L220" s="1306">
        <v>0</v>
      </c>
      <c r="M220" s="3991"/>
      <c r="N220" s="4350"/>
      <c r="O220" s="4351"/>
      <c r="P220" s="1335"/>
      <c r="Q220" s="1335"/>
      <c r="R220" s="1220"/>
    </row>
    <row r="221" spans="1:18" s="56" customFormat="1" ht="15" customHeight="1" thickBot="1" x14ac:dyDescent="0.3">
      <c r="A221" s="1282"/>
      <c r="B221" s="1427"/>
      <c r="C221" s="1254"/>
      <c r="D221" s="4040"/>
      <c r="E221" s="1251"/>
      <c r="F221" s="3413"/>
      <c r="G221" s="4122"/>
      <c r="H221" s="4049"/>
      <c r="I221" s="4139"/>
      <c r="J221" s="4089"/>
      <c r="K221" s="1468" t="s">
        <v>27</v>
      </c>
      <c r="L221" s="1467">
        <f>SUM(L218:L220)</f>
        <v>120</v>
      </c>
      <c r="M221" s="1297"/>
      <c r="N221" s="1434"/>
      <c r="O221" s="1295"/>
      <c r="R221" s="1220"/>
    </row>
    <row r="222" spans="1:18" s="56" customFormat="1" ht="15" customHeight="1" thickBot="1" x14ac:dyDescent="0.3">
      <c r="A222" s="1275" t="s">
        <v>28</v>
      </c>
      <c r="B222" s="1418" t="s">
        <v>28</v>
      </c>
      <c r="C222" s="1273" t="s">
        <v>28</v>
      </c>
      <c r="D222" s="1286" t="s">
        <v>62</v>
      </c>
      <c r="E222" s="1270"/>
      <c r="F222" s="3535" t="s">
        <v>683</v>
      </c>
      <c r="G222" s="4098" t="s">
        <v>682</v>
      </c>
      <c r="H222" s="4047" t="s">
        <v>18</v>
      </c>
      <c r="I222" s="3983" t="s">
        <v>516</v>
      </c>
      <c r="J222" s="4004" t="s">
        <v>135</v>
      </c>
      <c r="K222" s="1476" t="s">
        <v>20</v>
      </c>
      <c r="L222" s="1505">
        <v>20</v>
      </c>
      <c r="M222" s="3981" t="s">
        <v>681</v>
      </c>
      <c r="N222" s="1351" t="s">
        <v>144</v>
      </c>
      <c r="O222" s="1303">
        <v>20</v>
      </c>
      <c r="P222" s="1221"/>
      <c r="Q222" s="1221"/>
      <c r="R222" s="1220"/>
    </row>
    <row r="223" spans="1:18" s="56" customFormat="1" ht="15" customHeight="1" thickBot="1" x14ac:dyDescent="0.3">
      <c r="A223" s="1285"/>
      <c r="B223" s="1432"/>
      <c r="C223" s="1264"/>
      <c r="D223" s="1283"/>
      <c r="E223" s="1261"/>
      <c r="F223" s="3871"/>
      <c r="G223" s="4099"/>
      <c r="H223" s="4048"/>
      <c r="I223" s="3984"/>
      <c r="J223" s="4005"/>
      <c r="K223" s="1473" t="s">
        <v>24</v>
      </c>
      <c r="L223" s="1306"/>
      <c r="M223" s="4067"/>
      <c r="N223" s="1364"/>
      <c r="O223" s="1726"/>
      <c r="R223" s="1220"/>
    </row>
    <row r="224" spans="1:18" s="56" customFormat="1" ht="15" customHeight="1" thickBot="1" x14ac:dyDescent="0.3">
      <c r="A224" s="1285"/>
      <c r="B224" s="1432"/>
      <c r="C224" s="1264"/>
      <c r="D224" s="1283"/>
      <c r="E224" s="1261"/>
      <c r="F224" s="1005"/>
      <c r="G224" s="4099"/>
      <c r="H224" s="4048"/>
      <c r="I224" s="3984"/>
      <c r="J224" s="4005"/>
      <c r="K224" s="1471" t="s">
        <v>26</v>
      </c>
      <c r="L224" s="1306">
        <v>0</v>
      </c>
      <c r="M224" s="4067"/>
      <c r="N224" s="1364"/>
      <c r="O224" s="1726"/>
      <c r="R224" s="1220"/>
    </row>
    <row r="225" spans="1:22" s="56" customFormat="1" ht="15" customHeight="1" thickBot="1" x14ac:dyDescent="0.3">
      <c r="A225" s="1282"/>
      <c r="B225" s="1427"/>
      <c r="C225" s="1254"/>
      <c r="D225" s="1280"/>
      <c r="E225" s="1251"/>
      <c r="F225" s="343"/>
      <c r="G225" s="4122"/>
      <c r="H225" s="4049"/>
      <c r="I225" s="3985"/>
      <c r="J225" s="4006"/>
      <c r="K225" s="1468" t="s">
        <v>27</v>
      </c>
      <c r="L225" s="1467">
        <f>SUM(L222:L224)</f>
        <v>20</v>
      </c>
      <c r="M225" s="1279"/>
      <c r="N225" s="1359"/>
      <c r="O225" s="1725"/>
      <c r="R225" s="1220"/>
    </row>
    <row r="226" spans="1:22" s="56" customFormat="1" ht="15" hidden="1" customHeight="1" thickBot="1" x14ac:dyDescent="0.3">
      <c r="A226" s="1285"/>
      <c r="B226" s="1432"/>
      <c r="C226" s="1264"/>
      <c r="D226" s="1286" t="s">
        <v>64</v>
      </c>
      <c r="E226" s="1431"/>
      <c r="F226" s="1477" t="s">
        <v>680</v>
      </c>
      <c r="G226" s="4099" t="s">
        <v>679</v>
      </c>
      <c r="H226" s="4048" t="s">
        <v>18</v>
      </c>
      <c r="I226" s="3984" t="s">
        <v>516</v>
      </c>
      <c r="J226" s="4005" t="s">
        <v>135</v>
      </c>
      <c r="K226" s="1524" t="s">
        <v>20</v>
      </c>
      <c r="L226" s="1653"/>
      <c r="M226" s="3986" t="s">
        <v>678</v>
      </c>
      <c r="N226" s="1724" t="s">
        <v>144</v>
      </c>
      <c r="O226" s="1723">
        <v>44000</v>
      </c>
      <c r="P226" s="1335"/>
      <c r="Q226" s="1335"/>
      <c r="R226" s="1220"/>
    </row>
    <row r="227" spans="1:22" s="56" customFormat="1" ht="15" hidden="1" customHeight="1" thickBot="1" x14ac:dyDescent="0.3">
      <c r="A227" s="1285"/>
      <c r="B227" s="1432"/>
      <c r="C227" s="1264"/>
      <c r="D227" s="1283"/>
      <c r="E227" s="1431"/>
      <c r="F227" s="1472"/>
      <c r="G227" s="4099"/>
      <c r="H227" s="4048"/>
      <c r="I227" s="3984"/>
      <c r="J227" s="4005"/>
      <c r="K227" s="1473" t="s">
        <v>24</v>
      </c>
      <c r="L227" s="1306"/>
      <c r="M227" s="3987"/>
      <c r="N227" s="1606"/>
      <c r="O227" s="1582"/>
    </row>
    <row r="228" spans="1:22" s="56" customFormat="1" ht="15" hidden="1" customHeight="1" thickBot="1" x14ac:dyDescent="0.3">
      <c r="A228" s="1285"/>
      <c r="B228" s="1432"/>
      <c r="C228" s="1264"/>
      <c r="D228" s="1283"/>
      <c r="E228" s="1431"/>
      <c r="F228" s="1005"/>
      <c r="G228" s="4099"/>
      <c r="H228" s="4048"/>
      <c r="I228" s="3984"/>
      <c r="J228" s="4005"/>
      <c r="K228" s="1471" t="s">
        <v>26</v>
      </c>
      <c r="L228" s="1306"/>
      <c r="M228" s="1321"/>
      <c r="N228" s="1606"/>
      <c r="O228" s="1582"/>
    </row>
    <row r="229" spans="1:22" s="56" customFormat="1" ht="15" hidden="1" customHeight="1" thickBot="1" x14ac:dyDescent="0.3">
      <c r="A229" s="1285"/>
      <c r="B229" s="1432"/>
      <c r="C229" s="1264"/>
      <c r="D229" s="1280"/>
      <c r="E229" s="1431"/>
      <c r="F229" s="1722"/>
      <c r="G229" s="4099"/>
      <c r="H229" s="4048"/>
      <c r="I229" s="3984"/>
      <c r="J229" s="4006"/>
      <c r="K229" s="1468" t="s">
        <v>27</v>
      </c>
      <c r="L229" s="1633">
        <f>SUM(L226:L228)</f>
        <v>0</v>
      </c>
      <c r="M229" s="1279"/>
      <c r="N229" s="1606"/>
      <c r="O229" s="1582"/>
    </row>
    <row r="230" spans="1:22" s="56" customFormat="1" ht="16.5" customHeight="1" thickBot="1" x14ac:dyDescent="0.25">
      <c r="A230" s="1275" t="s">
        <v>28</v>
      </c>
      <c r="B230" s="1418" t="s">
        <v>28</v>
      </c>
      <c r="C230" s="1273" t="s">
        <v>30</v>
      </c>
      <c r="D230" s="4208"/>
      <c r="E230" s="4247"/>
      <c r="F230" s="4249" t="s">
        <v>677</v>
      </c>
      <c r="G230" s="4090" t="s">
        <v>655</v>
      </c>
      <c r="H230" s="4047" t="s">
        <v>18</v>
      </c>
      <c r="I230" s="3983" t="s">
        <v>516</v>
      </c>
      <c r="J230" s="4004" t="s">
        <v>135</v>
      </c>
      <c r="K230" s="1721"/>
      <c r="L230" s="1720"/>
      <c r="M230" s="1376"/>
      <c r="N230" s="1375"/>
      <c r="O230" s="1719"/>
    </row>
    <row r="231" spans="1:22" s="56" customFormat="1" ht="15" customHeight="1" thickBot="1" x14ac:dyDescent="0.3">
      <c r="A231" s="1266"/>
      <c r="B231" s="1379"/>
      <c r="C231" s="1264"/>
      <c r="D231" s="4209"/>
      <c r="E231" s="4193"/>
      <c r="F231" s="4250"/>
      <c r="G231" s="4091"/>
      <c r="H231" s="4048"/>
      <c r="I231" s="3984"/>
      <c r="J231" s="4005"/>
      <c r="K231" s="1530" t="s">
        <v>20</v>
      </c>
      <c r="L231" s="1672">
        <f>L235+L239+L243+L247+L251+L255+L259+L263+L267</f>
        <v>1073.5</v>
      </c>
      <c r="M231" s="1376"/>
      <c r="N231" s="1375"/>
      <c r="O231" s="1719"/>
      <c r="S231" s="1220"/>
      <c r="T231" s="1220"/>
      <c r="U231" s="1220"/>
    </row>
    <row r="232" spans="1:22" s="56" customFormat="1" ht="18" customHeight="1" thickBot="1" x14ac:dyDescent="0.3">
      <c r="A232" s="1266"/>
      <c r="B232" s="1379"/>
      <c r="C232" s="1264"/>
      <c r="D232" s="4209"/>
      <c r="E232" s="4193"/>
      <c r="F232" s="4250"/>
      <c r="G232" s="4091"/>
      <c r="H232" s="4048"/>
      <c r="I232" s="3984"/>
      <c r="J232" s="4005"/>
      <c r="K232" s="1718" t="s">
        <v>24</v>
      </c>
      <c r="L232" s="1490">
        <f>L236+L240+L244+L248+L252+L256+L260+L264</f>
        <v>0</v>
      </c>
      <c r="M232" s="1398"/>
      <c r="N232" s="1397"/>
      <c r="O232" s="1717"/>
    </row>
    <row r="233" spans="1:22" s="56" customFormat="1" ht="15" customHeight="1" thickBot="1" x14ac:dyDescent="0.3">
      <c r="A233" s="1266"/>
      <c r="B233" s="1379"/>
      <c r="C233" s="1264"/>
      <c r="D233" s="4209"/>
      <c r="E233" s="4193"/>
      <c r="F233" s="4250"/>
      <c r="G233" s="4091"/>
      <c r="H233" s="4048"/>
      <c r="I233" s="3984"/>
      <c r="J233" s="4005"/>
      <c r="K233" s="1493" t="s">
        <v>26</v>
      </c>
      <c r="L233" s="1492">
        <f>L237+L241+L245+L249+L253+L257+L261+L265</f>
        <v>0</v>
      </c>
      <c r="M233" s="1301"/>
      <c r="N233" s="1409"/>
      <c r="O233" s="1436"/>
    </row>
    <row r="234" spans="1:22" s="56" customFormat="1" ht="15" customHeight="1" thickBot="1" x14ac:dyDescent="0.3">
      <c r="A234" s="1256"/>
      <c r="B234" s="1520"/>
      <c r="C234" s="1254"/>
      <c r="D234" s="4210"/>
      <c r="E234" s="4248"/>
      <c r="F234" s="4251"/>
      <c r="G234" s="4092"/>
      <c r="H234" s="4049"/>
      <c r="I234" s="3985"/>
      <c r="J234" s="4006"/>
      <c r="K234" s="1491" t="s">
        <v>27</v>
      </c>
      <c r="L234" s="1490">
        <f>SUM(L231:L233)</f>
        <v>1073.5</v>
      </c>
      <c r="M234" s="1297"/>
      <c r="N234" s="1434"/>
      <c r="O234" s="1433"/>
      <c r="R234" s="1220"/>
    </row>
    <row r="235" spans="1:22" s="56" customFormat="1" ht="21" customHeight="1" x14ac:dyDescent="0.25">
      <c r="A235" s="1275" t="s">
        <v>28</v>
      </c>
      <c r="B235" s="1418" t="s">
        <v>28</v>
      </c>
      <c r="C235" s="1273" t="s">
        <v>30</v>
      </c>
      <c r="D235" s="4039" t="s">
        <v>10</v>
      </c>
      <c r="E235" s="1261"/>
      <c r="F235" s="3871" t="s">
        <v>676</v>
      </c>
      <c r="G235" s="4099" t="s">
        <v>655</v>
      </c>
      <c r="H235" s="4048" t="s">
        <v>18</v>
      </c>
      <c r="I235" s="3983" t="s">
        <v>516</v>
      </c>
      <c r="J235" s="4242" t="s">
        <v>135</v>
      </c>
      <c r="K235" s="1476" t="s">
        <v>20</v>
      </c>
      <c r="L235" s="1581">
        <v>120</v>
      </c>
      <c r="M235" s="1394" t="s">
        <v>675</v>
      </c>
      <c r="N235" s="1640" t="s">
        <v>674</v>
      </c>
      <c r="O235" s="1350">
        <v>31</v>
      </c>
      <c r="P235" s="1335"/>
      <c r="Q235" s="1335"/>
    </row>
    <row r="236" spans="1:22" s="56" customFormat="1" ht="15" customHeight="1" x14ac:dyDescent="0.25">
      <c r="A236" s="1266"/>
      <c r="B236" s="1379"/>
      <c r="C236" s="1264"/>
      <c r="D236" s="4039"/>
      <c r="E236" s="1261"/>
      <c r="F236" s="3871"/>
      <c r="G236" s="4099"/>
      <c r="H236" s="4048"/>
      <c r="I236" s="3984"/>
      <c r="J236" s="4243"/>
      <c r="K236" s="1473" t="s">
        <v>24</v>
      </c>
      <c r="L236" s="1579"/>
      <c r="M236" s="1716" t="s">
        <v>673</v>
      </c>
      <c r="N236" s="1485" t="s">
        <v>144</v>
      </c>
      <c r="O236" s="1710">
        <v>1</v>
      </c>
      <c r="P236" s="1487"/>
      <c r="Q236" s="1487"/>
    </row>
    <row r="237" spans="1:22" s="56" customFormat="1" ht="15" customHeight="1" thickBot="1" x14ac:dyDescent="0.3">
      <c r="A237" s="1266"/>
      <c r="B237" s="1379"/>
      <c r="C237" s="1264"/>
      <c r="D237" s="4039"/>
      <c r="E237" s="1261"/>
      <c r="F237" s="3871"/>
      <c r="G237" s="4099"/>
      <c r="H237" s="4048"/>
      <c r="I237" s="3984"/>
      <c r="J237" s="4143"/>
      <c r="K237" s="1471" t="s">
        <v>26</v>
      </c>
      <c r="L237" s="1483">
        <v>0</v>
      </c>
      <c r="M237" s="1301"/>
      <c r="N237" s="1706"/>
      <c r="O237" s="1704"/>
      <c r="P237" s="1701"/>
      <c r="Q237" s="1701"/>
    </row>
    <row r="238" spans="1:22" s="56" customFormat="1" ht="13.5" customHeight="1" thickBot="1" x14ac:dyDescent="0.3">
      <c r="A238" s="1256"/>
      <c r="B238" s="1520"/>
      <c r="C238" s="1254"/>
      <c r="D238" s="4040"/>
      <c r="E238" s="1251"/>
      <c r="F238" s="1469"/>
      <c r="G238" s="4122"/>
      <c r="H238" s="4049"/>
      <c r="I238" s="3985"/>
      <c r="J238" s="4144"/>
      <c r="K238" s="1468" t="s">
        <v>27</v>
      </c>
      <c r="L238" s="1467">
        <f>SUM(L235:L237)</f>
        <v>120</v>
      </c>
      <c r="M238" s="1297"/>
      <c r="N238" s="1707"/>
      <c r="O238" s="1702"/>
      <c r="P238" s="1701"/>
      <c r="Q238" s="1701"/>
    </row>
    <row r="239" spans="1:22" s="56" customFormat="1" ht="15" customHeight="1" x14ac:dyDescent="0.25">
      <c r="A239" s="1275" t="s">
        <v>28</v>
      </c>
      <c r="B239" s="1418" t="s">
        <v>28</v>
      </c>
      <c r="C239" s="1273" t="s">
        <v>30</v>
      </c>
      <c r="D239" s="4038" t="s">
        <v>28</v>
      </c>
      <c r="E239" s="1270"/>
      <c r="F239" s="3535" t="s">
        <v>672</v>
      </c>
      <c r="G239" s="4098" t="s">
        <v>655</v>
      </c>
      <c r="H239" s="4047" t="s">
        <v>18</v>
      </c>
      <c r="I239" s="3983" t="s">
        <v>516</v>
      </c>
      <c r="J239" s="4242" t="s">
        <v>135</v>
      </c>
      <c r="K239" s="1476" t="s">
        <v>20</v>
      </c>
      <c r="L239" s="1715">
        <v>32.799999999999997</v>
      </c>
      <c r="M239" s="1474" t="s">
        <v>671</v>
      </c>
      <c r="N239" s="1640" t="s">
        <v>386</v>
      </c>
      <c r="O239" s="1350">
        <v>1</v>
      </c>
      <c r="P239" s="1335"/>
      <c r="Q239" s="1714"/>
      <c r="V239" s="1220"/>
    </row>
    <row r="240" spans="1:22" s="56" customFormat="1" ht="15" customHeight="1" x14ac:dyDescent="0.25">
      <c r="A240" s="1266"/>
      <c r="B240" s="1379"/>
      <c r="C240" s="1264"/>
      <c r="D240" s="4039"/>
      <c r="E240" s="1261"/>
      <c r="F240" s="3871"/>
      <c r="G240" s="4099"/>
      <c r="H240" s="4048"/>
      <c r="I240" s="3984"/>
      <c r="J240" s="4243"/>
      <c r="K240" s="1473" t="s">
        <v>24</v>
      </c>
      <c r="L240" s="1579"/>
      <c r="M240" s="1713"/>
      <c r="N240" s="1485"/>
      <c r="O240" s="1484"/>
      <c r="P240" s="1335"/>
      <c r="Q240" s="1335"/>
    </row>
    <row r="241" spans="1:24" s="56" customFormat="1" ht="18" customHeight="1" thickBot="1" x14ac:dyDescent="0.3">
      <c r="A241" s="1266"/>
      <c r="B241" s="1379"/>
      <c r="C241" s="1264"/>
      <c r="D241" s="4039"/>
      <c r="E241" s="1261"/>
      <c r="F241" s="3871"/>
      <c r="G241" s="4099"/>
      <c r="H241" s="4048"/>
      <c r="I241" s="3984"/>
      <c r="J241" s="4143"/>
      <c r="K241" s="1471" t="s">
        <v>26</v>
      </c>
      <c r="L241" s="1483">
        <v>0</v>
      </c>
      <c r="M241" s="1301"/>
      <c r="N241" s="1706"/>
      <c r="O241" s="1704"/>
      <c r="P241" s="1701"/>
      <c r="Q241" s="1701"/>
    </row>
    <row r="242" spans="1:24" s="56" customFormat="1" ht="17.25" customHeight="1" thickBot="1" x14ac:dyDescent="0.3">
      <c r="A242" s="1256"/>
      <c r="B242" s="1520"/>
      <c r="C242" s="1254"/>
      <c r="D242" s="4040"/>
      <c r="E242" s="1251"/>
      <c r="F242" s="1469"/>
      <c r="G242" s="4122"/>
      <c r="H242" s="4049"/>
      <c r="I242" s="3985"/>
      <c r="J242" s="4144"/>
      <c r="K242" s="1468" t="s">
        <v>27</v>
      </c>
      <c r="L242" s="1478">
        <f>SUM(L239:L241)</f>
        <v>32.799999999999997</v>
      </c>
      <c r="M242" s="1297"/>
      <c r="N242" s="1707"/>
      <c r="O242" s="1702"/>
      <c r="P242" s="1701"/>
      <c r="Q242" s="1701"/>
    </row>
    <row r="243" spans="1:24" s="56" customFormat="1" ht="24" customHeight="1" thickBot="1" x14ac:dyDescent="0.3">
      <c r="A243" s="1275" t="s">
        <v>28</v>
      </c>
      <c r="B243" s="1418" t="s">
        <v>28</v>
      </c>
      <c r="C243" s="1273" t="s">
        <v>30</v>
      </c>
      <c r="D243" s="4038" t="s">
        <v>30</v>
      </c>
      <c r="E243" s="1270"/>
      <c r="F243" s="1477" t="s">
        <v>670</v>
      </c>
      <c r="G243" s="4098" t="s">
        <v>655</v>
      </c>
      <c r="H243" s="4047" t="s">
        <v>18</v>
      </c>
      <c r="I243" s="3983" t="s">
        <v>516</v>
      </c>
      <c r="J243" s="4242" t="s">
        <v>135</v>
      </c>
      <c r="K243" s="307" t="s">
        <v>20</v>
      </c>
      <c r="L243" s="1581">
        <v>50.7</v>
      </c>
      <c r="M243" s="4069" t="s">
        <v>669</v>
      </c>
      <c r="N243" s="4073" t="s">
        <v>386</v>
      </c>
      <c r="O243" s="4071">
        <v>4</v>
      </c>
      <c r="P243" s="1487"/>
      <c r="Q243" s="1487"/>
      <c r="X243" s="1220"/>
    </row>
    <row r="244" spans="1:24" s="56" customFormat="1" ht="19.5" customHeight="1" thickBot="1" x14ac:dyDescent="0.3">
      <c r="A244" s="1266"/>
      <c r="B244" s="1379"/>
      <c r="C244" s="1264"/>
      <c r="D244" s="4039"/>
      <c r="E244" s="1261"/>
      <c r="F244" s="1472"/>
      <c r="G244" s="4099"/>
      <c r="H244" s="4048"/>
      <c r="I244" s="3984"/>
      <c r="J244" s="4243"/>
      <c r="K244" s="115" t="s">
        <v>24</v>
      </c>
      <c r="L244" s="1579"/>
      <c r="M244" s="4070"/>
      <c r="N244" s="4074"/>
      <c r="O244" s="4072"/>
      <c r="P244" s="1487"/>
      <c r="Q244" s="1487"/>
    </row>
    <row r="245" spans="1:24" s="56" customFormat="1" ht="21" customHeight="1" thickBot="1" x14ac:dyDescent="0.3">
      <c r="A245" s="1266"/>
      <c r="B245" s="1379"/>
      <c r="C245" s="1264"/>
      <c r="D245" s="4039"/>
      <c r="E245" s="1261"/>
      <c r="F245" s="1472"/>
      <c r="G245" s="4099"/>
      <c r="H245" s="4048"/>
      <c r="I245" s="3984"/>
      <c r="J245" s="4143"/>
      <c r="K245" s="1479" t="s">
        <v>26</v>
      </c>
      <c r="L245" s="1483">
        <v>0</v>
      </c>
      <c r="M245" s="1301"/>
      <c r="N245" s="1706"/>
      <c r="O245" s="1704"/>
      <c r="P245" s="1701"/>
      <c r="Q245" s="1701"/>
    </row>
    <row r="246" spans="1:24" s="56" customFormat="1" ht="18" customHeight="1" thickBot="1" x14ac:dyDescent="0.3">
      <c r="A246" s="1256"/>
      <c r="B246" s="1520"/>
      <c r="C246" s="1254"/>
      <c r="D246" s="4040"/>
      <c r="E246" s="1251"/>
      <c r="F246" s="1469"/>
      <c r="G246" s="4122"/>
      <c r="H246" s="4049"/>
      <c r="I246" s="3985"/>
      <c r="J246" s="4144"/>
      <c r="K246" s="1468" t="s">
        <v>27</v>
      </c>
      <c r="L246" s="1467">
        <f>SUM(L243:L245)</f>
        <v>50.7</v>
      </c>
      <c r="M246" s="1297"/>
      <c r="N246" s="1707"/>
      <c r="O246" s="1702"/>
      <c r="P246" s="1701"/>
      <c r="Q246" s="1701"/>
    </row>
    <row r="247" spans="1:24" s="56" customFormat="1" ht="18.75" customHeight="1" x14ac:dyDescent="0.25">
      <c r="A247" s="1275" t="s">
        <v>28</v>
      </c>
      <c r="B247" s="1418" t="s">
        <v>28</v>
      </c>
      <c r="C247" s="1273" t="s">
        <v>30</v>
      </c>
      <c r="D247" s="4038" t="s">
        <v>31</v>
      </c>
      <c r="E247" s="1270"/>
      <c r="F247" s="1477" t="s">
        <v>668</v>
      </c>
      <c r="G247" s="4098" t="s">
        <v>655</v>
      </c>
      <c r="H247" s="4047" t="s">
        <v>18</v>
      </c>
      <c r="I247" s="3983" t="s">
        <v>516</v>
      </c>
      <c r="J247" s="4242" t="s">
        <v>135</v>
      </c>
      <c r="K247" s="1476" t="s">
        <v>20</v>
      </c>
      <c r="L247" s="1581">
        <v>0</v>
      </c>
      <c r="M247" s="1709" t="s">
        <v>667</v>
      </c>
      <c r="N247" s="1640" t="s">
        <v>666</v>
      </c>
      <c r="O247" s="1350">
        <v>1</v>
      </c>
      <c r="P247" s="1335"/>
      <c r="Q247" s="1335"/>
    </row>
    <row r="248" spans="1:24" s="56" customFormat="1" ht="23.25" customHeight="1" x14ac:dyDescent="0.25">
      <c r="A248" s="1266"/>
      <c r="B248" s="1379"/>
      <c r="C248" s="1264"/>
      <c r="D248" s="4039"/>
      <c r="E248" s="1261"/>
      <c r="F248" s="1472"/>
      <c r="G248" s="4099"/>
      <c r="H248" s="4048"/>
      <c r="I248" s="3984"/>
      <c r="J248" s="4243"/>
      <c r="K248" s="1473" t="s">
        <v>24</v>
      </c>
      <c r="L248" s="1699"/>
      <c r="M248" s="1708"/>
      <c r="N248" s="1485"/>
      <c r="O248" s="1484"/>
      <c r="P248" s="1335"/>
      <c r="Q248" s="1335"/>
    </row>
    <row r="249" spans="1:24" s="56" customFormat="1" ht="19.5" customHeight="1" thickBot="1" x14ac:dyDescent="0.3">
      <c r="A249" s="1266"/>
      <c r="B249" s="1379"/>
      <c r="C249" s="1264"/>
      <c r="D249" s="4039"/>
      <c r="E249" s="1261"/>
      <c r="F249" s="1472"/>
      <c r="G249" s="4099"/>
      <c r="H249" s="4048"/>
      <c r="I249" s="3984"/>
      <c r="J249" s="4143"/>
      <c r="K249" s="1471" t="s">
        <v>26</v>
      </c>
      <c r="L249" s="1306"/>
      <c r="M249" s="1301"/>
      <c r="N249" s="1706"/>
      <c r="O249" s="1299"/>
    </row>
    <row r="250" spans="1:24" s="56" customFormat="1" ht="15" customHeight="1" thickBot="1" x14ac:dyDescent="0.3">
      <c r="A250" s="1256"/>
      <c r="B250" s="1520"/>
      <c r="C250" s="1254"/>
      <c r="D250" s="4040"/>
      <c r="E250" s="1251"/>
      <c r="F250" s="1469"/>
      <c r="G250" s="4122"/>
      <c r="H250" s="4049"/>
      <c r="I250" s="3985"/>
      <c r="J250" s="4144"/>
      <c r="K250" s="1468" t="s">
        <v>27</v>
      </c>
      <c r="L250" s="1467">
        <f>SUM(L247:L249)</f>
        <v>0</v>
      </c>
      <c r="M250" s="1297"/>
      <c r="N250" s="1707"/>
      <c r="O250" s="1295"/>
    </row>
    <row r="251" spans="1:24" s="56" customFormat="1" ht="15" customHeight="1" x14ac:dyDescent="0.25">
      <c r="A251" s="1275" t="s">
        <v>28</v>
      </c>
      <c r="B251" s="1418" t="s">
        <v>28</v>
      </c>
      <c r="C251" s="1273" t="s">
        <v>30</v>
      </c>
      <c r="D251" s="4038" t="s">
        <v>33</v>
      </c>
      <c r="E251" s="1270"/>
      <c r="F251" s="3535" t="s">
        <v>665</v>
      </c>
      <c r="G251" s="4098" t="s">
        <v>655</v>
      </c>
      <c r="H251" s="4047" t="s">
        <v>18</v>
      </c>
      <c r="I251" s="3983" t="s">
        <v>516</v>
      </c>
      <c r="J251" s="4242" t="s">
        <v>135</v>
      </c>
      <c r="K251" s="1476" t="s">
        <v>20</v>
      </c>
      <c r="L251" s="1581">
        <v>250</v>
      </c>
      <c r="M251" s="1394" t="s">
        <v>664</v>
      </c>
      <c r="N251" s="1640" t="s">
        <v>144</v>
      </c>
      <c r="O251" s="1350">
        <v>92</v>
      </c>
      <c r="P251" s="1335"/>
      <c r="Q251" s="1335"/>
      <c r="V251" s="1220"/>
    </row>
    <row r="252" spans="1:24" s="56" customFormat="1" ht="15" customHeight="1" x14ac:dyDescent="0.25">
      <c r="A252" s="1266"/>
      <c r="B252" s="1379"/>
      <c r="C252" s="1264"/>
      <c r="D252" s="4039"/>
      <c r="E252" s="1261"/>
      <c r="F252" s="3871"/>
      <c r="G252" s="4099"/>
      <c r="H252" s="4048"/>
      <c r="I252" s="3984"/>
      <c r="J252" s="4243"/>
      <c r="K252" s="1473" t="s">
        <v>24</v>
      </c>
      <c r="L252" s="1579"/>
      <c r="M252" s="1301"/>
      <c r="N252" s="1706"/>
      <c r="O252" s="1704"/>
      <c r="P252" s="1701"/>
      <c r="Q252" s="1701"/>
    </row>
    <row r="253" spans="1:24" s="56" customFormat="1" ht="15" customHeight="1" thickBot="1" x14ac:dyDescent="0.3">
      <c r="A253" s="1266"/>
      <c r="B253" s="1379"/>
      <c r="C253" s="1264"/>
      <c r="D253" s="4039"/>
      <c r="E253" s="1261"/>
      <c r="F253" s="3871"/>
      <c r="G253" s="4099"/>
      <c r="H253" s="4048"/>
      <c r="I253" s="3984"/>
      <c r="J253" s="4143"/>
      <c r="K253" s="1471" t="s">
        <v>26</v>
      </c>
      <c r="L253" s="1483">
        <v>0</v>
      </c>
      <c r="M253" s="1301"/>
      <c r="N253" s="1706"/>
      <c r="O253" s="1704"/>
      <c r="P253" s="1701"/>
      <c r="Q253" s="1701"/>
    </row>
    <row r="254" spans="1:24" s="56" customFormat="1" ht="15.75" customHeight="1" thickBot="1" x14ac:dyDescent="0.3">
      <c r="A254" s="1256"/>
      <c r="B254" s="1520"/>
      <c r="C254" s="1254"/>
      <c r="D254" s="4040"/>
      <c r="E254" s="1251"/>
      <c r="F254" s="343"/>
      <c r="G254" s="4122"/>
      <c r="H254" s="4049"/>
      <c r="I254" s="3985"/>
      <c r="J254" s="4144"/>
      <c r="K254" s="1468" t="s">
        <v>27</v>
      </c>
      <c r="L254" s="1478">
        <f>SUM(L251:L253)</f>
        <v>250</v>
      </c>
      <c r="M254" s="1297"/>
      <c r="N254" s="1434"/>
      <c r="O254" s="1702"/>
      <c r="P254" s="1701"/>
      <c r="Q254" s="1701"/>
    </row>
    <row r="255" spans="1:24" s="56" customFormat="1" ht="15" customHeight="1" x14ac:dyDescent="0.25">
      <c r="A255" s="1275" t="s">
        <v>28</v>
      </c>
      <c r="B255" s="1418" t="s">
        <v>28</v>
      </c>
      <c r="C255" s="1273" t="s">
        <v>30</v>
      </c>
      <c r="D255" s="4038" t="s">
        <v>35</v>
      </c>
      <c r="E255" s="1270"/>
      <c r="F255" s="3535" t="s">
        <v>663</v>
      </c>
      <c r="G255" s="4098" t="s">
        <v>655</v>
      </c>
      <c r="H255" s="4047" t="s">
        <v>18</v>
      </c>
      <c r="I255" s="3983" t="s">
        <v>516</v>
      </c>
      <c r="J255" s="4242" t="s">
        <v>135</v>
      </c>
      <c r="K255" s="1476" t="s">
        <v>20</v>
      </c>
      <c r="L255" s="1705">
        <v>220</v>
      </c>
      <c r="M255" s="1394" t="s">
        <v>662</v>
      </c>
      <c r="N255" s="1640" t="s">
        <v>144</v>
      </c>
      <c r="O255" s="1350">
        <v>45</v>
      </c>
      <c r="P255" s="1335"/>
      <c r="Q255" s="1335"/>
      <c r="U255" s="1220"/>
    </row>
    <row r="256" spans="1:24" s="56" customFormat="1" ht="15" customHeight="1" x14ac:dyDescent="0.25">
      <c r="A256" s="1266"/>
      <c r="B256" s="1379"/>
      <c r="C256" s="1264"/>
      <c r="D256" s="4039"/>
      <c r="E256" s="1261"/>
      <c r="F256" s="3871"/>
      <c r="G256" s="4099"/>
      <c r="H256" s="4048"/>
      <c r="I256" s="3984"/>
      <c r="J256" s="4243"/>
      <c r="K256" s="1473" t="s">
        <v>24</v>
      </c>
      <c r="L256" s="1579"/>
      <c r="M256" s="1301"/>
      <c r="N256" s="1409"/>
      <c r="O256" s="1704"/>
      <c r="P256" s="1701"/>
      <c r="Q256" s="1701"/>
    </row>
    <row r="257" spans="1:22" s="56" customFormat="1" ht="15" customHeight="1" thickBot="1" x14ac:dyDescent="0.3">
      <c r="A257" s="1266"/>
      <c r="B257" s="1379"/>
      <c r="C257" s="1264"/>
      <c r="D257" s="4039"/>
      <c r="E257" s="1261"/>
      <c r="F257" s="3871"/>
      <c r="G257" s="4099"/>
      <c r="H257" s="4048"/>
      <c r="I257" s="3984"/>
      <c r="J257" s="4143"/>
      <c r="K257" s="1479" t="s">
        <v>26</v>
      </c>
      <c r="L257" s="1483">
        <v>0</v>
      </c>
      <c r="M257" s="1398"/>
      <c r="N257" s="1397"/>
      <c r="O257" s="1703"/>
      <c r="P257" s="1701"/>
      <c r="Q257" s="1701"/>
    </row>
    <row r="258" spans="1:22" s="56" customFormat="1" ht="30.75" customHeight="1" thickBot="1" x14ac:dyDescent="0.3">
      <c r="A258" s="1256"/>
      <c r="B258" s="1520"/>
      <c r="C258" s="1254"/>
      <c r="D258" s="4040"/>
      <c r="E258" s="1251"/>
      <c r="F258" s="1469"/>
      <c r="G258" s="4122"/>
      <c r="H258" s="4049"/>
      <c r="I258" s="3985"/>
      <c r="J258" s="4144"/>
      <c r="K258" s="1468" t="s">
        <v>27</v>
      </c>
      <c r="L258" s="1467">
        <f>SUM(L255:L257)</f>
        <v>220</v>
      </c>
      <c r="M258" s="1297"/>
      <c r="N258" s="1434"/>
      <c r="O258" s="1702"/>
      <c r="P258" s="1701"/>
      <c r="Q258" s="1701"/>
    </row>
    <row r="259" spans="1:22" s="56" customFormat="1" ht="15" customHeight="1" x14ac:dyDescent="0.25">
      <c r="A259" s="1275" t="s">
        <v>28</v>
      </c>
      <c r="B259" s="1418" t="s">
        <v>28</v>
      </c>
      <c r="C259" s="1273" t="s">
        <v>30</v>
      </c>
      <c r="D259" s="4038" t="s">
        <v>50</v>
      </c>
      <c r="E259" s="1270"/>
      <c r="F259" s="3434" t="s">
        <v>661</v>
      </c>
      <c r="G259" s="4098" t="s">
        <v>655</v>
      </c>
      <c r="H259" s="4047" t="s">
        <v>18</v>
      </c>
      <c r="I259" s="3983" t="s">
        <v>67</v>
      </c>
      <c r="J259" s="4242" t="s">
        <v>102</v>
      </c>
      <c r="K259" s="1476" t="s">
        <v>20</v>
      </c>
      <c r="L259" s="1581">
        <v>150</v>
      </c>
      <c r="M259" s="3981" t="s">
        <v>660</v>
      </c>
      <c r="N259" s="1640" t="s">
        <v>144</v>
      </c>
      <c r="O259" s="1350">
        <v>1</v>
      </c>
      <c r="P259" s="1335"/>
      <c r="Q259" s="1335"/>
    </row>
    <row r="260" spans="1:22" s="56" customFormat="1" ht="15" customHeight="1" thickBot="1" x14ac:dyDescent="0.3">
      <c r="A260" s="1266"/>
      <c r="B260" s="1379"/>
      <c r="C260" s="1264"/>
      <c r="D260" s="4039"/>
      <c r="E260" s="1261"/>
      <c r="F260" s="3435"/>
      <c r="G260" s="4099"/>
      <c r="H260" s="4048"/>
      <c r="I260" s="3984"/>
      <c r="J260" s="4243"/>
      <c r="K260" s="1471" t="s">
        <v>24</v>
      </c>
      <c r="L260" s="1700"/>
      <c r="M260" s="4068"/>
      <c r="N260" s="1381"/>
      <c r="O260" s="1380"/>
    </row>
    <row r="261" spans="1:22" s="56" customFormat="1" ht="15" customHeight="1" thickBot="1" x14ac:dyDescent="0.3">
      <c r="A261" s="1266"/>
      <c r="B261" s="1379"/>
      <c r="C261" s="1264"/>
      <c r="D261" s="4039"/>
      <c r="E261" s="1261"/>
      <c r="F261" s="3435"/>
      <c r="G261" s="4099"/>
      <c r="H261" s="4048"/>
      <c r="I261" s="3984"/>
      <c r="J261" s="4143"/>
      <c r="K261" s="307" t="s">
        <v>26</v>
      </c>
      <c r="L261" s="1550"/>
      <c r="M261" s="1305"/>
      <c r="N261" s="1452"/>
      <c r="O261" s="1495"/>
    </row>
    <row r="262" spans="1:22" s="56" customFormat="1" ht="15" customHeight="1" thickBot="1" x14ac:dyDescent="0.3">
      <c r="A262" s="1256"/>
      <c r="B262" s="1520"/>
      <c r="C262" s="1254"/>
      <c r="D262" s="4040"/>
      <c r="E262" s="1251"/>
      <c r="F262" s="1412"/>
      <c r="G262" s="4122"/>
      <c r="H262" s="4049"/>
      <c r="I262" s="3985"/>
      <c r="J262" s="4144"/>
      <c r="K262" s="1468" t="s">
        <v>27</v>
      </c>
      <c r="L262" s="1467">
        <f>SUM(L259:L261)</f>
        <v>150</v>
      </c>
      <c r="M262" s="1297"/>
      <c r="N262" s="1434"/>
      <c r="O262" s="1295"/>
    </row>
    <row r="263" spans="1:22" s="56" customFormat="1" ht="24" customHeight="1" x14ac:dyDescent="0.25">
      <c r="A263" s="1275" t="s">
        <v>28</v>
      </c>
      <c r="B263" s="1418" t="s">
        <v>28</v>
      </c>
      <c r="C263" s="1273" t="s">
        <v>30</v>
      </c>
      <c r="D263" s="4038" t="s">
        <v>53</v>
      </c>
      <c r="E263" s="1270"/>
      <c r="F263" s="1477" t="s">
        <v>659</v>
      </c>
      <c r="G263" s="4098" t="s">
        <v>655</v>
      </c>
      <c r="H263" s="4047" t="s">
        <v>18</v>
      </c>
      <c r="I263" s="3983" t="s">
        <v>516</v>
      </c>
      <c r="J263" s="3992" t="s">
        <v>135</v>
      </c>
      <c r="K263" s="1524" t="s">
        <v>20</v>
      </c>
      <c r="L263" s="1699">
        <v>200</v>
      </c>
      <c r="M263" s="1444" t="s">
        <v>658</v>
      </c>
      <c r="N263" s="1605"/>
      <c r="O263" s="1340" t="s">
        <v>657</v>
      </c>
      <c r="P263" s="1335"/>
      <c r="Q263" s="1335"/>
      <c r="U263" s="1220"/>
      <c r="V263" s="1220"/>
    </row>
    <row r="264" spans="1:22" s="56" customFormat="1" ht="15" customHeight="1" x14ac:dyDescent="0.25">
      <c r="A264" s="1266"/>
      <c r="B264" s="1379"/>
      <c r="C264" s="1264"/>
      <c r="D264" s="4039"/>
      <c r="E264" s="1261"/>
      <c r="F264" s="1472"/>
      <c r="G264" s="4099"/>
      <c r="H264" s="4048"/>
      <c r="I264" s="3984"/>
      <c r="J264" s="3993"/>
      <c r="K264" s="1473" t="s">
        <v>24</v>
      </c>
      <c r="L264" s="1579"/>
      <c r="M264" s="1301"/>
      <c r="N264" s="1300"/>
      <c r="O264" s="1310"/>
    </row>
    <row r="265" spans="1:22" s="56" customFormat="1" ht="15" customHeight="1" thickBot="1" x14ac:dyDescent="0.3">
      <c r="A265" s="1266"/>
      <c r="B265" s="1379"/>
      <c r="C265" s="1264"/>
      <c r="D265" s="4039"/>
      <c r="E265" s="1261"/>
      <c r="F265" s="1472"/>
      <c r="G265" s="4099"/>
      <c r="H265" s="4048"/>
      <c r="I265" s="3984"/>
      <c r="J265" s="3993"/>
      <c r="K265" s="1471" t="s">
        <v>26</v>
      </c>
      <c r="L265" s="1698">
        <v>0</v>
      </c>
      <c r="M265" s="1301"/>
      <c r="N265" s="1300"/>
      <c r="O265" s="1310"/>
    </row>
    <row r="266" spans="1:22" s="56" customFormat="1" ht="15" customHeight="1" thickBot="1" x14ac:dyDescent="0.3">
      <c r="A266" s="1256"/>
      <c r="B266" s="1520"/>
      <c r="C266" s="1254"/>
      <c r="D266" s="4040"/>
      <c r="E266" s="1251"/>
      <c r="F266" s="1469"/>
      <c r="G266" s="4122"/>
      <c r="H266" s="4049"/>
      <c r="I266" s="3985"/>
      <c r="J266" s="4089"/>
      <c r="K266" s="1468" t="s">
        <v>27</v>
      </c>
      <c r="L266" s="1467">
        <f>SUM(L263:L265)</f>
        <v>200</v>
      </c>
      <c r="M266" s="1297"/>
      <c r="N266" s="1296"/>
      <c r="O266" s="1572"/>
    </row>
    <row r="267" spans="1:22" s="56" customFormat="1" ht="15" customHeight="1" thickBot="1" x14ac:dyDescent="0.3">
      <c r="A267" s="1275" t="s">
        <v>28</v>
      </c>
      <c r="B267" s="1418" t="s">
        <v>28</v>
      </c>
      <c r="C267" s="1273" t="s">
        <v>30</v>
      </c>
      <c r="D267" s="4038" t="s">
        <v>55</v>
      </c>
      <c r="E267" s="3983"/>
      <c r="F267" s="4179" t="s">
        <v>656</v>
      </c>
      <c r="G267" s="4098" t="s">
        <v>655</v>
      </c>
      <c r="H267" s="4047" t="s">
        <v>18</v>
      </c>
      <c r="I267" s="3983" t="s">
        <v>67</v>
      </c>
      <c r="J267" s="3992" t="s">
        <v>102</v>
      </c>
      <c r="K267" s="1524" t="s">
        <v>20</v>
      </c>
      <c r="L267" s="1306">
        <v>50</v>
      </c>
      <c r="M267" s="1279" t="s">
        <v>654</v>
      </c>
      <c r="N267" s="1697" t="s">
        <v>386</v>
      </c>
      <c r="O267" s="1289">
        <v>12</v>
      </c>
    </row>
    <row r="268" spans="1:22" s="56" customFormat="1" ht="15" customHeight="1" thickBot="1" x14ac:dyDescent="0.3">
      <c r="A268" s="1266"/>
      <c r="B268" s="1696"/>
      <c r="C268" s="1264"/>
      <c r="D268" s="4039"/>
      <c r="E268" s="3984"/>
      <c r="F268" s="4180"/>
      <c r="G268" s="4099"/>
      <c r="H268" s="4048"/>
      <c r="I268" s="3984"/>
      <c r="J268" s="3993"/>
      <c r="K268" s="1473" t="s">
        <v>24</v>
      </c>
      <c r="L268" s="1306"/>
      <c r="M268" s="1279"/>
      <c r="N268" s="1278"/>
      <c r="O268" s="1246"/>
    </row>
    <row r="269" spans="1:22" s="56" customFormat="1" ht="15" customHeight="1" thickBot="1" x14ac:dyDescent="0.3">
      <c r="A269" s="1266"/>
      <c r="B269" s="1696"/>
      <c r="C269" s="1264"/>
      <c r="D269" s="4039"/>
      <c r="E269" s="3984"/>
      <c r="F269" s="4180"/>
      <c r="G269" s="4099"/>
      <c r="H269" s="4048"/>
      <c r="I269" s="3984"/>
      <c r="J269" s="3993"/>
      <c r="K269" s="1471" t="s">
        <v>26</v>
      </c>
      <c r="L269" s="1306"/>
      <c r="M269" s="1279"/>
      <c r="N269" s="1278"/>
      <c r="O269" s="1246"/>
    </row>
    <row r="270" spans="1:22" s="56" customFormat="1" ht="15" customHeight="1" thickBot="1" x14ac:dyDescent="0.3">
      <c r="A270" s="1256"/>
      <c r="B270" s="1695"/>
      <c r="C270" s="1254"/>
      <c r="D270" s="4040"/>
      <c r="E270" s="3985"/>
      <c r="F270" s="4181"/>
      <c r="G270" s="4122"/>
      <c r="H270" s="4049"/>
      <c r="I270" s="3985"/>
      <c r="J270" s="4089"/>
      <c r="K270" s="1468" t="s">
        <v>27</v>
      </c>
      <c r="L270" s="1467">
        <f>SUM(L267:L269)</f>
        <v>50</v>
      </c>
      <c r="M270" s="1279"/>
      <c r="N270" s="1278"/>
      <c r="O270" s="1246"/>
    </row>
    <row r="271" spans="1:22" s="56" customFormat="1" ht="15" customHeight="1" thickBot="1" x14ac:dyDescent="0.3">
      <c r="A271" s="1243" t="s">
        <v>28</v>
      </c>
      <c r="B271" s="1245" t="s">
        <v>28</v>
      </c>
      <c r="C271" s="4010" t="s">
        <v>496</v>
      </c>
      <c r="D271" s="4010"/>
      <c r="E271" s="4010"/>
      <c r="F271" s="4010"/>
      <c r="G271" s="4010"/>
      <c r="H271" s="4010"/>
      <c r="I271" s="4010"/>
      <c r="J271" s="4010"/>
      <c r="K271" s="4011"/>
      <c r="L271" s="1694">
        <f>L234+L175+L167</f>
        <v>5261.9</v>
      </c>
      <c r="M271" s="4019"/>
      <c r="N271" s="4020"/>
      <c r="O271" s="4021"/>
      <c r="P271" s="1239"/>
      <c r="Q271" s="1239"/>
    </row>
    <row r="272" spans="1:22" s="56" customFormat="1" ht="15" customHeight="1" thickBot="1" x14ac:dyDescent="0.3">
      <c r="A272" s="1243" t="s">
        <v>28</v>
      </c>
      <c r="B272" s="4104" t="s">
        <v>495</v>
      </c>
      <c r="C272" s="4105"/>
      <c r="D272" s="4105"/>
      <c r="E272" s="4105"/>
      <c r="F272" s="4105"/>
      <c r="G272" s="4105"/>
      <c r="H272" s="4105"/>
      <c r="I272" s="4105"/>
      <c r="J272" s="4105"/>
      <c r="K272" s="4106"/>
      <c r="L272" s="1242">
        <f>L160+L271</f>
        <v>5311.9</v>
      </c>
      <c r="M272" s="4086"/>
      <c r="N272" s="4087"/>
      <c r="O272" s="4088"/>
      <c r="P272" s="1239"/>
      <c r="Q272" s="1239"/>
    </row>
    <row r="273" spans="1:21" s="56" customFormat="1" ht="19.5" customHeight="1" thickBot="1" x14ac:dyDescent="0.3">
      <c r="A273" s="1243" t="s">
        <v>30</v>
      </c>
      <c r="B273" s="1693"/>
      <c r="C273" s="1692" t="s">
        <v>653</v>
      </c>
      <c r="D273" s="1690"/>
      <c r="E273" s="1690"/>
      <c r="F273" s="1690"/>
      <c r="G273" s="1690"/>
      <c r="H273" s="1691"/>
      <c r="I273" s="1690"/>
      <c r="J273" s="1690"/>
      <c r="K273" s="1690"/>
      <c r="L273" s="1690"/>
      <c r="M273" s="1690"/>
      <c r="N273" s="1690"/>
      <c r="O273" s="1689"/>
      <c r="P273" s="1688"/>
      <c r="Q273" s="1688"/>
    </row>
    <row r="274" spans="1:21" s="56" customFormat="1" ht="23.25" customHeight="1" thickBot="1" x14ac:dyDescent="0.3">
      <c r="A274" s="1282"/>
      <c r="B274" s="1687"/>
      <c r="C274" s="4204"/>
      <c r="D274" s="4205"/>
      <c r="E274" s="4205"/>
      <c r="F274" s="4205"/>
      <c r="G274" s="4205"/>
      <c r="H274" s="4205"/>
      <c r="I274" s="4205"/>
      <c r="J274" s="4205"/>
      <c r="K274" s="4205"/>
      <c r="L274" s="4205"/>
      <c r="M274" s="1686" t="s">
        <v>652</v>
      </c>
      <c r="N274" s="1685" t="s">
        <v>651</v>
      </c>
      <c r="O274" s="1684" t="s">
        <v>650</v>
      </c>
      <c r="P274" s="1683"/>
      <c r="Q274" s="1683"/>
    </row>
    <row r="275" spans="1:21" s="56" customFormat="1" ht="17.25" customHeight="1" thickBot="1" x14ac:dyDescent="0.3">
      <c r="A275" s="1243" t="s">
        <v>30</v>
      </c>
      <c r="B275" s="1682" t="s">
        <v>10</v>
      </c>
      <c r="C275" s="4176" t="s">
        <v>649</v>
      </c>
      <c r="D275" s="4177"/>
      <c r="E275" s="4177"/>
      <c r="F275" s="4177"/>
      <c r="G275" s="4177"/>
      <c r="H275" s="4177"/>
      <c r="I275" s="4177"/>
      <c r="J275" s="4177"/>
      <c r="K275" s="4177"/>
      <c r="L275" s="4177"/>
      <c r="M275" s="4177"/>
      <c r="N275" s="4177"/>
      <c r="O275" s="4178"/>
      <c r="P275" s="1681"/>
      <c r="Q275" s="1681"/>
    </row>
    <row r="276" spans="1:21" s="56" customFormat="1" ht="42" customHeight="1" thickBot="1" x14ac:dyDescent="0.3">
      <c r="A276" s="1243"/>
      <c r="B276" s="1680"/>
      <c r="C276" s="4197"/>
      <c r="D276" s="4198"/>
      <c r="E276" s="4198"/>
      <c r="F276" s="4198"/>
      <c r="G276" s="4198"/>
      <c r="H276" s="4198"/>
      <c r="I276" s="4198"/>
      <c r="J276" s="4198"/>
      <c r="K276" s="4198"/>
      <c r="L276" s="4199"/>
      <c r="M276" s="1679" t="s">
        <v>648</v>
      </c>
      <c r="N276" s="1678" t="s">
        <v>283</v>
      </c>
      <c r="O276" s="1553">
        <v>3.82</v>
      </c>
      <c r="P276" s="1335"/>
      <c r="Q276" s="1335"/>
    </row>
    <row r="277" spans="1:21" s="56" customFormat="1" ht="21" customHeight="1" thickBot="1" x14ac:dyDescent="0.3">
      <c r="A277" s="4160" t="s">
        <v>30</v>
      </c>
      <c r="B277" s="4168" t="s">
        <v>10</v>
      </c>
      <c r="C277" s="4156" t="s">
        <v>10</v>
      </c>
      <c r="D277" s="4247"/>
      <c r="E277" s="1677"/>
      <c r="F277" s="3548" t="s">
        <v>647</v>
      </c>
      <c r="G277" s="4075" t="s">
        <v>419</v>
      </c>
      <c r="H277" s="4047" t="s">
        <v>18</v>
      </c>
      <c r="I277" s="4137" t="s">
        <v>646</v>
      </c>
      <c r="J277" s="4385" t="s">
        <v>135</v>
      </c>
      <c r="K277" s="1497" t="s">
        <v>20</v>
      </c>
      <c r="L277" s="1672">
        <f>L282+L286+L290+L294+L298+L302+L306+L310+L314+L318+L320+L324+L328+L332+L336+L344+L340+L348+L352+L356+L360+L364+L368+L372</f>
        <v>2249.5</v>
      </c>
      <c r="M277" s="1676"/>
      <c r="N277" s="1675"/>
      <c r="O277" s="1674"/>
      <c r="P277" s="1671"/>
      <c r="Q277" s="1671"/>
      <c r="S277" s="1220"/>
      <c r="U277" s="1220"/>
    </row>
    <row r="278" spans="1:21" s="56" customFormat="1" ht="15" customHeight="1" thickBot="1" x14ac:dyDescent="0.3">
      <c r="A278" s="4161"/>
      <c r="B278" s="4163"/>
      <c r="C278" s="4157"/>
      <c r="D278" s="4193"/>
      <c r="E278" s="1666"/>
      <c r="F278" s="3551"/>
      <c r="G278" s="4076"/>
      <c r="H278" s="4048"/>
      <c r="I278" s="4138"/>
      <c r="J278" s="4386"/>
      <c r="K278" s="1494" t="s">
        <v>217</v>
      </c>
      <c r="L278" s="1672">
        <f>L283+L287+L291+L295+L299+L303+L307+L311+L315+L319+L321+L325+L329+L333+L337+L345+L341+L349+L353+L357+L361+L365+L369+L373</f>
        <v>3932.8</v>
      </c>
      <c r="M278" s="1669"/>
      <c r="N278" s="1668"/>
      <c r="O278" s="1667"/>
      <c r="P278" s="1671"/>
      <c r="Q278" s="1671"/>
      <c r="S278" s="1220"/>
      <c r="U278" s="1220"/>
    </row>
    <row r="279" spans="1:21" s="56" customFormat="1" ht="15" customHeight="1" thickBot="1" x14ac:dyDescent="0.3">
      <c r="A279" s="4161"/>
      <c r="B279" s="4163"/>
      <c r="C279" s="4157"/>
      <c r="D279" s="4193"/>
      <c r="E279" s="1666"/>
      <c r="F279" s="3551"/>
      <c r="G279" s="4076"/>
      <c r="H279" s="4048"/>
      <c r="I279" s="4138"/>
      <c r="J279" s="3992" t="s">
        <v>169</v>
      </c>
      <c r="K279" s="1670" t="s">
        <v>218</v>
      </c>
      <c r="L279" s="1496"/>
      <c r="M279" s="1669"/>
      <c r="N279" s="1668"/>
      <c r="O279" s="1667"/>
      <c r="P279" s="1662"/>
      <c r="Q279" s="1662"/>
    </row>
    <row r="280" spans="1:21" s="56" customFormat="1" ht="15" customHeight="1" thickBot="1" x14ac:dyDescent="0.3">
      <c r="A280" s="4161"/>
      <c r="B280" s="4163"/>
      <c r="C280" s="4157"/>
      <c r="D280" s="4193"/>
      <c r="E280" s="1666"/>
      <c r="F280" s="3551"/>
      <c r="G280" s="4076"/>
      <c r="H280" s="4048"/>
      <c r="I280" s="4138"/>
      <c r="J280" s="3993"/>
      <c r="K280" s="1493" t="s">
        <v>26</v>
      </c>
      <c r="L280" s="1496">
        <f>L284+L288+L292+L304+L308+L312+L316+L322+L326+L330+L334+L338+L362+L370+L374+L366</f>
        <v>360.8</v>
      </c>
      <c r="M280" s="1665"/>
      <c r="N280" s="1664"/>
      <c r="O280" s="1663"/>
      <c r="P280" s="1662"/>
      <c r="Q280" s="1662"/>
      <c r="U280" s="1220"/>
    </row>
    <row r="281" spans="1:21" s="56" customFormat="1" ht="15" customHeight="1" thickBot="1" x14ac:dyDescent="0.3">
      <c r="A281" s="4162"/>
      <c r="B281" s="4169"/>
      <c r="C281" s="4164"/>
      <c r="D281" s="4248"/>
      <c r="E281" s="1661"/>
      <c r="F281" s="4114"/>
      <c r="G281" s="4077"/>
      <c r="H281" s="4049"/>
      <c r="I281" s="4139"/>
      <c r="J281" s="1426"/>
      <c r="K281" s="1491" t="s">
        <v>27</v>
      </c>
      <c r="L281" s="1660">
        <f>SUM(L277:L280)</f>
        <v>6543.1</v>
      </c>
      <c r="M281" s="1297"/>
      <c r="N281" s="1434"/>
      <c r="O281" s="1295"/>
    </row>
    <row r="282" spans="1:21" s="56" customFormat="1" ht="16.899999999999999" customHeight="1" x14ac:dyDescent="0.25">
      <c r="A282" s="4160" t="s">
        <v>30</v>
      </c>
      <c r="B282" s="4168" t="s">
        <v>10</v>
      </c>
      <c r="C282" s="4153" t="s">
        <v>10</v>
      </c>
      <c r="D282" s="4038" t="s">
        <v>10</v>
      </c>
      <c r="E282" s="1270"/>
      <c r="F282" s="3535" t="s">
        <v>645</v>
      </c>
      <c r="G282" s="4075" t="s">
        <v>419</v>
      </c>
      <c r="H282" s="4047" t="s">
        <v>18</v>
      </c>
      <c r="I282" s="1637" t="s">
        <v>516</v>
      </c>
      <c r="J282" s="4041" t="s">
        <v>135</v>
      </c>
      <c r="K282" s="1476" t="s">
        <v>20</v>
      </c>
      <c r="L282" s="1659">
        <v>300</v>
      </c>
      <c r="M282" s="3474" t="s">
        <v>644</v>
      </c>
      <c r="N282" s="1549" t="s">
        <v>283</v>
      </c>
      <c r="O282" s="1350">
        <v>189.78</v>
      </c>
      <c r="P282" s="1335"/>
      <c r="Q282" s="1335"/>
      <c r="S282" s="1221"/>
      <c r="T282" s="1221"/>
      <c r="U282" s="1220"/>
    </row>
    <row r="283" spans="1:21" s="56" customFormat="1" ht="15.6" customHeight="1" x14ac:dyDescent="0.25">
      <c r="A283" s="4161"/>
      <c r="B283" s="4163"/>
      <c r="C283" s="4154"/>
      <c r="D283" s="4039"/>
      <c r="E283" s="1261"/>
      <c r="F283" s="3871"/>
      <c r="G283" s="4076"/>
      <c r="H283" s="4048"/>
      <c r="I283" s="1636"/>
      <c r="J283" s="4042"/>
      <c r="K283" s="1524" t="s">
        <v>217</v>
      </c>
      <c r="L283" s="1626">
        <v>200</v>
      </c>
      <c r="M283" s="4007"/>
      <c r="N283" s="1658"/>
      <c r="O283" s="1523"/>
      <c r="P283" s="1221"/>
      <c r="Q283" s="1221"/>
      <c r="U283" s="1220"/>
    </row>
    <row r="284" spans="1:21" s="56" customFormat="1" ht="15" customHeight="1" thickBot="1" x14ac:dyDescent="0.3">
      <c r="A284" s="4161"/>
      <c r="B284" s="4163"/>
      <c r="C284" s="4154"/>
      <c r="D284" s="4039"/>
      <c r="E284" s="1261"/>
      <c r="F284" s="3871"/>
      <c r="G284" s="4076"/>
      <c r="H284" s="4048"/>
      <c r="I284" s="1636"/>
      <c r="J284" s="4042"/>
      <c r="K284" s="1471" t="s">
        <v>26</v>
      </c>
      <c r="L284" s="1657">
        <v>0</v>
      </c>
      <c r="M284" s="267"/>
      <c r="N284" s="1315"/>
      <c r="O284" s="1521"/>
      <c r="P284" s="1221"/>
      <c r="Q284" s="1221"/>
      <c r="U284" s="1220"/>
    </row>
    <row r="285" spans="1:21" s="56" customFormat="1" ht="15" customHeight="1" thickBot="1" x14ac:dyDescent="0.3">
      <c r="A285" s="4162"/>
      <c r="B285" s="4169"/>
      <c r="C285" s="4155"/>
      <c r="D285" s="4040"/>
      <c r="E285" s="1251"/>
      <c r="F285" s="3413"/>
      <c r="G285" s="4077"/>
      <c r="H285" s="4049"/>
      <c r="I285" s="1636"/>
      <c r="J285" s="4043"/>
      <c r="K285" s="1564" t="s">
        <v>27</v>
      </c>
      <c r="L285" s="1633">
        <f>SUM(L282:L284)</f>
        <v>500</v>
      </c>
      <c r="M285" s="1382"/>
      <c r="N285" s="1631"/>
      <c r="O285" s="1630"/>
      <c r="P285" s="1221"/>
      <c r="Q285" s="1221"/>
      <c r="U285" s="1220"/>
    </row>
    <row r="286" spans="1:21" s="56" customFormat="1" ht="20.25" customHeight="1" x14ac:dyDescent="0.25">
      <c r="A286" s="4160" t="s">
        <v>30</v>
      </c>
      <c r="B286" s="4168" t="s">
        <v>10</v>
      </c>
      <c r="C286" s="4153" t="s">
        <v>10</v>
      </c>
      <c r="D286" s="4038" t="s">
        <v>28</v>
      </c>
      <c r="E286" s="1270"/>
      <c r="F286" s="3535" t="s">
        <v>643</v>
      </c>
      <c r="G286" s="4075" t="s">
        <v>419</v>
      </c>
      <c r="H286" s="4047" t="s">
        <v>18</v>
      </c>
      <c r="I286" s="1636" t="s">
        <v>516</v>
      </c>
      <c r="J286" s="4041" t="s">
        <v>135</v>
      </c>
      <c r="K286" s="1476" t="s">
        <v>20</v>
      </c>
      <c r="L286" s="1581">
        <v>50</v>
      </c>
      <c r="M286" s="3474" t="s">
        <v>642</v>
      </c>
      <c r="N286" s="1526" t="s">
        <v>283</v>
      </c>
      <c r="O286" s="1656">
        <v>39.200000000000003</v>
      </c>
      <c r="P286" s="1655"/>
      <c r="Q286" s="1655"/>
      <c r="R286" s="1654"/>
      <c r="U286" s="1220"/>
    </row>
    <row r="287" spans="1:21" s="56" customFormat="1" ht="15" customHeight="1" x14ac:dyDescent="0.25">
      <c r="A287" s="4161"/>
      <c r="B287" s="4163"/>
      <c r="C287" s="4154"/>
      <c r="D287" s="4039"/>
      <c r="E287" s="1261"/>
      <c r="F287" s="3871"/>
      <c r="G287" s="4076"/>
      <c r="H287" s="4048"/>
      <c r="I287" s="1636"/>
      <c r="J287" s="4042"/>
      <c r="K287" s="1473" t="s">
        <v>217</v>
      </c>
      <c r="L287" s="1626">
        <v>100</v>
      </c>
      <c r="M287" s="4007"/>
      <c r="N287" s="1315"/>
      <c r="O287" s="1521"/>
      <c r="P287" s="1221"/>
      <c r="Q287" s="1221"/>
    </row>
    <row r="288" spans="1:21" s="56" customFormat="1" ht="15" customHeight="1" thickBot="1" x14ac:dyDescent="0.3">
      <c r="A288" s="4161"/>
      <c r="B288" s="4163"/>
      <c r="C288" s="4154"/>
      <c r="D288" s="4039"/>
      <c r="E288" s="1261"/>
      <c r="F288" s="3871"/>
      <c r="G288" s="4076"/>
      <c r="H288" s="4048"/>
      <c r="I288" s="1636"/>
      <c r="J288" s="4042"/>
      <c r="K288" s="1471" t="s">
        <v>26</v>
      </c>
      <c r="L288" s="1306">
        <v>0</v>
      </c>
      <c r="M288" s="1301"/>
      <c r="N288" s="1315"/>
      <c r="O288" s="1521"/>
      <c r="P288" s="1221"/>
      <c r="Q288" s="1221"/>
    </row>
    <row r="289" spans="1:21" s="56" customFormat="1" ht="24.75" customHeight="1" thickBot="1" x14ac:dyDescent="0.3">
      <c r="A289" s="4162"/>
      <c r="B289" s="4169"/>
      <c r="C289" s="4155"/>
      <c r="D289" s="4040"/>
      <c r="E289" s="1251"/>
      <c r="F289" s="3413"/>
      <c r="G289" s="4077"/>
      <c r="H289" s="4049"/>
      <c r="I289" s="1636"/>
      <c r="J289" s="4043"/>
      <c r="K289" s="1468" t="s">
        <v>27</v>
      </c>
      <c r="L289" s="1467">
        <f>SUM(L286:L288)</f>
        <v>150</v>
      </c>
      <c r="M289" s="1297"/>
      <c r="N289" s="1650"/>
      <c r="O289" s="1649"/>
      <c r="P289" s="1221"/>
      <c r="Q289" s="1221"/>
    </row>
    <row r="290" spans="1:21" s="56" customFormat="1" ht="15" customHeight="1" thickBot="1" x14ac:dyDescent="0.3">
      <c r="A290" s="4160" t="s">
        <v>30</v>
      </c>
      <c r="B290" s="4168" t="s">
        <v>10</v>
      </c>
      <c r="C290" s="4153" t="s">
        <v>10</v>
      </c>
      <c r="D290" s="4038" t="s">
        <v>30</v>
      </c>
      <c r="E290" s="1270"/>
      <c r="F290" s="3535" t="s">
        <v>641</v>
      </c>
      <c r="G290" s="4098" t="s">
        <v>419</v>
      </c>
      <c r="H290" s="4047" t="s">
        <v>18</v>
      </c>
      <c r="I290" s="1636" t="s">
        <v>313</v>
      </c>
      <c r="J290" s="3992" t="s">
        <v>640</v>
      </c>
      <c r="K290" s="1476" t="s">
        <v>20</v>
      </c>
      <c r="L290" s="1475">
        <v>1141.5999999999999</v>
      </c>
      <c r="M290" s="1482" t="s">
        <v>639</v>
      </c>
      <c r="N290" s="1526" t="s">
        <v>283</v>
      </c>
      <c r="O290" s="1559">
        <v>3</v>
      </c>
      <c r="P290" s="1328"/>
      <c r="Q290" s="1328"/>
      <c r="U290" s="1220"/>
    </row>
    <row r="291" spans="1:21" s="56" customFormat="1" ht="20.25" customHeight="1" thickBot="1" x14ac:dyDescent="0.3">
      <c r="A291" s="4161"/>
      <c r="B291" s="4163"/>
      <c r="C291" s="4154"/>
      <c r="D291" s="4039"/>
      <c r="E291" s="1261"/>
      <c r="F291" s="3871"/>
      <c r="G291" s="4099"/>
      <c r="H291" s="4048"/>
      <c r="I291" s="1636" t="s">
        <v>516</v>
      </c>
      <c r="J291" s="3993"/>
      <c r="K291" s="1473" t="s">
        <v>217</v>
      </c>
      <c r="L291" s="1653">
        <v>1091.7</v>
      </c>
      <c r="M291" s="267"/>
      <c r="N291" s="1315"/>
      <c r="O291" s="1521"/>
      <c r="P291" s="1221"/>
      <c r="Q291" s="1652"/>
      <c r="R291" s="1651"/>
      <c r="U291" s="1220"/>
    </row>
    <row r="292" spans="1:21" s="56" customFormat="1" ht="18.75" customHeight="1" thickBot="1" x14ac:dyDescent="0.3">
      <c r="A292" s="4161"/>
      <c r="B292" s="4163"/>
      <c r="C292" s="4154"/>
      <c r="D292" s="4039"/>
      <c r="E292" s="1261"/>
      <c r="F292" s="3871"/>
      <c r="G292" s="4099"/>
      <c r="H292" s="4048"/>
      <c r="I292" s="1636"/>
      <c r="J292" s="3993"/>
      <c r="K292" s="1635" t="s">
        <v>26</v>
      </c>
      <c r="L292" s="1483">
        <v>101.7</v>
      </c>
      <c r="M292" s="1297"/>
      <c r="N292" s="1650"/>
      <c r="O292" s="1649"/>
      <c r="P292" s="1221"/>
      <c r="Q292" s="1221"/>
      <c r="U292" s="1220"/>
    </row>
    <row r="293" spans="1:21" s="56" customFormat="1" ht="24" customHeight="1" thickBot="1" x14ac:dyDescent="0.3">
      <c r="A293" s="4162"/>
      <c r="B293" s="4169"/>
      <c r="C293" s="4155"/>
      <c r="D293" s="4040"/>
      <c r="E293" s="1251"/>
      <c r="F293" s="3413"/>
      <c r="G293" s="4122"/>
      <c r="H293" s="4049"/>
      <c r="I293" s="1636"/>
      <c r="J293" s="3995"/>
      <c r="K293" s="1468" t="s">
        <v>27</v>
      </c>
      <c r="L293" s="1478">
        <f>SUM(L290:L292)</f>
        <v>2335</v>
      </c>
      <c r="M293" s="1279"/>
      <c r="N293" s="1314"/>
      <c r="O293" s="1648"/>
      <c r="P293" s="1221"/>
      <c r="Q293" s="1221"/>
    </row>
    <row r="294" spans="1:21" s="56" customFormat="1" ht="20.25" hidden="1" customHeight="1" x14ac:dyDescent="0.25">
      <c r="A294" s="4160" t="s">
        <v>30</v>
      </c>
      <c r="B294" s="4168" t="s">
        <v>10</v>
      </c>
      <c r="C294" s="4153" t="s">
        <v>10</v>
      </c>
      <c r="D294" s="4038" t="s">
        <v>31</v>
      </c>
      <c r="E294" s="1270"/>
      <c r="F294" s="3535" t="s">
        <v>638</v>
      </c>
      <c r="G294" s="4075" t="s">
        <v>419</v>
      </c>
      <c r="H294" s="4047" t="s">
        <v>18</v>
      </c>
      <c r="I294" s="1636"/>
      <c r="J294" s="1647"/>
      <c r="K294" s="1476" t="s">
        <v>20</v>
      </c>
      <c r="L294" s="1581"/>
      <c r="M294" s="3474" t="s">
        <v>637</v>
      </c>
      <c r="N294" s="1549" t="s">
        <v>283</v>
      </c>
      <c r="O294" s="1350">
        <v>0.77700000000000002</v>
      </c>
      <c r="R294" s="1220"/>
    </row>
    <row r="295" spans="1:21" s="56" customFormat="1" ht="14.25" hidden="1" customHeight="1" x14ac:dyDescent="0.25">
      <c r="A295" s="4161"/>
      <c r="B295" s="4163"/>
      <c r="C295" s="4154"/>
      <c r="D295" s="4039"/>
      <c r="E295" s="1261"/>
      <c r="F295" s="3871"/>
      <c r="G295" s="4076"/>
      <c r="H295" s="4048"/>
      <c r="I295" s="1636"/>
      <c r="J295" s="1646"/>
      <c r="K295" s="1473" t="s">
        <v>217</v>
      </c>
      <c r="L295" s="1579"/>
      <c r="M295" s="4007"/>
      <c r="N295" s="1315"/>
      <c r="O295" s="1521"/>
      <c r="P295" s="1221"/>
      <c r="Q295" s="1221"/>
    </row>
    <row r="296" spans="1:21" s="56" customFormat="1" ht="15" hidden="1" customHeight="1" thickBot="1" x14ac:dyDescent="0.3">
      <c r="A296" s="4161"/>
      <c r="B296" s="4163"/>
      <c r="C296" s="4154"/>
      <c r="D296" s="4039"/>
      <c r="E296" s="1261"/>
      <c r="F296" s="3871"/>
      <c r="G296" s="4076"/>
      <c r="H296" s="4048"/>
      <c r="I296" s="1636"/>
      <c r="J296" s="1646"/>
      <c r="K296" s="1635" t="s">
        <v>26</v>
      </c>
      <c r="L296" s="1591"/>
      <c r="M296" s="1300"/>
      <c r="N296" s="1409"/>
      <c r="O296" s="1299"/>
      <c r="U296" s="1220"/>
    </row>
    <row r="297" spans="1:21" s="56" customFormat="1" ht="15" hidden="1" customHeight="1" thickBot="1" x14ac:dyDescent="0.3">
      <c r="A297" s="4162"/>
      <c r="B297" s="4169"/>
      <c r="C297" s="4155"/>
      <c r="D297" s="4040"/>
      <c r="E297" s="1251"/>
      <c r="F297" s="3413"/>
      <c r="G297" s="4077"/>
      <c r="H297" s="4049"/>
      <c r="I297" s="1636"/>
      <c r="J297" s="1645"/>
      <c r="K297" s="1468" t="s">
        <v>27</v>
      </c>
      <c r="L297" s="1306">
        <f>SUM(L294:L296)</f>
        <v>0</v>
      </c>
      <c r="M297" s="1297"/>
      <c r="N297" s="1434"/>
      <c r="O297" s="1295"/>
    </row>
    <row r="298" spans="1:21" s="56" customFormat="1" ht="55.5" hidden="1" customHeight="1" x14ac:dyDescent="0.25">
      <c r="A298" s="4160" t="s">
        <v>30</v>
      </c>
      <c r="B298" s="4168" t="s">
        <v>10</v>
      </c>
      <c r="C298" s="4153" t="s">
        <v>10</v>
      </c>
      <c r="D298" s="4038" t="s">
        <v>33</v>
      </c>
      <c r="E298" s="1270"/>
      <c r="F298" s="3535" t="s">
        <v>636</v>
      </c>
      <c r="G298" s="4075" t="s">
        <v>419</v>
      </c>
      <c r="H298" s="4047" t="s">
        <v>18</v>
      </c>
      <c r="I298" s="1636"/>
      <c r="J298" s="1644"/>
      <c r="K298" s="1476" t="s">
        <v>20</v>
      </c>
      <c r="L298" s="1581">
        <v>0</v>
      </c>
      <c r="M298" s="1610" t="s">
        <v>635</v>
      </c>
      <c r="N298" s="1609" t="s">
        <v>283</v>
      </c>
      <c r="O298" s="1350">
        <v>1.02</v>
      </c>
      <c r="P298" s="1328"/>
      <c r="Q298" s="1328"/>
      <c r="U298" s="1220"/>
    </row>
    <row r="299" spans="1:21" s="56" customFormat="1" ht="15" hidden="1" customHeight="1" x14ac:dyDescent="0.25">
      <c r="A299" s="4161"/>
      <c r="B299" s="4163"/>
      <c r="C299" s="4154"/>
      <c r="D299" s="4039"/>
      <c r="E299" s="1261"/>
      <c r="F299" s="3871"/>
      <c r="G299" s="4076"/>
      <c r="H299" s="4048"/>
      <c r="I299" s="1636"/>
      <c r="J299" s="1643"/>
      <c r="K299" s="1473" t="s">
        <v>217</v>
      </c>
      <c r="L299" s="1579">
        <v>0</v>
      </c>
      <c r="M299" s="1301"/>
      <c r="N299" s="1409"/>
      <c r="O299" s="1299"/>
    </row>
    <row r="300" spans="1:21" s="56" customFormat="1" ht="15" hidden="1" customHeight="1" thickBot="1" x14ac:dyDescent="0.3">
      <c r="A300" s="4161"/>
      <c r="B300" s="4163"/>
      <c r="C300" s="4154"/>
      <c r="D300" s="4039"/>
      <c r="E300" s="1261"/>
      <c r="F300" s="3871"/>
      <c r="G300" s="4076"/>
      <c r="H300" s="4048"/>
      <c r="I300" s="1636"/>
      <c r="J300" s="1643"/>
      <c r="K300" s="1471" t="s">
        <v>26</v>
      </c>
      <c r="L300" s="1306"/>
      <c r="M300" s="1301"/>
      <c r="N300" s="1409"/>
      <c r="O300" s="1299"/>
    </row>
    <row r="301" spans="1:21" s="56" customFormat="1" ht="15" hidden="1" customHeight="1" thickBot="1" x14ac:dyDescent="0.3">
      <c r="A301" s="4162"/>
      <c r="B301" s="4169"/>
      <c r="C301" s="4155"/>
      <c r="D301" s="4040"/>
      <c r="E301" s="1251"/>
      <c r="F301" s="3413"/>
      <c r="G301" s="4077"/>
      <c r="H301" s="4049"/>
      <c r="I301" s="1634"/>
      <c r="J301" s="1642"/>
      <c r="K301" s="1468" t="s">
        <v>27</v>
      </c>
      <c r="L301" s="1306">
        <f>SUM(L298:L300)</f>
        <v>0</v>
      </c>
      <c r="M301" s="1297"/>
      <c r="N301" s="1434"/>
      <c r="O301" s="1295"/>
    </row>
    <row r="302" spans="1:21" s="56" customFormat="1" ht="15.6" customHeight="1" x14ac:dyDescent="0.25">
      <c r="A302" s="4160" t="s">
        <v>30</v>
      </c>
      <c r="B302" s="4168" t="s">
        <v>10</v>
      </c>
      <c r="C302" s="4153" t="s">
        <v>10</v>
      </c>
      <c r="D302" s="4038" t="s">
        <v>35</v>
      </c>
      <c r="E302" s="1270"/>
      <c r="F302" s="3535" t="s">
        <v>634</v>
      </c>
      <c r="G302" s="4075" t="s">
        <v>419</v>
      </c>
      <c r="H302" s="4047" t="s">
        <v>18</v>
      </c>
      <c r="I302" s="1637" t="s">
        <v>313</v>
      </c>
      <c r="J302" s="3992" t="s">
        <v>169</v>
      </c>
      <c r="K302" s="1476" t="s">
        <v>20</v>
      </c>
      <c r="L302" s="1581">
        <v>35</v>
      </c>
      <c r="M302" s="3981" t="s">
        <v>633</v>
      </c>
      <c r="N302" s="1605" t="s">
        <v>283</v>
      </c>
      <c r="O302" s="1303">
        <v>1.2709999999999999</v>
      </c>
      <c r="P302" s="1221"/>
      <c r="Q302" s="1221"/>
    </row>
    <row r="303" spans="1:21" s="56" customFormat="1" ht="15" customHeight="1" x14ac:dyDescent="0.25">
      <c r="A303" s="4161"/>
      <c r="B303" s="4163"/>
      <c r="C303" s="4154"/>
      <c r="D303" s="4039"/>
      <c r="E303" s="1261"/>
      <c r="F303" s="3871"/>
      <c r="G303" s="4099"/>
      <c r="H303" s="4048"/>
      <c r="I303" s="1636"/>
      <c r="J303" s="3993"/>
      <c r="K303" s="1473" t="s">
        <v>217</v>
      </c>
      <c r="L303" s="1641">
        <v>574.1</v>
      </c>
      <c r="M303" s="3982"/>
      <c r="N303" s="1409"/>
      <c r="O303" s="1299"/>
      <c r="U303" s="1220"/>
    </row>
    <row r="304" spans="1:21" s="56" customFormat="1" ht="15" customHeight="1" thickBot="1" x14ac:dyDescent="0.3">
      <c r="A304" s="4161"/>
      <c r="B304" s="4163"/>
      <c r="C304" s="4154"/>
      <c r="D304" s="4039"/>
      <c r="E304" s="1261"/>
      <c r="F304" s="3871"/>
      <c r="G304" s="4099"/>
      <c r="H304" s="4048"/>
      <c r="I304" s="1636"/>
      <c r="J304" s="3994"/>
      <c r="K304" s="1471" t="s">
        <v>26</v>
      </c>
      <c r="L304" s="1306">
        <v>0</v>
      </c>
      <c r="M304" s="1301"/>
      <c r="N304" s="1409"/>
      <c r="O304" s="1299"/>
      <c r="U304" s="1220"/>
    </row>
    <row r="305" spans="1:23" s="56" customFormat="1" ht="15" customHeight="1" thickBot="1" x14ac:dyDescent="0.3">
      <c r="A305" s="4162"/>
      <c r="B305" s="4169"/>
      <c r="C305" s="4155"/>
      <c r="D305" s="4040"/>
      <c r="E305" s="1251"/>
      <c r="F305" s="3413"/>
      <c r="G305" s="4122"/>
      <c r="H305" s="4049"/>
      <c r="I305" s="1634"/>
      <c r="J305" s="3995"/>
      <c r="K305" s="1468" t="s">
        <v>27</v>
      </c>
      <c r="L305" s="1467">
        <f>SUM(L302:L304)</f>
        <v>609.1</v>
      </c>
      <c r="M305" s="1297"/>
      <c r="N305" s="1434"/>
      <c r="O305" s="1295"/>
      <c r="U305" s="1220"/>
    </row>
    <row r="306" spans="1:23" s="56" customFormat="1" ht="16.5" customHeight="1" thickBot="1" x14ac:dyDescent="0.3">
      <c r="A306" s="4160" t="s">
        <v>30</v>
      </c>
      <c r="B306" s="4168" t="s">
        <v>10</v>
      </c>
      <c r="C306" s="4153" t="s">
        <v>10</v>
      </c>
      <c r="D306" s="4038" t="s">
        <v>50</v>
      </c>
      <c r="E306" s="1270"/>
      <c r="F306" s="3535" t="s">
        <v>632</v>
      </c>
      <c r="G306" s="4098" t="s">
        <v>419</v>
      </c>
      <c r="H306" s="4047" t="s">
        <v>18</v>
      </c>
      <c r="I306" s="1637" t="s">
        <v>313</v>
      </c>
      <c r="J306" s="3992" t="s">
        <v>169</v>
      </c>
      <c r="K306" s="1476" t="s">
        <v>20</v>
      </c>
      <c r="L306" s="1475">
        <v>0</v>
      </c>
      <c r="M306" s="3998" t="s">
        <v>631</v>
      </c>
      <c r="N306" s="1640" t="s">
        <v>283</v>
      </c>
      <c r="O306" s="1495"/>
      <c r="U306" s="1220"/>
    </row>
    <row r="307" spans="1:23" s="56" customFormat="1" ht="15" customHeight="1" thickBot="1" x14ac:dyDescent="0.3">
      <c r="A307" s="4161"/>
      <c r="B307" s="4163"/>
      <c r="C307" s="4154"/>
      <c r="D307" s="4039"/>
      <c r="E307" s="1261"/>
      <c r="F307" s="3871"/>
      <c r="G307" s="4099"/>
      <c r="H307" s="4048"/>
      <c r="I307" s="1636"/>
      <c r="J307" s="3993"/>
      <c r="K307" s="1473" t="s">
        <v>217</v>
      </c>
      <c r="L307" s="1306">
        <v>0</v>
      </c>
      <c r="M307" s="3999"/>
      <c r="N307" s="1639"/>
      <c r="O307" s="1299"/>
      <c r="U307" s="1220"/>
    </row>
    <row r="308" spans="1:23" s="56" customFormat="1" ht="12.6" customHeight="1" thickBot="1" x14ac:dyDescent="0.3">
      <c r="A308" s="4161"/>
      <c r="B308" s="4163"/>
      <c r="C308" s="4154"/>
      <c r="D308" s="4039"/>
      <c r="E308" s="1261"/>
      <c r="F308" s="3871"/>
      <c r="G308" s="4099"/>
      <c r="H308" s="4048"/>
      <c r="I308" s="1636"/>
      <c r="J308" s="3993"/>
      <c r="K308" s="1471" t="s">
        <v>26</v>
      </c>
      <c r="L308" s="1306"/>
      <c r="M308" s="1301"/>
      <c r="N308" s="1409"/>
      <c r="O308" s="1299"/>
      <c r="U308" s="1220"/>
    </row>
    <row r="309" spans="1:23" s="56" customFormat="1" ht="15" customHeight="1" thickBot="1" x14ac:dyDescent="0.3">
      <c r="A309" s="4162"/>
      <c r="B309" s="4169"/>
      <c r="C309" s="4155"/>
      <c r="D309" s="4040"/>
      <c r="E309" s="1251"/>
      <c r="F309" s="3413"/>
      <c r="G309" s="4122"/>
      <c r="H309" s="4049"/>
      <c r="I309" s="1634"/>
      <c r="J309" s="4089"/>
      <c r="K309" s="1468" t="s">
        <v>27</v>
      </c>
      <c r="L309" s="1467">
        <f>SUM(L306:L308)</f>
        <v>0</v>
      </c>
      <c r="M309" s="1297"/>
      <c r="N309" s="1434"/>
      <c r="O309" s="1295"/>
      <c r="U309" s="1220"/>
    </row>
    <row r="310" spans="1:23" s="56" customFormat="1" ht="13.15" customHeight="1" x14ac:dyDescent="0.25">
      <c r="A310" s="4160" t="s">
        <v>30</v>
      </c>
      <c r="B310" s="4168" t="s">
        <v>10</v>
      </c>
      <c r="C310" s="4153" t="s">
        <v>10</v>
      </c>
      <c r="D310" s="4038" t="s">
        <v>53</v>
      </c>
      <c r="E310" s="1271"/>
      <c r="F310" s="3446" t="s">
        <v>630</v>
      </c>
      <c r="G310" s="4098" t="s">
        <v>419</v>
      </c>
      <c r="H310" s="4047" t="s">
        <v>18</v>
      </c>
      <c r="I310" s="1637" t="s">
        <v>313</v>
      </c>
      <c r="J310" s="3992" t="s">
        <v>169</v>
      </c>
      <c r="K310" s="1476" t="s">
        <v>20</v>
      </c>
      <c r="L310" s="1581">
        <v>70</v>
      </c>
      <c r="M310" s="1305"/>
      <c r="N310" s="1452"/>
      <c r="O310" s="1495"/>
      <c r="U310" s="1220"/>
    </row>
    <row r="311" spans="1:23" s="56" customFormat="1" ht="15" customHeight="1" x14ac:dyDescent="0.25">
      <c r="A311" s="4161"/>
      <c r="B311" s="4163"/>
      <c r="C311" s="4154"/>
      <c r="D311" s="4039"/>
      <c r="E311" s="1262"/>
      <c r="F311" s="4034"/>
      <c r="G311" s="4099"/>
      <c r="H311" s="4048"/>
      <c r="I311" s="1636"/>
      <c r="J311" s="3993"/>
      <c r="K311" s="1473" t="s">
        <v>217</v>
      </c>
      <c r="L311" s="1579"/>
      <c r="M311" s="1301"/>
      <c r="N311" s="1409"/>
      <c r="O311" s="1299"/>
      <c r="U311" s="1220"/>
    </row>
    <row r="312" spans="1:23" s="56" customFormat="1" ht="13.5" customHeight="1" thickBot="1" x14ac:dyDescent="0.3">
      <c r="A312" s="4161"/>
      <c r="B312" s="4163"/>
      <c r="C312" s="4154"/>
      <c r="D312" s="4039"/>
      <c r="E312" s="1262"/>
      <c r="F312" s="4034"/>
      <c r="G312" s="4099"/>
      <c r="H312" s="4048"/>
      <c r="I312" s="1636"/>
      <c r="J312" s="3993"/>
      <c r="K312" s="1471" t="s">
        <v>26</v>
      </c>
      <c r="L312" s="1306"/>
      <c r="M312" s="1301"/>
      <c r="N312" s="1409"/>
      <c r="O312" s="1299"/>
      <c r="U312" s="1220"/>
    </row>
    <row r="313" spans="1:23" s="56" customFormat="1" ht="15" customHeight="1" thickBot="1" x14ac:dyDescent="0.3">
      <c r="A313" s="4162"/>
      <c r="B313" s="4169"/>
      <c r="C313" s="4155"/>
      <c r="D313" s="4040"/>
      <c r="E313" s="1252"/>
      <c r="F313" s="3447"/>
      <c r="G313" s="4122"/>
      <c r="H313" s="4049"/>
      <c r="I313" s="1634"/>
      <c r="J313" s="4089"/>
      <c r="K313" s="1468" t="s">
        <v>27</v>
      </c>
      <c r="L313" s="1478">
        <f>SUM(L310:L312)</f>
        <v>70</v>
      </c>
      <c r="M313" s="1297"/>
      <c r="N313" s="1434"/>
      <c r="O313" s="1295"/>
      <c r="U313" s="1220"/>
    </row>
    <row r="314" spans="1:23" s="56" customFormat="1" ht="17.25" customHeight="1" x14ac:dyDescent="0.25">
      <c r="A314" s="4160" t="s">
        <v>30</v>
      </c>
      <c r="B314" s="4168" t="s">
        <v>10</v>
      </c>
      <c r="C314" s="4153" t="s">
        <v>10</v>
      </c>
      <c r="D314" s="4038" t="s">
        <v>55</v>
      </c>
      <c r="E314" s="3983"/>
      <c r="F314" s="3535" t="s">
        <v>629</v>
      </c>
      <c r="G314" s="4098" t="s">
        <v>419</v>
      </c>
      <c r="H314" s="4048" t="s">
        <v>18</v>
      </c>
      <c r="I314" s="1636" t="s">
        <v>313</v>
      </c>
      <c r="J314" s="3992" t="s">
        <v>169</v>
      </c>
      <c r="K314" s="1476" t="s">
        <v>20</v>
      </c>
      <c r="L314" s="1581">
        <v>122</v>
      </c>
      <c r="M314" s="3981" t="s">
        <v>624</v>
      </c>
      <c r="N314" s="1549" t="s">
        <v>283</v>
      </c>
      <c r="O314" s="1638">
        <v>1.25</v>
      </c>
      <c r="R314" s="1220"/>
      <c r="U314" s="1220"/>
      <c r="W314" s="1220"/>
    </row>
    <row r="315" spans="1:23" s="56" customFormat="1" ht="15" customHeight="1" x14ac:dyDescent="0.25">
      <c r="A315" s="4161"/>
      <c r="B315" s="4163"/>
      <c r="C315" s="4154"/>
      <c r="D315" s="4039"/>
      <c r="E315" s="3984"/>
      <c r="F315" s="3871"/>
      <c r="G315" s="4099"/>
      <c r="H315" s="4048"/>
      <c r="I315" s="1636"/>
      <c r="J315" s="3993"/>
      <c r="K315" s="1524" t="s">
        <v>217</v>
      </c>
      <c r="L315" s="1579">
        <v>1717</v>
      </c>
      <c r="M315" s="3982"/>
      <c r="N315" s="1397"/>
      <c r="O315" s="1396"/>
      <c r="U315" s="1220"/>
    </row>
    <row r="316" spans="1:23" s="56" customFormat="1" ht="15" customHeight="1" thickBot="1" x14ac:dyDescent="0.3">
      <c r="A316" s="4161"/>
      <c r="B316" s="4163"/>
      <c r="C316" s="4154"/>
      <c r="D316" s="4039"/>
      <c r="E316" s="3984"/>
      <c r="F316" s="3871"/>
      <c r="G316" s="4099"/>
      <c r="H316" s="4048"/>
      <c r="I316" s="1636"/>
      <c r="J316" s="3994"/>
      <c r="K316" s="1471" t="s">
        <v>26</v>
      </c>
      <c r="L316" s="1306">
        <v>0</v>
      </c>
      <c r="M316" s="1301"/>
      <c r="N316" s="1409"/>
      <c r="O316" s="1299"/>
      <c r="U316" s="1220"/>
      <c r="W316" s="1220"/>
    </row>
    <row r="317" spans="1:23" s="56" customFormat="1" ht="11.45" customHeight="1" thickBot="1" x14ac:dyDescent="0.3">
      <c r="A317" s="4161"/>
      <c r="B317" s="4163"/>
      <c r="C317" s="4154"/>
      <c r="D317" s="4039"/>
      <c r="E317" s="3984"/>
      <c r="F317" s="3413"/>
      <c r="G317" s="4099"/>
      <c r="H317" s="4048"/>
      <c r="I317" s="1636"/>
      <c r="J317" s="3995"/>
      <c r="K317" s="1468" t="s">
        <v>27</v>
      </c>
      <c r="L317" s="1467">
        <f>SUM(L314:L316)</f>
        <v>1839</v>
      </c>
      <c r="M317" s="1297"/>
      <c r="N317" s="1434"/>
      <c r="O317" s="1433"/>
      <c r="U317" s="1220"/>
    </row>
    <row r="318" spans="1:23" s="56" customFormat="1" ht="15.75" customHeight="1" x14ac:dyDescent="0.25">
      <c r="A318" s="4160" t="s">
        <v>30</v>
      </c>
      <c r="B318" s="4168" t="s">
        <v>10</v>
      </c>
      <c r="C318" s="4153" t="s">
        <v>10</v>
      </c>
      <c r="D318" s="4038" t="s">
        <v>58</v>
      </c>
      <c r="E318" s="1270"/>
      <c r="F318" s="1477" t="s">
        <v>628</v>
      </c>
      <c r="G318" s="4098" t="s">
        <v>419</v>
      </c>
      <c r="H318" s="4047" t="s">
        <v>18</v>
      </c>
      <c r="I318" s="1637" t="s">
        <v>313</v>
      </c>
      <c r="J318" s="4041" t="s">
        <v>169</v>
      </c>
      <c r="K318" s="1476" t="s">
        <v>20</v>
      </c>
      <c r="L318" s="1581">
        <v>3.7</v>
      </c>
      <c r="M318" s="1305"/>
      <c r="N318" s="1452"/>
      <c r="O318" s="1451"/>
      <c r="R318" s="1220"/>
      <c r="U318" s="1220"/>
      <c r="W318" s="1220"/>
    </row>
    <row r="319" spans="1:23" s="56" customFormat="1" ht="27.75" customHeight="1" thickBot="1" x14ac:dyDescent="0.3">
      <c r="A319" s="4161"/>
      <c r="B319" s="4163"/>
      <c r="C319" s="4154"/>
      <c r="D319" s="4039"/>
      <c r="E319" s="1261"/>
      <c r="F319" s="1472"/>
      <c r="G319" s="4099"/>
      <c r="H319" s="4048"/>
      <c r="I319" s="1636"/>
      <c r="J319" s="4043"/>
      <c r="K319" s="1473" t="s">
        <v>217</v>
      </c>
      <c r="L319" s="1579"/>
      <c r="M319" s="1347" t="s">
        <v>624</v>
      </c>
      <c r="N319" s="1330" t="s">
        <v>283</v>
      </c>
      <c r="O319" s="1523">
        <v>0.64</v>
      </c>
      <c r="P319" s="1221"/>
      <c r="Q319" s="1221"/>
      <c r="U319" s="1220"/>
    </row>
    <row r="320" spans="1:23" s="56" customFormat="1" ht="27.75" customHeight="1" x14ac:dyDescent="0.25">
      <c r="A320" s="4160" t="s">
        <v>30</v>
      </c>
      <c r="B320" s="4168" t="s">
        <v>10</v>
      </c>
      <c r="C320" s="4153" t="s">
        <v>10</v>
      </c>
      <c r="D320" s="4038" t="s">
        <v>62</v>
      </c>
      <c r="E320" s="1270"/>
      <c r="F320" s="3535" t="s">
        <v>627</v>
      </c>
      <c r="G320" s="4098" t="s">
        <v>419</v>
      </c>
      <c r="H320" s="4047" t="s">
        <v>18</v>
      </c>
      <c r="I320" s="1637" t="s">
        <v>313</v>
      </c>
      <c r="J320" s="3992" t="s">
        <v>169</v>
      </c>
      <c r="K320" s="1476" t="s">
        <v>20</v>
      </c>
      <c r="L320" s="1581">
        <v>0</v>
      </c>
      <c r="M320" s="3981" t="s">
        <v>626</v>
      </c>
      <c r="N320" s="1605" t="s">
        <v>283</v>
      </c>
      <c r="O320" s="1451"/>
      <c r="P320" s="4116"/>
      <c r="Q320" s="4117"/>
    </row>
    <row r="321" spans="1:21" s="56" customFormat="1" ht="15" customHeight="1" x14ac:dyDescent="0.25">
      <c r="A321" s="4161"/>
      <c r="B321" s="4163"/>
      <c r="C321" s="4154"/>
      <c r="D321" s="4039"/>
      <c r="E321" s="1261"/>
      <c r="F321" s="3871"/>
      <c r="G321" s="4099"/>
      <c r="H321" s="4048"/>
      <c r="I321" s="1636"/>
      <c r="J321" s="3993"/>
      <c r="K321" s="1473" t="s">
        <v>217</v>
      </c>
      <c r="L321" s="1579">
        <v>250</v>
      </c>
      <c r="M321" s="3982"/>
      <c r="N321" s="1409"/>
      <c r="O321" s="1436"/>
    </row>
    <row r="322" spans="1:21" s="56" customFormat="1" ht="15" customHeight="1" thickBot="1" x14ac:dyDescent="0.3">
      <c r="A322" s="4161"/>
      <c r="B322" s="4163"/>
      <c r="C322" s="4154"/>
      <c r="D322" s="4039"/>
      <c r="E322" s="1261"/>
      <c r="F322" s="3871"/>
      <c r="G322" s="4099"/>
      <c r="H322" s="4048"/>
      <c r="I322" s="1636"/>
      <c r="J322" s="3994"/>
      <c r="K322" s="1635" t="s">
        <v>26</v>
      </c>
      <c r="L322" s="1591"/>
      <c r="M322" s="1300"/>
      <c r="N322" s="1409"/>
      <c r="O322" s="1436"/>
    </row>
    <row r="323" spans="1:21" s="56" customFormat="1" ht="15" customHeight="1" thickBot="1" x14ac:dyDescent="0.3">
      <c r="A323" s="4162"/>
      <c r="B323" s="4169"/>
      <c r="C323" s="4155"/>
      <c r="D323" s="4040"/>
      <c r="E323" s="1251"/>
      <c r="F323" s="3413"/>
      <c r="G323" s="4122"/>
      <c r="H323" s="4049"/>
      <c r="I323" s="1634"/>
      <c r="J323" s="3995"/>
      <c r="K323" s="1468" t="s">
        <v>27</v>
      </c>
      <c r="L323" s="1467">
        <f>SUM(L320:L322)</f>
        <v>250</v>
      </c>
      <c r="M323" s="1297"/>
      <c r="N323" s="1434"/>
      <c r="O323" s="1433"/>
      <c r="R323" s="1220"/>
    </row>
    <row r="324" spans="1:21" s="56" customFormat="1" ht="21.75" customHeight="1" x14ac:dyDescent="0.25">
      <c r="A324" s="4160" t="s">
        <v>30</v>
      </c>
      <c r="B324" s="4168" t="s">
        <v>10</v>
      </c>
      <c r="C324" s="4153" t="s">
        <v>10</v>
      </c>
      <c r="D324" s="4170" t="s">
        <v>64</v>
      </c>
      <c r="E324" s="1326"/>
      <c r="F324" s="3535" t="s">
        <v>625</v>
      </c>
      <c r="G324" s="4098" t="s">
        <v>419</v>
      </c>
      <c r="H324" s="4047" t="s">
        <v>18</v>
      </c>
      <c r="I324" s="4110" t="s">
        <v>313</v>
      </c>
      <c r="J324" s="3992" t="s">
        <v>169</v>
      </c>
      <c r="K324" s="1476" t="s">
        <v>20</v>
      </c>
      <c r="L324" s="1581">
        <v>0</v>
      </c>
      <c r="M324" s="1517" t="s">
        <v>624</v>
      </c>
      <c r="N324" s="1549" t="s">
        <v>283</v>
      </c>
      <c r="O324" s="1451"/>
    </row>
    <row r="325" spans="1:21" s="56" customFormat="1" ht="16.5" customHeight="1" x14ac:dyDescent="0.25">
      <c r="A325" s="4161"/>
      <c r="B325" s="4163"/>
      <c r="C325" s="4154"/>
      <c r="D325" s="4171"/>
      <c r="E325" s="1333"/>
      <c r="F325" s="3871"/>
      <c r="G325" s="4099"/>
      <c r="H325" s="4048"/>
      <c r="I325" s="4111"/>
      <c r="J325" s="3993"/>
      <c r="K325" s="1473" t="s">
        <v>217</v>
      </c>
      <c r="L325" s="1579"/>
      <c r="M325" s="1301"/>
      <c r="N325" s="1409"/>
      <c r="O325" s="1436"/>
    </row>
    <row r="326" spans="1:21" s="56" customFormat="1" ht="12.75" customHeight="1" thickBot="1" x14ac:dyDescent="0.3">
      <c r="A326" s="4161"/>
      <c r="B326" s="4163"/>
      <c r="C326" s="4154"/>
      <c r="D326" s="4171"/>
      <c r="E326" s="1333"/>
      <c r="F326" s="3871"/>
      <c r="G326" s="4099"/>
      <c r="H326" s="4048"/>
      <c r="I326" s="4111"/>
      <c r="J326" s="3994"/>
      <c r="K326" s="1471" t="s">
        <v>26</v>
      </c>
      <c r="L326" s="1306"/>
      <c r="M326" s="1301"/>
      <c r="N326" s="1409"/>
      <c r="O326" s="1436"/>
    </row>
    <row r="327" spans="1:21" s="56" customFormat="1" ht="13.5" customHeight="1" thickBot="1" x14ac:dyDescent="0.3">
      <c r="A327" s="4162"/>
      <c r="B327" s="4169"/>
      <c r="C327" s="4155"/>
      <c r="D327" s="4172"/>
      <c r="E327" s="1356"/>
      <c r="F327" s="3413"/>
      <c r="G327" s="4122"/>
      <c r="H327" s="4049"/>
      <c r="I327" s="4112"/>
      <c r="J327" s="3995"/>
      <c r="K327" s="1468" t="s">
        <v>27</v>
      </c>
      <c r="L327" s="1467">
        <f>SUM(L324:L326)</f>
        <v>0</v>
      </c>
      <c r="M327" s="1297"/>
      <c r="N327" s="1434"/>
      <c r="O327" s="1433"/>
    </row>
    <row r="328" spans="1:21" s="56" customFormat="1" ht="24.75" customHeight="1" x14ac:dyDescent="0.25">
      <c r="A328" s="4160" t="s">
        <v>30</v>
      </c>
      <c r="B328" s="4168" t="s">
        <v>10</v>
      </c>
      <c r="C328" s="4153" t="s">
        <v>10</v>
      </c>
      <c r="D328" s="4038" t="s">
        <v>67</v>
      </c>
      <c r="E328" s="1270"/>
      <c r="F328" s="1477" t="s">
        <v>623</v>
      </c>
      <c r="G328" s="4098" t="s">
        <v>419</v>
      </c>
      <c r="H328" s="4047" t="s">
        <v>18</v>
      </c>
      <c r="I328" s="4110" t="s">
        <v>313</v>
      </c>
      <c r="J328" s="3992" t="s">
        <v>169</v>
      </c>
      <c r="K328" s="1476" t="s">
        <v>20</v>
      </c>
      <c r="L328" s="1581">
        <v>0</v>
      </c>
      <c r="M328" s="1394" t="s">
        <v>622</v>
      </c>
      <c r="N328" s="1605" t="s">
        <v>283</v>
      </c>
      <c r="O328" s="1451"/>
    </row>
    <row r="329" spans="1:21" s="56" customFormat="1" ht="14.25" customHeight="1" x14ac:dyDescent="0.25">
      <c r="A329" s="4161"/>
      <c r="B329" s="4163"/>
      <c r="C329" s="4154"/>
      <c r="D329" s="4039"/>
      <c r="E329" s="1261"/>
      <c r="F329" s="1472"/>
      <c r="G329" s="4099"/>
      <c r="H329" s="4048"/>
      <c r="I329" s="4111"/>
      <c r="J329" s="3993"/>
      <c r="K329" s="1473" t="s">
        <v>217</v>
      </c>
      <c r="L329" s="1579"/>
      <c r="M329" s="1301"/>
      <c r="N329" s="1409"/>
      <c r="O329" s="1436"/>
    </row>
    <row r="330" spans="1:21" s="56" customFormat="1" ht="15" customHeight="1" thickBot="1" x14ac:dyDescent="0.3">
      <c r="A330" s="4161"/>
      <c r="B330" s="4163"/>
      <c r="C330" s="4154"/>
      <c r="D330" s="4039"/>
      <c r="E330" s="1261"/>
      <c r="F330" s="1472"/>
      <c r="G330" s="4099"/>
      <c r="H330" s="4048"/>
      <c r="I330" s="4111"/>
      <c r="J330" s="3994"/>
      <c r="K330" s="1471" t="s">
        <v>26</v>
      </c>
      <c r="L330" s="1306"/>
      <c r="M330" s="1301"/>
      <c r="N330" s="1409"/>
      <c r="O330" s="1436"/>
    </row>
    <row r="331" spans="1:21" s="56" customFormat="1" ht="15" customHeight="1" thickBot="1" x14ac:dyDescent="0.3">
      <c r="A331" s="4162"/>
      <c r="B331" s="4169"/>
      <c r="C331" s="4155"/>
      <c r="D331" s="4040"/>
      <c r="E331" s="1251"/>
      <c r="F331" s="1469"/>
      <c r="G331" s="4122"/>
      <c r="H331" s="4049"/>
      <c r="I331" s="4112"/>
      <c r="J331" s="3995"/>
      <c r="K331" s="1468" t="s">
        <v>27</v>
      </c>
      <c r="L331" s="1467">
        <f>SUM(L328:L330)</f>
        <v>0</v>
      </c>
      <c r="M331" s="1297"/>
      <c r="N331" s="1434"/>
      <c r="O331" s="1433"/>
    </row>
    <row r="332" spans="1:21" s="56" customFormat="1" ht="21.75" customHeight="1" x14ac:dyDescent="0.25">
      <c r="A332" s="4161" t="s">
        <v>30</v>
      </c>
      <c r="B332" s="4163" t="s">
        <v>10</v>
      </c>
      <c r="C332" s="4154" t="s">
        <v>10</v>
      </c>
      <c r="D332" s="4039" t="s">
        <v>69</v>
      </c>
      <c r="E332" s="1261"/>
      <c r="F332" s="1472" t="s">
        <v>529</v>
      </c>
      <c r="G332" s="4099" t="s">
        <v>419</v>
      </c>
      <c r="H332" s="4048" t="s">
        <v>18</v>
      </c>
      <c r="I332" s="4110" t="s">
        <v>313</v>
      </c>
      <c r="J332" s="3992" t="s">
        <v>169</v>
      </c>
      <c r="K332" s="1524" t="s">
        <v>20</v>
      </c>
      <c r="L332" s="1581">
        <v>215</v>
      </c>
      <c r="M332" s="1331" t="s">
        <v>621</v>
      </c>
      <c r="N332" s="1624" t="s">
        <v>386</v>
      </c>
      <c r="O332" s="1449">
        <v>4</v>
      </c>
      <c r="P332" s="1328"/>
      <c r="Q332" s="1328"/>
    </row>
    <row r="333" spans="1:21" s="56" customFormat="1" ht="15" customHeight="1" x14ac:dyDescent="0.25">
      <c r="A333" s="4161"/>
      <c r="B333" s="4163"/>
      <c r="C333" s="4154"/>
      <c r="D333" s="4039"/>
      <c r="E333" s="1261"/>
      <c r="F333" s="1472"/>
      <c r="G333" s="4099"/>
      <c r="H333" s="4048"/>
      <c r="I333" s="4111"/>
      <c r="J333" s="3993"/>
      <c r="K333" s="1473" t="s">
        <v>217</v>
      </c>
      <c r="L333" s="1579"/>
      <c r="M333" s="1514"/>
      <c r="N333" s="1315"/>
      <c r="O333" s="1521"/>
      <c r="P333" s="1221"/>
      <c r="Q333" s="1221"/>
    </row>
    <row r="334" spans="1:21" s="56" customFormat="1" ht="15" customHeight="1" thickBot="1" x14ac:dyDescent="0.3">
      <c r="A334" s="4161"/>
      <c r="B334" s="4163"/>
      <c r="C334" s="4154"/>
      <c r="D334" s="4039"/>
      <c r="E334" s="1261"/>
      <c r="F334" s="1472"/>
      <c r="G334" s="4099"/>
      <c r="H334" s="4048"/>
      <c r="I334" s="4111"/>
      <c r="J334" s="3994"/>
      <c r="K334" s="1471" t="s">
        <v>26</v>
      </c>
      <c r="L334" s="1306">
        <v>0</v>
      </c>
      <c r="M334" s="1514"/>
      <c r="N334" s="1315"/>
      <c r="O334" s="1521"/>
      <c r="P334" s="1221"/>
      <c r="Q334" s="1221"/>
    </row>
    <row r="335" spans="1:21" s="56" customFormat="1" ht="15" customHeight="1" thickBot="1" x14ac:dyDescent="0.3">
      <c r="A335" s="4161"/>
      <c r="B335" s="4163"/>
      <c r="C335" s="4154"/>
      <c r="D335" s="4039"/>
      <c r="E335" s="1261"/>
      <c r="F335" s="1472"/>
      <c r="G335" s="4099"/>
      <c r="H335" s="4048"/>
      <c r="I335" s="4112"/>
      <c r="J335" s="3995"/>
      <c r="K335" s="1564" t="s">
        <v>27</v>
      </c>
      <c r="L335" s="1633">
        <f>SUM(L332:L334)</f>
        <v>215</v>
      </c>
      <c r="M335" s="1632"/>
      <c r="N335" s="1631"/>
      <c r="O335" s="1630"/>
      <c r="P335" s="1221"/>
      <c r="Q335" s="1221"/>
    </row>
    <row r="336" spans="1:21" s="56" customFormat="1" ht="20.25" customHeight="1" x14ac:dyDescent="0.25">
      <c r="A336" s="4160" t="s">
        <v>30</v>
      </c>
      <c r="B336" s="4168" t="s">
        <v>10</v>
      </c>
      <c r="C336" s="4153" t="s">
        <v>10</v>
      </c>
      <c r="D336" s="4038" t="s">
        <v>162</v>
      </c>
      <c r="E336" s="1270"/>
      <c r="F336" s="1477" t="s">
        <v>620</v>
      </c>
      <c r="G336" s="4098" t="s">
        <v>419</v>
      </c>
      <c r="H336" s="4047" t="s">
        <v>18</v>
      </c>
      <c r="I336" s="3983" t="s">
        <v>516</v>
      </c>
      <c r="J336" s="3996" t="s">
        <v>135</v>
      </c>
      <c r="K336" s="1476" t="s">
        <v>20</v>
      </c>
      <c r="L336" s="1581">
        <v>150</v>
      </c>
      <c r="M336" s="347" t="s">
        <v>619</v>
      </c>
      <c r="N336" s="1629" t="s">
        <v>386</v>
      </c>
      <c r="O336" s="1628">
        <v>20</v>
      </c>
      <c r="P336" s="1546"/>
      <c r="Q336" s="1546"/>
      <c r="U336" s="1220"/>
    </row>
    <row r="337" spans="1:21" s="56" customFormat="1" ht="15" customHeight="1" x14ac:dyDescent="0.25">
      <c r="A337" s="4161"/>
      <c r="B337" s="4163"/>
      <c r="C337" s="4154"/>
      <c r="D337" s="4039"/>
      <c r="E337" s="1261"/>
      <c r="F337" s="1472"/>
      <c r="G337" s="4099"/>
      <c r="H337" s="4048"/>
      <c r="I337" s="3984"/>
      <c r="J337" s="3994"/>
      <c r="K337" s="1473" t="s">
        <v>217</v>
      </c>
      <c r="L337" s="1579"/>
      <c r="M337" s="1301"/>
      <c r="N337" s="1409"/>
      <c r="O337" s="1299"/>
    </row>
    <row r="338" spans="1:21" s="56" customFormat="1" ht="15" customHeight="1" thickBot="1" x14ac:dyDescent="0.3">
      <c r="A338" s="4161"/>
      <c r="B338" s="4163"/>
      <c r="C338" s="4154"/>
      <c r="D338" s="4039"/>
      <c r="E338" s="1261"/>
      <c r="F338" s="1472"/>
      <c r="G338" s="4099"/>
      <c r="H338" s="4048"/>
      <c r="I338" s="3984"/>
      <c r="J338" s="3994"/>
      <c r="K338" s="1471" t="s">
        <v>26</v>
      </c>
      <c r="L338" s="1306">
        <v>0</v>
      </c>
      <c r="M338" s="1301"/>
      <c r="N338" s="1409"/>
      <c r="O338" s="1299"/>
    </row>
    <row r="339" spans="1:21" s="56" customFormat="1" ht="17.25" customHeight="1" thickBot="1" x14ac:dyDescent="0.3">
      <c r="A339" s="4162"/>
      <c r="B339" s="4169"/>
      <c r="C339" s="4155"/>
      <c r="D339" s="4040"/>
      <c r="E339" s="1251"/>
      <c r="F339" s="1469"/>
      <c r="G339" s="4122"/>
      <c r="H339" s="4049"/>
      <c r="I339" s="3985"/>
      <c r="J339" s="3995"/>
      <c r="K339" s="1468" t="s">
        <v>27</v>
      </c>
      <c r="L339" s="1467">
        <f>SUM(L336:L338)</f>
        <v>150</v>
      </c>
      <c r="M339" s="1297"/>
      <c r="N339" s="1434"/>
      <c r="O339" s="1295"/>
    </row>
    <row r="340" spans="1:21" s="56" customFormat="1" ht="15" hidden="1" customHeight="1" x14ac:dyDescent="0.25">
      <c r="A340" s="4161" t="s">
        <v>30</v>
      </c>
      <c r="B340" s="4163" t="s">
        <v>10</v>
      </c>
      <c r="C340" s="4154" t="s">
        <v>10</v>
      </c>
      <c r="D340" s="4039" t="s">
        <v>514</v>
      </c>
      <c r="E340" s="1261"/>
      <c r="F340" s="3535" t="s">
        <v>618</v>
      </c>
      <c r="G340" s="4099" t="s">
        <v>419</v>
      </c>
      <c r="H340" s="4048" t="s">
        <v>18</v>
      </c>
      <c r="I340" s="3984" t="s">
        <v>516</v>
      </c>
      <c r="J340" s="1627"/>
      <c r="K340" s="1524" t="s">
        <v>20</v>
      </c>
      <c r="L340" s="1626">
        <v>0</v>
      </c>
      <c r="M340" s="1625" t="s">
        <v>617</v>
      </c>
      <c r="N340" s="1624" t="s">
        <v>386</v>
      </c>
      <c r="O340" s="1623">
        <v>1</v>
      </c>
      <c r="P340" s="1546"/>
      <c r="Q340" s="1546"/>
    </row>
    <row r="341" spans="1:21" s="56" customFormat="1" ht="15" hidden="1" customHeight="1" x14ac:dyDescent="0.25">
      <c r="A341" s="4161"/>
      <c r="B341" s="4163"/>
      <c r="C341" s="4154"/>
      <c r="D341" s="4039"/>
      <c r="E341" s="1261"/>
      <c r="F341" s="3871"/>
      <c r="G341" s="4099"/>
      <c r="H341" s="4048"/>
      <c r="I341" s="3984"/>
      <c r="J341" s="1622"/>
      <c r="K341" s="1473" t="s">
        <v>217</v>
      </c>
      <c r="L341" s="1579"/>
      <c r="M341" s="1301"/>
      <c r="N341" s="1409"/>
      <c r="O341" s="1299"/>
    </row>
    <row r="342" spans="1:21" s="56" customFormat="1" ht="15" hidden="1" customHeight="1" thickBot="1" x14ac:dyDescent="0.3">
      <c r="A342" s="4161"/>
      <c r="B342" s="4163"/>
      <c r="C342" s="4154"/>
      <c r="D342" s="4039"/>
      <c r="E342" s="1261"/>
      <c r="F342" s="3871"/>
      <c r="G342" s="4099"/>
      <c r="H342" s="4048"/>
      <c r="I342" s="3984"/>
      <c r="J342" s="1622"/>
      <c r="K342" s="1471" t="s">
        <v>26</v>
      </c>
      <c r="L342" s="1306">
        <v>0</v>
      </c>
      <c r="M342" s="1301"/>
      <c r="N342" s="1409"/>
      <c r="O342" s="1299"/>
      <c r="U342" s="1220"/>
    </row>
    <row r="343" spans="1:21" s="56" customFormat="1" ht="15" hidden="1" customHeight="1" thickBot="1" x14ac:dyDescent="0.3">
      <c r="A343" s="4162"/>
      <c r="B343" s="4169"/>
      <c r="C343" s="4155"/>
      <c r="D343" s="4040"/>
      <c r="E343" s="1251"/>
      <c r="F343" s="3413"/>
      <c r="G343" s="4122"/>
      <c r="H343" s="4049"/>
      <c r="I343" s="3985"/>
      <c r="J343" s="1426"/>
      <c r="K343" s="1468" t="s">
        <v>27</v>
      </c>
      <c r="L343" s="1467">
        <f>SUM(L340:L342)</f>
        <v>0</v>
      </c>
      <c r="M343" s="1382"/>
      <c r="N343" s="1381"/>
      <c r="O343" s="1380"/>
    </row>
    <row r="344" spans="1:21" s="56" customFormat="1" ht="22.5" hidden="1" customHeight="1" x14ac:dyDescent="0.25">
      <c r="A344" s="1275" t="s">
        <v>30</v>
      </c>
      <c r="B344" s="1418" t="s">
        <v>10</v>
      </c>
      <c r="C344" s="1273" t="s">
        <v>10</v>
      </c>
      <c r="D344" s="1272" t="s">
        <v>512</v>
      </c>
      <c r="E344" s="1270"/>
      <c r="F344" s="3535" t="s">
        <v>616</v>
      </c>
      <c r="G344" s="4099" t="s">
        <v>419</v>
      </c>
      <c r="H344" s="4048" t="s">
        <v>18</v>
      </c>
      <c r="I344" s="4110" t="s">
        <v>516</v>
      </c>
      <c r="J344" s="1621"/>
      <c r="K344" s="1524" t="s">
        <v>20</v>
      </c>
      <c r="L344" s="1581">
        <v>0</v>
      </c>
      <c r="M344" s="1444" t="s">
        <v>615</v>
      </c>
      <c r="N344" s="1620" t="s">
        <v>283</v>
      </c>
      <c r="O344" s="1616">
        <v>70</v>
      </c>
      <c r="P344" s="1487"/>
      <c r="Q344" s="1487"/>
    </row>
    <row r="345" spans="1:21" s="56" customFormat="1" ht="17.25" hidden="1" customHeight="1" x14ac:dyDescent="0.25">
      <c r="A345" s="1266"/>
      <c r="B345" s="1379"/>
      <c r="C345" s="1264"/>
      <c r="D345" s="1263"/>
      <c r="E345" s="1261"/>
      <c r="F345" s="3994"/>
      <c r="G345" s="4099"/>
      <c r="H345" s="4048"/>
      <c r="I345" s="4111"/>
      <c r="J345" s="1619"/>
      <c r="K345" s="1473" t="s">
        <v>217</v>
      </c>
      <c r="L345" s="1579">
        <v>0</v>
      </c>
      <c r="M345" s="1398"/>
      <c r="N345" s="1397"/>
      <c r="O345" s="1396"/>
    </row>
    <row r="346" spans="1:21" s="56" customFormat="1" ht="19.5" hidden="1" customHeight="1" thickBot="1" x14ac:dyDescent="0.3">
      <c r="A346" s="1266"/>
      <c r="B346" s="1379"/>
      <c r="C346" s="1264"/>
      <c r="D346" s="1263"/>
      <c r="E346" s="1261"/>
      <c r="F346" s="3994"/>
      <c r="G346" s="4099"/>
      <c r="H346" s="4048"/>
      <c r="I346" s="4111"/>
      <c r="J346" s="1619"/>
      <c r="K346" s="1471" t="s">
        <v>26</v>
      </c>
      <c r="L346" s="1306"/>
      <c r="M346" s="1398"/>
      <c r="N346" s="1397"/>
      <c r="O346" s="1396"/>
    </row>
    <row r="347" spans="1:21" s="56" customFormat="1" ht="20.25" hidden="1" customHeight="1" thickBot="1" x14ac:dyDescent="0.3">
      <c r="A347" s="1256"/>
      <c r="B347" s="1520"/>
      <c r="C347" s="1254"/>
      <c r="D347" s="1253"/>
      <c r="E347" s="1251"/>
      <c r="F347" s="3995"/>
      <c r="G347" s="4122"/>
      <c r="H347" s="4049"/>
      <c r="I347" s="4112"/>
      <c r="J347" s="1618"/>
      <c r="K347" s="1468" t="s">
        <v>27</v>
      </c>
      <c r="L347" s="1467">
        <f>SUM(L344:L346)</f>
        <v>0</v>
      </c>
      <c r="M347" s="1279"/>
      <c r="N347" s="1359"/>
      <c r="O347" s="1391"/>
    </row>
    <row r="348" spans="1:21" s="56" customFormat="1" ht="16.5" customHeight="1" x14ac:dyDescent="0.25">
      <c r="A348" s="1275" t="s">
        <v>30</v>
      </c>
      <c r="B348" s="1599" t="s">
        <v>10</v>
      </c>
      <c r="C348" s="1273" t="s">
        <v>10</v>
      </c>
      <c r="D348" s="1272" t="s">
        <v>313</v>
      </c>
      <c r="E348" s="1270"/>
      <c r="F348" s="3535" t="s">
        <v>614</v>
      </c>
      <c r="G348" s="4098" t="s">
        <v>608</v>
      </c>
      <c r="H348" s="4047" t="s">
        <v>18</v>
      </c>
      <c r="I348" s="4110" t="s">
        <v>516</v>
      </c>
      <c r="J348" s="4004" t="s">
        <v>135</v>
      </c>
      <c r="K348" s="1476" t="s">
        <v>20</v>
      </c>
      <c r="L348" s="1581">
        <v>25</v>
      </c>
      <c r="M348" s="1617" t="s">
        <v>613</v>
      </c>
      <c r="N348" s="1549" t="s">
        <v>386</v>
      </c>
      <c r="O348" s="1616">
        <v>13</v>
      </c>
      <c r="P348" s="1546"/>
      <c r="Q348" s="1546"/>
    </row>
    <row r="349" spans="1:21" s="56" customFormat="1" ht="21.75" customHeight="1" x14ac:dyDescent="0.25">
      <c r="A349" s="1266"/>
      <c r="B349" s="1593"/>
      <c r="C349" s="1264"/>
      <c r="D349" s="1263"/>
      <c r="E349" s="1261"/>
      <c r="F349" s="3994"/>
      <c r="G349" s="4099"/>
      <c r="H349" s="4048"/>
      <c r="I349" s="4111"/>
      <c r="J349" s="4005"/>
      <c r="K349" s="1473" t="s">
        <v>217</v>
      </c>
      <c r="L349" s="1579">
        <v>0</v>
      </c>
      <c r="M349" s="1301" t="s">
        <v>612</v>
      </c>
      <c r="N349" s="1329" t="s">
        <v>386</v>
      </c>
      <c r="O349" s="1615">
        <v>1</v>
      </c>
      <c r="P349" s="1546"/>
      <c r="Q349" s="1546"/>
    </row>
    <row r="350" spans="1:21" s="56" customFormat="1" ht="17.25" customHeight="1" x14ac:dyDescent="0.25">
      <c r="A350" s="1266"/>
      <c r="B350" s="1593"/>
      <c r="C350" s="1264"/>
      <c r="D350" s="1263"/>
      <c r="E350" s="1261"/>
      <c r="F350" s="3994"/>
      <c r="G350" s="4099"/>
      <c r="H350" s="4048"/>
      <c r="I350" s="4111"/>
      <c r="J350" s="1261"/>
      <c r="K350" s="1473" t="s">
        <v>26</v>
      </c>
      <c r="L350" s="1614">
        <v>0</v>
      </c>
      <c r="M350" s="1301"/>
      <c r="N350" s="1409"/>
      <c r="O350" s="1310"/>
    </row>
    <row r="351" spans="1:21" s="56" customFormat="1" ht="18" customHeight="1" thickBot="1" x14ac:dyDescent="0.3">
      <c r="A351" s="1256"/>
      <c r="B351" s="1590"/>
      <c r="C351" s="1254"/>
      <c r="D351" s="1253"/>
      <c r="E351" s="1251"/>
      <c r="F351" s="3995"/>
      <c r="G351" s="4122"/>
      <c r="H351" s="4049"/>
      <c r="I351" s="4112"/>
      <c r="J351" s="1251"/>
      <c r="K351" s="1603" t="s">
        <v>27</v>
      </c>
      <c r="L351" s="1588">
        <f>SUM(L348:L350)</f>
        <v>25</v>
      </c>
      <c r="M351" s="1279"/>
      <c r="N351" s="1359"/>
      <c r="O351" s="1246"/>
    </row>
    <row r="352" spans="1:21" s="56" customFormat="1" ht="27.75" hidden="1" customHeight="1" thickBot="1" x14ac:dyDescent="0.3">
      <c r="A352" s="1275" t="s">
        <v>30</v>
      </c>
      <c r="B352" s="1599" t="s">
        <v>10</v>
      </c>
      <c r="C352" s="1273" t="s">
        <v>10</v>
      </c>
      <c r="D352" s="1272" t="s">
        <v>500</v>
      </c>
      <c r="E352" s="1262"/>
      <c r="F352" s="3535" t="s">
        <v>611</v>
      </c>
      <c r="G352" s="4090" t="s">
        <v>608</v>
      </c>
      <c r="H352" s="4047" t="s">
        <v>18</v>
      </c>
      <c r="I352" s="4110" t="s">
        <v>610</v>
      </c>
      <c r="J352" s="1270"/>
      <c r="K352" s="307" t="s">
        <v>20</v>
      </c>
      <c r="L352" s="1613">
        <v>0</v>
      </c>
      <c r="M352" s="1610" t="s">
        <v>604</v>
      </c>
      <c r="N352" s="1609" t="s">
        <v>283</v>
      </c>
      <c r="O352" s="1608">
        <v>0.18</v>
      </c>
      <c r="P352" s="1328"/>
      <c r="Q352" s="1328"/>
    </row>
    <row r="353" spans="1:21" s="56" customFormat="1" ht="17.25" hidden="1" customHeight="1" x14ac:dyDescent="0.25">
      <c r="A353" s="1266"/>
      <c r="B353" s="1593"/>
      <c r="C353" s="1264"/>
      <c r="D353" s="1263"/>
      <c r="E353" s="1262"/>
      <c r="F353" s="3994"/>
      <c r="G353" s="4091"/>
      <c r="H353" s="4048"/>
      <c r="I353" s="4111"/>
      <c r="J353" s="1261"/>
      <c r="K353" s="1476" t="s">
        <v>217</v>
      </c>
      <c r="L353" s="1581">
        <v>0</v>
      </c>
      <c r="M353" s="1321"/>
      <c r="N353" s="1606"/>
      <c r="O353" s="1319"/>
    </row>
    <row r="354" spans="1:21" s="56" customFormat="1" ht="23.25" hidden="1" customHeight="1" thickBot="1" x14ac:dyDescent="0.3">
      <c r="A354" s="1266"/>
      <c r="B354" s="1593"/>
      <c r="C354" s="1264"/>
      <c r="D354" s="1263"/>
      <c r="E354" s="1262"/>
      <c r="F354" s="3994"/>
      <c r="G354" s="4091"/>
      <c r="H354" s="4048"/>
      <c r="I354" s="4111"/>
      <c r="J354" s="1261"/>
      <c r="K354" s="1471" t="s">
        <v>26</v>
      </c>
      <c r="L354" s="1612">
        <v>0</v>
      </c>
      <c r="M354" s="1321"/>
      <c r="N354" s="1606"/>
      <c r="O354" s="1319"/>
      <c r="U354" s="1220"/>
    </row>
    <row r="355" spans="1:21" s="56" customFormat="1" ht="22.5" hidden="1" customHeight="1" thickBot="1" x14ac:dyDescent="0.3">
      <c r="A355" s="1266"/>
      <c r="B355" s="1593"/>
      <c r="C355" s="1264"/>
      <c r="D355" s="1263"/>
      <c r="E355" s="1262"/>
      <c r="F355" s="3995"/>
      <c r="G355" s="4092"/>
      <c r="H355" s="4049"/>
      <c r="I355" s="4112"/>
      <c r="J355" s="1251"/>
      <c r="K355" s="1468" t="s">
        <v>27</v>
      </c>
      <c r="L355" s="1478">
        <f>SUM(L352:L354)</f>
        <v>0</v>
      </c>
      <c r="M355" s="1279"/>
      <c r="N355" s="1278"/>
      <c r="O355" s="1308"/>
    </row>
    <row r="356" spans="1:21" s="56" customFormat="1" ht="21" hidden="1" customHeight="1" thickBot="1" x14ac:dyDescent="0.3">
      <c r="A356" s="1275" t="s">
        <v>30</v>
      </c>
      <c r="B356" s="1599" t="s">
        <v>10</v>
      </c>
      <c r="C356" s="1273" t="s">
        <v>10</v>
      </c>
      <c r="D356" s="1272" t="s">
        <v>507</v>
      </c>
      <c r="E356" s="1261"/>
      <c r="F356" s="3535" t="s">
        <v>609</v>
      </c>
      <c r="G356" s="4098" t="s">
        <v>608</v>
      </c>
      <c r="H356" s="4047" t="s">
        <v>18</v>
      </c>
      <c r="I356" s="4110" t="s">
        <v>607</v>
      </c>
      <c r="J356" s="1431"/>
      <c r="K356" s="307" t="s">
        <v>20</v>
      </c>
      <c r="L356" s="1611">
        <v>0</v>
      </c>
      <c r="M356" s="1610" t="s">
        <v>606</v>
      </c>
      <c r="N356" s="1609" t="s">
        <v>386</v>
      </c>
      <c r="O356" s="1608">
        <v>1</v>
      </c>
      <c r="P356" s="1328"/>
      <c r="Q356" s="1328"/>
    </row>
    <row r="357" spans="1:21" s="56" customFormat="1" ht="19.5" hidden="1" customHeight="1" x14ac:dyDescent="0.25">
      <c r="A357" s="1266"/>
      <c r="B357" s="1593"/>
      <c r="C357" s="1264"/>
      <c r="D357" s="1263"/>
      <c r="E357" s="1261"/>
      <c r="F357" s="3994"/>
      <c r="G357" s="4099"/>
      <c r="H357" s="4048"/>
      <c r="I357" s="4111"/>
      <c r="J357" s="1431"/>
      <c r="K357" s="1476" t="s">
        <v>217</v>
      </c>
      <c r="L357" s="1581">
        <v>0</v>
      </c>
      <c r="M357" s="1321"/>
      <c r="N357" s="1606"/>
      <c r="O357" s="1319"/>
    </row>
    <row r="358" spans="1:21" s="56" customFormat="1" ht="22.5" hidden="1" customHeight="1" thickBot="1" x14ac:dyDescent="0.3">
      <c r="A358" s="1266"/>
      <c r="B358" s="1593"/>
      <c r="C358" s="1264"/>
      <c r="D358" s="1263"/>
      <c r="E358" s="1261"/>
      <c r="F358" s="3994"/>
      <c r="G358" s="4099"/>
      <c r="H358" s="4048"/>
      <c r="I358" s="4111"/>
      <c r="J358" s="1431"/>
      <c r="K358" s="1471" t="s">
        <v>26</v>
      </c>
      <c r="L358" s="1607">
        <v>0</v>
      </c>
      <c r="M358" s="1321"/>
      <c r="N358" s="1606"/>
      <c r="O358" s="1319"/>
    </row>
    <row r="359" spans="1:21" s="56" customFormat="1" ht="12" hidden="1" customHeight="1" thickBot="1" x14ac:dyDescent="0.3">
      <c r="A359" s="1266"/>
      <c r="B359" s="1593"/>
      <c r="C359" s="1264"/>
      <c r="D359" s="1263"/>
      <c r="E359" s="1261"/>
      <c r="F359" s="3995"/>
      <c r="G359" s="4122"/>
      <c r="H359" s="4049"/>
      <c r="I359" s="4112"/>
      <c r="J359" s="1431"/>
      <c r="K359" s="1468" t="s">
        <v>27</v>
      </c>
      <c r="L359" s="1478">
        <f>SUM(L356:L358)</f>
        <v>0</v>
      </c>
      <c r="M359" s="1279"/>
      <c r="N359" s="1278"/>
      <c r="O359" s="1308"/>
    </row>
    <row r="360" spans="1:21" s="56" customFormat="1" ht="26.25" customHeight="1" x14ac:dyDescent="0.25">
      <c r="A360" s="1275" t="s">
        <v>30</v>
      </c>
      <c r="B360" s="1599" t="s">
        <v>10</v>
      </c>
      <c r="C360" s="1273" t="s">
        <v>10</v>
      </c>
      <c r="D360" s="4038" t="s">
        <v>505</v>
      </c>
      <c r="E360" s="1270"/>
      <c r="F360" s="3535" t="s">
        <v>605</v>
      </c>
      <c r="G360" s="4098" t="s">
        <v>419</v>
      </c>
      <c r="H360" s="4047" t="s">
        <v>18</v>
      </c>
      <c r="I360" s="4110" t="s">
        <v>313</v>
      </c>
      <c r="J360" s="3992" t="s">
        <v>169</v>
      </c>
      <c r="K360" s="1476" t="s">
        <v>20</v>
      </c>
      <c r="L360" s="1581">
        <v>0</v>
      </c>
      <c r="M360" s="1394" t="s">
        <v>604</v>
      </c>
      <c r="N360" s="1605" t="s">
        <v>283</v>
      </c>
      <c r="O360" s="1350">
        <v>0.22</v>
      </c>
      <c r="P360" s="1328"/>
      <c r="Q360" s="1328"/>
    </row>
    <row r="361" spans="1:21" s="56" customFormat="1" ht="20.25" customHeight="1" x14ac:dyDescent="0.25">
      <c r="A361" s="1266"/>
      <c r="B361" s="1593"/>
      <c r="C361" s="1264"/>
      <c r="D361" s="4039"/>
      <c r="E361" s="1261"/>
      <c r="F361" s="3994"/>
      <c r="G361" s="4099"/>
      <c r="H361" s="4048"/>
      <c r="I361" s="4111"/>
      <c r="J361" s="3993"/>
      <c r="K361" s="1473" t="s">
        <v>217</v>
      </c>
      <c r="L361" s="1579">
        <v>0</v>
      </c>
      <c r="M361" s="1301"/>
      <c r="N361" s="1329"/>
      <c r="O361" s="1604"/>
      <c r="P361" s="1546"/>
      <c r="Q361" s="1546"/>
    </row>
    <row r="362" spans="1:21" s="56" customFormat="1" ht="22.5" customHeight="1" x14ac:dyDescent="0.25">
      <c r="A362" s="1266"/>
      <c r="B362" s="1593"/>
      <c r="C362" s="1264"/>
      <c r="D362" s="4039"/>
      <c r="E362" s="1261"/>
      <c r="F362" s="3994"/>
      <c r="G362" s="4099"/>
      <c r="H362" s="4048"/>
      <c r="I362" s="4111"/>
      <c r="J362" s="1431"/>
      <c r="K362" s="1473" t="s">
        <v>26</v>
      </c>
      <c r="L362" s="1579">
        <v>0</v>
      </c>
      <c r="M362" s="1301"/>
      <c r="N362" s="1409"/>
      <c r="O362" s="1310"/>
    </row>
    <row r="363" spans="1:21" s="56" customFormat="1" ht="27" customHeight="1" thickBot="1" x14ac:dyDescent="0.3">
      <c r="A363" s="1256"/>
      <c r="B363" s="1590"/>
      <c r="C363" s="1254"/>
      <c r="D363" s="4040"/>
      <c r="E363" s="1251"/>
      <c r="F363" s="3995"/>
      <c r="G363" s="4122"/>
      <c r="H363" s="4049"/>
      <c r="I363" s="4112"/>
      <c r="J363" s="1426"/>
      <c r="K363" s="1603" t="s">
        <v>27</v>
      </c>
      <c r="L363" s="1588">
        <f>SUM(L360:L362)</f>
        <v>0</v>
      </c>
      <c r="M363" s="1279"/>
      <c r="N363" s="1359"/>
      <c r="O363" s="1246"/>
    </row>
    <row r="364" spans="1:21" s="56" customFormat="1" ht="18.75" customHeight="1" x14ac:dyDescent="0.25">
      <c r="A364" s="1275" t="s">
        <v>30</v>
      </c>
      <c r="B364" s="1599" t="s">
        <v>10</v>
      </c>
      <c r="C364" s="1273" t="s">
        <v>10</v>
      </c>
      <c r="D364" s="4038" t="s">
        <v>502</v>
      </c>
      <c r="E364" s="1270"/>
      <c r="F364" s="4318" t="s">
        <v>603</v>
      </c>
      <c r="G364" s="4098" t="s">
        <v>419</v>
      </c>
      <c r="H364" s="4047" t="s">
        <v>18</v>
      </c>
      <c r="I364" s="4110" t="s">
        <v>313</v>
      </c>
      <c r="J364" s="3992" t="s">
        <v>169</v>
      </c>
      <c r="K364" s="1476" t="s">
        <v>20</v>
      </c>
      <c r="L364" s="1581"/>
      <c r="M364" s="3979" t="s">
        <v>602</v>
      </c>
      <c r="N364" s="1601" t="s">
        <v>386</v>
      </c>
      <c r="O364" s="1267">
        <v>1</v>
      </c>
    </row>
    <row r="365" spans="1:21" s="56" customFormat="1" ht="13.5" customHeight="1" x14ac:dyDescent="0.25">
      <c r="A365" s="1266"/>
      <c r="B365" s="1593"/>
      <c r="C365" s="1264"/>
      <c r="D365" s="4039"/>
      <c r="E365" s="1261"/>
      <c r="F365" s="4318"/>
      <c r="G365" s="4099"/>
      <c r="H365" s="4048"/>
      <c r="I365" s="4111"/>
      <c r="J365" s="3993"/>
      <c r="K365" s="1473" t="s">
        <v>217</v>
      </c>
      <c r="L365" s="1579"/>
      <c r="M365" s="3997"/>
      <c r="N365" s="1320"/>
      <c r="O365" s="1363"/>
      <c r="P365" s="180"/>
    </row>
    <row r="366" spans="1:21" s="56" customFormat="1" ht="23.25" customHeight="1" thickBot="1" x14ac:dyDescent="0.3">
      <c r="A366" s="1266"/>
      <c r="B366" s="1593"/>
      <c r="C366" s="1264"/>
      <c r="D366" s="4039"/>
      <c r="E366" s="1261"/>
      <c r="F366" s="4318"/>
      <c r="G366" s="4099"/>
      <c r="H366" s="4048"/>
      <c r="I366" s="4111"/>
      <c r="J366" s="1333"/>
      <c r="K366" s="1471" t="s">
        <v>26</v>
      </c>
      <c r="L366" s="1591">
        <v>234.4</v>
      </c>
      <c r="M366" s="1321"/>
      <c r="N366" s="1320"/>
      <c r="O366" s="1363"/>
    </row>
    <row r="367" spans="1:21" s="56" customFormat="1" ht="12" customHeight="1" thickBot="1" x14ac:dyDescent="0.3">
      <c r="A367" s="1266"/>
      <c r="B367" s="1593"/>
      <c r="C367" s="1264"/>
      <c r="D367" s="4039"/>
      <c r="E367" s="1261"/>
      <c r="F367" s="4319"/>
      <c r="G367" s="4122"/>
      <c r="H367" s="4049"/>
      <c r="I367" s="4112"/>
      <c r="J367" s="1356"/>
      <c r="K367" s="1468" t="s">
        <v>27</v>
      </c>
      <c r="L367" s="1588">
        <f>SUM(L364:L366)</f>
        <v>234.4</v>
      </c>
      <c r="M367" s="1279"/>
      <c r="N367" s="1314"/>
      <c r="O367" s="1246"/>
    </row>
    <row r="368" spans="1:21" s="56" customFormat="1" ht="27.75" customHeight="1" x14ac:dyDescent="0.25">
      <c r="A368" s="1275" t="s">
        <v>30</v>
      </c>
      <c r="B368" s="1599" t="s">
        <v>10</v>
      </c>
      <c r="C368" s="1273" t="s">
        <v>10</v>
      </c>
      <c r="D368" s="4038" t="s">
        <v>601</v>
      </c>
      <c r="E368" s="1270"/>
      <c r="F368" s="4320" t="s">
        <v>600</v>
      </c>
      <c r="G368" s="4098" t="s">
        <v>419</v>
      </c>
      <c r="H368" s="4047" t="s">
        <v>18</v>
      </c>
      <c r="I368" s="4110" t="s">
        <v>313</v>
      </c>
      <c r="J368" s="3992" t="s">
        <v>169</v>
      </c>
      <c r="K368" s="1476" t="s">
        <v>20</v>
      </c>
      <c r="L368" s="1581">
        <v>100</v>
      </c>
      <c r="M368" s="1602" t="s">
        <v>599</v>
      </c>
      <c r="N368" s="1601" t="s">
        <v>283</v>
      </c>
      <c r="O368" s="1267">
        <v>0.11</v>
      </c>
      <c r="P368" s="1220"/>
      <c r="Q368" s="1220"/>
    </row>
    <row r="369" spans="1:23" s="56" customFormat="1" ht="23.25" customHeight="1" x14ac:dyDescent="0.25">
      <c r="A369" s="1266"/>
      <c r="B369" s="1593"/>
      <c r="C369" s="1264"/>
      <c r="D369" s="4039"/>
      <c r="E369" s="1261"/>
      <c r="F369" s="4321"/>
      <c r="G369" s="4099"/>
      <c r="H369" s="4048"/>
      <c r="I369" s="4111"/>
      <c r="J369" s="3993"/>
      <c r="K369" s="1473" t="s">
        <v>217</v>
      </c>
      <c r="L369" s="1579"/>
      <c r="M369" s="1600"/>
      <c r="N369" s="1364"/>
      <c r="O369" s="1319"/>
    </row>
    <row r="370" spans="1:23" s="56" customFormat="1" ht="23.25" customHeight="1" thickBot="1" x14ac:dyDescent="0.3">
      <c r="A370" s="1266"/>
      <c r="B370" s="1593"/>
      <c r="C370" s="1264"/>
      <c r="D370" s="4039"/>
      <c r="E370" s="1261"/>
      <c r="F370" s="4321"/>
      <c r="G370" s="4099"/>
      <c r="H370" s="4048"/>
      <c r="I370" s="4111"/>
      <c r="J370" s="1431"/>
      <c r="K370" s="1471" t="s">
        <v>26</v>
      </c>
      <c r="L370" s="1591">
        <v>24.7</v>
      </c>
      <c r="M370" s="1600"/>
      <c r="N370" s="1364"/>
      <c r="O370" s="1319"/>
    </row>
    <row r="371" spans="1:23" s="56" customFormat="1" ht="21" customHeight="1" thickBot="1" x14ac:dyDescent="0.3">
      <c r="A371" s="1256"/>
      <c r="B371" s="1590"/>
      <c r="C371" s="1254"/>
      <c r="D371" s="4040"/>
      <c r="E371" s="1251"/>
      <c r="F371" s="4322"/>
      <c r="G371" s="4122"/>
      <c r="H371" s="4049"/>
      <c r="I371" s="4112"/>
      <c r="J371" s="1426"/>
      <c r="K371" s="1468" t="s">
        <v>27</v>
      </c>
      <c r="L371" s="1588">
        <f>SUM(L368:L370)</f>
        <v>124.7</v>
      </c>
      <c r="M371" s="1279"/>
      <c r="N371" s="1359"/>
      <c r="O371" s="1308"/>
      <c r="Q371" s="180"/>
    </row>
    <row r="372" spans="1:23" s="56" customFormat="1" ht="14.45" customHeight="1" thickBot="1" x14ac:dyDescent="0.3">
      <c r="A372" s="1275" t="s">
        <v>30</v>
      </c>
      <c r="B372" s="1599" t="s">
        <v>10</v>
      </c>
      <c r="C372" s="1273" t="s">
        <v>10</v>
      </c>
      <c r="D372" s="4387" t="s">
        <v>598</v>
      </c>
      <c r="E372" s="1431"/>
      <c r="F372" s="3679" t="s">
        <v>597</v>
      </c>
      <c r="G372" s="1448"/>
      <c r="H372" s="4047" t="s">
        <v>18</v>
      </c>
      <c r="I372" s="4110" t="s">
        <v>516</v>
      </c>
      <c r="J372" s="4378" t="s">
        <v>135</v>
      </c>
      <c r="K372" s="1476" t="s">
        <v>20</v>
      </c>
      <c r="L372" s="1597">
        <v>37.200000000000003</v>
      </c>
      <c r="M372" s="4002" t="s">
        <v>596</v>
      </c>
      <c r="N372" s="1596" t="s">
        <v>386</v>
      </c>
      <c r="O372" s="1595">
        <v>3</v>
      </c>
      <c r="Q372" s="180"/>
    </row>
    <row r="373" spans="1:23" s="56" customFormat="1" ht="13.9" customHeight="1" thickBot="1" x14ac:dyDescent="0.3">
      <c r="A373" s="1266"/>
      <c r="B373" s="1593"/>
      <c r="C373" s="1264"/>
      <c r="D373" s="4388"/>
      <c r="E373" s="1431"/>
      <c r="F373" s="3680"/>
      <c r="G373" s="1448"/>
      <c r="H373" s="4048"/>
      <c r="I373" s="4111"/>
      <c r="J373" s="4379"/>
      <c r="K373" s="1473" t="s">
        <v>217</v>
      </c>
      <c r="L373" s="1591"/>
      <c r="M373" s="4003"/>
      <c r="N373" s="1594"/>
      <c r="O373" s="1319"/>
      <c r="Q373" s="180"/>
    </row>
    <row r="374" spans="1:23" s="56" customFormat="1" ht="13.9" customHeight="1" thickBot="1" x14ac:dyDescent="0.3">
      <c r="A374" s="1266"/>
      <c r="B374" s="1593"/>
      <c r="C374" s="1264"/>
      <c r="D374" s="4388"/>
      <c r="E374" s="1431"/>
      <c r="F374" s="3680"/>
      <c r="G374" s="1448"/>
      <c r="H374" s="4048"/>
      <c r="I374" s="4111"/>
      <c r="J374" s="1261"/>
      <c r="K374" s="1471" t="s">
        <v>26</v>
      </c>
      <c r="L374" s="1591"/>
      <c r="M374" s="1321"/>
      <c r="N374" s="1364"/>
      <c r="O374" s="1319"/>
      <c r="Q374" s="180"/>
    </row>
    <row r="375" spans="1:23" s="56" customFormat="1" ht="20.25" customHeight="1" thickBot="1" x14ac:dyDescent="0.3">
      <c r="A375" s="1256"/>
      <c r="B375" s="1590"/>
      <c r="C375" s="1254"/>
      <c r="D375" s="4389"/>
      <c r="E375" s="1431"/>
      <c r="F375" s="3681"/>
      <c r="G375" s="1448"/>
      <c r="H375" s="4049"/>
      <c r="I375" s="4112"/>
      <c r="J375" s="1251"/>
      <c r="K375" s="1468" t="s">
        <v>27</v>
      </c>
      <c r="L375" s="1588">
        <f>SUM(L372:L374)</f>
        <v>37.200000000000003</v>
      </c>
      <c r="M375" s="1321"/>
      <c r="N375" s="1364"/>
      <c r="O375" s="1319"/>
      <c r="Q375" s="180"/>
    </row>
    <row r="376" spans="1:23" s="56" customFormat="1" ht="15" customHeight="1" thickBot="1" x14ac:dyDescent="0.3">
      <c r="A376" s="4160" t="s">
        <v>30</v>
      </c>
      <c r="B376" s="4168" t="s">
        <v>10</v>
      </c>
      <c r="C376" s="4153" t="s">
        <v>28</v>
      </c>
      <c r="D376" s="3547" t="s">
        <v>595</v>
      </c>
      <c r="E376" s="3548"/>
      <c r="F376" s="3549"/>
      <c r="G376" s="4098" t="s">
        <v>407</v>
      </c>
      <c r="H376" s="4047" t="s">
        <v>18</v>
      </c>
      <c r="I376" s="3983" t="s">
        <v>516</v>
      </c>
      <c r="J376" s="4004" t="s">
        <v>135</v>
      </c>
      <c r="K376" s="1530" t="s">
        <v>20</v>
      </c>
      <c r="L376" s="1529">
        <f>L380+L384+L388+L392</f>
        <v>1315.3</v>
      </c>
      <c r="M376" s="1305"/>
      <c r="N376" s="1452"/>
      <c r="O376" s="1451"/>
      <c r="R376" s="1220"/>
      <c r="T376" s="1220"/>
      <c r="U376" s="1220"/>
      <c r="V376" s="1220"/>
    </row>
    <row r="377" spans="1:23" s="56" customFormat="1" ht="15" customHeight="1" thickBot="1" x14ac:dyDescent="0.3">
      <c r="A377" s="4161"/>
      <c r="B377" s="4163"/>
      <c r="C377" s="4154"/>
      <c r="D377" s="3550"/>
      <c r="E377" s="3551"/>
      <c r="F377" s="3552"/>
      <c r="G377" s="4099"/>
      <c r="H377" s="4048"/>
      <c r="I377" s="3984"/>
      <c r="J377" s="4005"/>
      <c r="K377" s="1587" t="s">
        <v>217</v>
      </c>
      <c r="L377" s="1586">
        <f>L381+L385+L389+L393</f>
        <v>0</v>
      </c>
      <c r="M377" s="1382"/>
      <c r="N377" s="1381"/>
      <c r="O377" s="1551"/>
    </row>
    <row r="378" spans="1:23" s="56" customFormat="1" ht="21.75" customHeight="1" thickBot="1" x14ac:dyDescent="0.3">
      <c r="A378" s="4161"/>
      <c r="B378" s="4163"/>
      <c r="C378" s="4154"/>
      <c r="D378" s="3550"/>
      <c r="E378" s="3551"/>
      <c r="F378" s="3552"/>
      <c r="G378" s="4099"/>
      <c r="H378" s="4048"/>
      <c r="I378" s="3984"/>
      <c r="J378" s="4005"/>
      <c r="K378" s="1530" t="s">
        <v>26</v>
      </c>
      <c r="L378" s="1529">
        <f>L382+L386+L390+L394</f>
        <v>0</v>
      </c>
      <c r="M378" s="1585"/>
      <c r="N378" s="1452"/>
      <c r="O378" s="1584"/>
    </row>
    <row r="379" spans="1:23" s="56" customFormat="1" ht="25.5" customHeight="1" thickBot="1" x14ac:dyDescent="0.3">
      <c r="A379" s="4162"/>
      <c r="B379" s="4169"/>
      <c r="C379" s="4155"/>
      <c r="D379" s="4113"/>
      <c r="E379" s="4114"/>
      <c r="F379" s="4115"/>
      <c r="G379" s="4122"/>
      <c r="H379" s="4049"/>
      <c r="I379" s="3985"/>
      <c r="J379" s="4006"/>
      <c r="K379" s="1528" t="s">
        <v>27</v>
      </c>
      <c r="L379" s="1527">
        <f>SUM(L376:L378)</f>
        <v>1315.3</v>
      </c>
      <c r="M379" s="1583"/>
      <c r="N379" s="1364"/>
      <c r="O379" s="1582"/>
    </row>
    <row r="380" spans="1:23" s="56" customFormat="1" ht="17.25" customHeight="1" x14ac:dyDescent="0.25">
      <c r="A380" s="4160" t="s">
        <v>30</v>
      </c>
      <c r="B380" s="4187" t="s">
        <v>10</v>
      </c>
      <c r="C380" s="4153" t="s">
        <v>28</v>
      </c>
      <c r="D380" s="4038" t="s">
        <v>10</v>
      </c>
      <c r="E380" s="1270"/>
      <c r="F380" s="4173" t="s">
        <v>594</v>
      </c>
      <c r="G380" s="4098" t="s">
        <v>407</v>
      </c>
      <c r="H380" s="4367" t="s">
        <v>18</v>
      </c>
      <c r="I380" s="4126" t="s">
        <v>516</v>
      </c>
      <c r="J380" s="3996" t="s">
        <v>135</v>
      </c>
      <c r="K380" s="1476" t="s">
        <v>20</v>
      </c>
      <c r="L380" s="1581">
        <v>450</v>
      </c>
      <c r="M380" s="3981" t="s">
        <v>593</v>
      </c>
      <c r="N380" s="4129" t="s">
        <v>144</v>
      </c>
      <c r="O380" s="1580">
        <v>8500</v>
      </c>
      <c r="P380" s="1487"/>
      <c r="Q380" s="1487"/>
      <c r="W380" s="1220"/>
    </row>
    <row r="381" spans="1:23" s="56" customFormat="1" ht="15.75" customHeight="1" x14ac:dyDescent="0.25">
      <c r="A381" s="4161"/>
      <c r="B381" s="4188"/>
      <c r="C381" s="4154"/>
      <c r="D381" s="4039"/>
      <c r="E381" s="1261"/>
      <c r="F381" s="4174"/>
      <c r="G381" s="4099"/>
      <c r="H381" s="4337"/>
      <c r="I381" s="4127"/>
      <c r="J381" s="3994"/>
      <c r="K381" s="1473" t="s">
        <v>217</v>
      </c>
      <c r="L381" s="1579"/>
      <c r="M381" s="3982"/>
      <c r="N381" s="4130"/>
      <c r="O381" s="1363"/>
    </row>
    <row r="382" spans="1:23" s="56" customFormat="1" ht="14.25" customHeight="1" thickBot="1" x14ac:dyDescent="0.3">
      <c r="A382" s="4161"/>
      <c r="B382" s="4188"/>
      <c r="C382" s="4154"/>
      <c r="D382" s="4039"/>
      <c r="E382" s="1261"/>
      <c r="F382" s="4174"/>
      <c r="G382" s="4099"/>
      <c r="H382" s="4337"/>
      <c r="I382" s="4127"/>
      <c r="J382" s="3994"/>
      <c r="K382" s="1577" t="s">
        <v>26</v>
      </c>
      <c r="L382" s="1576">
        <v>0</v>
      </c>
      <c r="M382" s="1575"/>
      <c r="N382" s="1409"/>
      <c r="O382" s="1310"/>
    </row>
    <row r="383" spans="1:23" s="56" customFormat="1" ht="16.5" customHeight="1" thickBot="1" x14ac:dyDescent="0.3">
      <c r="A383" s="4162"/>
      <c r="B383" s="4189"/>
      <c r="C383" s="4155"/>
      <c r="D383" s="4040"/>
      <c r="E383" s="1251"/>
      <c r="F383" s="4175"/>
      <c r="G383" s="4122"/>
      <c r="H383" s="4368"/>
      <c r="I383" s="4127"/>
      <c r="J383" s="3995"/>
      <c r="K383" s="1468" t="s">
        <v>27</v>
      </c>
      <c r="L383" s="1574">
        <f>SUM(L380:L382)</f>
        <v>450</v>
      </c>
      <c r="M383" s="1573"/>
      <c r="N383" s="1434"/>
      <c r="O383" s="1572"/>
    </row>
    <row r="384" spans="1:23" s="56" customFormat="1" ht="18.75" customHeight="1" thickBot="1" x14ac:dyDescent="0.3">
      <c r="A384" s="4161" t="s">
        <v>30</v>
      </c>
      <c r="B384" s="4163" t="s">
        <v>10</v>
      </c>
      <c r="C384" s="4154" t="s">
        <v>28</v>
      </c>
      <c r="D384" s="4039" t="s">
        <v>28</v>
      </c>
      <c r="E384" s="1261"/>
      <c r="F384" s="4174" t="s">
        <v>592</v>
      </c>
      <c r="G384" s="4099" t="s">
        <v>407</v>
      </c>
      <c r="H384" s="4048" t="s">
        <v>18</v>
      </c>
      <c r="I384" s="4127"/>
      <c r="J384" s="3996" t="s">
        <v>135</v>
      </c>
      <c r="K384" s="1524" t="s">
        <v>20</v>
      </c>
      <c r="L384" s="1571">
        <v>660.3</v>
      </c>
      <c r="M384" s="1570"/>
      <c r="N384" s="1569"/>
      <c r="O384" s="1568"/>
      <c r="P384" s="1487"/>
      <c r="Q384" s="1487"/>
      <c r="R384" s="1221"/>
      <c r="U384" s="1220"/>
    </row>
    <row r="385" spans="1:21" s="56" customFormat="1" ht="22.5" customHeight="1" thickBot="1" x14ac:dyDescent="0.3">
      <c r="A385" s="4161"/>
      <c r="B385" s="4163"/>
      <c r="C385" s="4154"/>
      <c r="D385" s="4039"/>
      <c r="E385" s="1261"/>
      <c r="F385" s="4174"/>
      <c r="G385" s="4099"/>
      <c r="H385" s="4048"/>
      <c r="I385" s="4127"/>
      <c r="J385" s="3994"/>
      <c r="K385" s="1473" t="s">
        <v>217</v>
      </c>
      <c r="L385" s="1567"/>
      <c r="M385" s="1566" t="s">
        <v>591</v>
      </c>
      <c r="N385" s="1560" t="s">
        <v>590</v>
      </c>
      <c r="O385" s="1559">
        <v>2.66</v>
      </c>
      <c r="P385" s="1335"/>
      <c r="Q385" s="1335"/>
    </row>
    <row r="386" spans="1:21" s="56" customFormat="1" ht="18" customHeight="1" thickBot="1" x14ac:dyDescent="0.3">
      <c r="A386" s="4161"/>
      <c r="B386" s="4163"/>
      <c r="C386" s="4154"/>
      <c r="D386" s="4039"/>
      <c r="E386" s="1261"/>
      <c r="F386" s="4174"/>
      <c r="G386" s="4099"/>
      <c r="H386" s="4048"/>
      <c r="I386" s="4127"/>
      <c r="J386" s="3994"/>
      <c r="K386" s="1471" t="s">
        <v>26</v>
      </c>
      <c r="L386" s="1565">
        <v>0</v>
      </c>
      <c r="M386" s="1305"/>
      <c r="N386" s="1452"/>
      <c r="O386" s="1495"/>
    </row>
    <row r="387" spans="1:21" s="56" customFormat="1" ht="23.25" customHeight="1" thickBot="1" x14ac:dyDescent="0.3">
      <c r="A387" s="4162"/>
      <c r="B387" s="4169"/>
      <c r="C387" s="4155"/>
      <c r="D387" s="4040"/>
      <c r="E387" s="1261"/>
      <c r="F387" s="4174"/>
      <c r="G387" s="4099"/>
      <c r="H387" s="4048"/>
      <c r="I387" s="4127"/>
      <c r="J387" s="3995"/>
      <c r="K387" s="1564" t="s">
        <v>27</v>
      </c>
      <c r="L387" s="1563">
        <f>SUM(L384:L386)</f>
        <v>660.3</v>
      </c>
      <c r="M387" s="1382"/>
      <c r="N387" s="1381"/>
      <c r="O387" s="1380"/>
    </row>
    <row r="388" spans="1:21" s="56" customFormat="1" ht="24" customHeight="1" thickBot="1" x14ac:dyDescent="0.3">
      <c r="A388" s="4160" t="s">
        <v>30</v>
      </c>
      <c r="B388" s="4168" t="s">
        <v>10</v>
      </c>
      <c r="C388" s="4153" t="s">
        <v>28</v>
      </c>
      <c r="D388" s="4038" t="s">
        <v>30</v>
      </c>
      <c r="E388" s="1270"/>
      <c r="F388" s="4173" t="s">
        <v>589</v>
      </c>
      <c r="G388" s="4098" t="s">
        <v>407</v>
      </c>
      <c r="H388" s="4047" t="s">
        <v>18</v>
      </c>
      <c r="I388" s="4127"/>
      <c r="J388" s="3996" t="s">
        <v>135</v>
      </c>
      <c r="K388" s="307" t="s">
        <v>20</v>
      </c>
      <c r="L388" s="1562">
        <v>200</v>
      </c>
      <c r="M388" s="1561" t="s">
        <v>588</v>
      </c>
      <c r="N388" s="1560" t="s">
        <v>283</v>
      </c>
      <c r="O388" s="1559">
        <v>1.6</v>
      </c>
      <c r="P388" s="1335"/>
      <c r="Q388" s="1335"/>
      <c r="U388" s="1220"/>
    </row>
    <row r="389" spans="1:21" s="56" customFormat="1" ht="20.25" customHeight="1" thickBot="1" x14ac:dyDescent="0.3">
      <c r="A389" s="4161"/>
      <c r="B389" s="4163"/>
      <c r="C389" s="4154"/>
      <c r="D389" s="4039"/>
      <c r="E389" s="1261"/>
      <c r="F389" s="4174"/>
      <c r="G389" s="4099"/>
      <c r="H389" s="4048"/>
      <c r="I389" s="4127"/>
      <c r="J389" s="3994"/>
      <c r="K389" s="115" t="s">
        <v>217</v>
      </c>
      <c r="L389" s="1558"/>
      <c r="M389" s="1376"/>
      <c r="N389" s="1375"/>
      <c r="O389" s="1374"/>
    </row>
    <row r="390" spans="1:21" s="56" customFormat="1" ht="18" customHeight="1" thickBot="1" x14ac:dyDescent="0.3">
      <c r="A390" s="4161"/>
      <c r="B390" s="4163"/>
      <c r="C390" s="4154"/>
      <c r="D390" s="4039"/>
      <c r="E390" s="1261"/>
      <c r="F390" s="4174"/>
      <c r="G390" s="4099"/>
      <c r="H390" s="4048"/>
      <c r="I390" s="4127"/>
      <c r="J390" s="3994"/>
      <c r="K390" s="1479" t="s">
        <v>26</v>
      </c>
      <c r="L390" s="1557"/>
      <c r="M390" s="1398"/>
      <c r="N390" s="1397"/>
      <c r="O390" s="1396"/>
    </row>
    <row r="391" spans="1:21" s="56" customFormat="1" ht="18" customHeight="1" thickBot="1" x14ac:dyDescent="0.3">
      <c r="A391" s="4162"/>
      <c r="B391" s="4169"/>
      <c r="C391" s="4155"/>
      <c r="D391" s="4040"/>
      <c r="E391" s="1251"/>
      <c r="F391" s="1535"/>
      <c r="G391" s="4122"/>
      <c r="H391" s="4049"/>
      <c r="I391" s="4127"/>
      <c r="J391" s="3995"/>
      <c r="K391" s="1468" t="s">
        <v>27</v>
      </c>
      <c r="L391" s="1556">
        <f>SUM(L388:L390)</f>
        <v>200</v>
      </c>
      <c r="M391" s="1297"/>
      <c r="N391" s="1434"/>
      <c r="O391" s="1295"/>
    </row>
    <row r="392" spans="1:21" s="56" customFormat="1" ht="16.5" customHeight="1" thickBot="1" x14ac:dyDescent="0.3">
      <c r="A392" s="4160" t="s">
        <v>30</v>
      </c>
      <c r="B392" s="4168" t="s">
        <v>10</v>
      </c>
      <c r="C392" s="4153" t="s">
        <v>28</v>
      </c>
      <c r="D392" s="4038" t="s">
        <v>31</v>
      </c>
      <c r="E392" s="1270"/>
      <c r="F392" s="4173" t="s">
        <v>587</v>
      </c>
      <c r="G392" s="4098" t="s">
        <v>407</v>
      </c>
      <c r="H392" s="4047" t="s">
        <v>18</v>
      </c>
      <c r="I392" s="4127"/>
      <c r="J392" s="3996" t="s">
        <v>135</v>
      </c>
      <c r="K392" s="1476" t="s">
        <v>20</v>
      </c>
      <c r="L392" s="1475">
        <v>5</v>
      </c>
      <c r="M392" s="1555" t="s">
        <v>586</v>
      </c>
      <c r="N392" s="1554" t="s">
        <v>144</v>
      </c>
      <c r="O392" s="1553">
        <v>1</v>
      </c>
      <c r="P392" s="1335"/>
      <c r="Q392" s="1335"/>
    </row>
    <row r="393" spans="1:21" s="56" customFormat="1" ht="18" customHeight="1" thickBot="1" x14ac:dyDescent="0.3">
      <c r="A393" s="4161"/>
      <c r="B393" s="4163"/>
      <c r="C393" s="4154"/>
      <c r="D393" s="4039"/>
      <c r="E393" s="1261"/>
      <c r="F393" s="4174"/>
      <c r="G393" s="4099"/>
      <c r="H393" s="4048"/>
      <c r="I393" s="4127"/>
      <c r="J393" s="3994"/>
      <c r="K393" s="1471" t="s">
        <v>217</v>
      </c>
      <c r="L393" s="1552"/>
      <c r="M393" s="1382"/>
      <c r="N393" s="1381"/>
      <c r="O393" s="1551"/>
    </row>
    <row r="394" spans="1:21" s="56" customFormat="1" ht="17.25" customHeight="1" thickBot="1" x14ac:dyDescent="0.3">
      <c r="A394" s="4161"/>
      <c r="B394" s="4163"/>
      <c r="C394" s="4154"/>
      <c r="D394" s="4039"/>
      <c r="E394" s="1261"/>
      <c r="F394" s="4174"/>
      <c r="G394" s="4099"/>
      <c r="H394" s="4048"/>
      <c r="I394" s="4127"/>
      <c r="J394" s="3994"/>
      <c r="K394" s="307" t="s">
        <v>26</v>
      </c>
      <c r="L394" s="1550">
        <v>0</v>
      </c>
      <c r="M394" s="1305"/>
      <c r="N394" s="1452"/>
      <c r="O394" s="1451"/>
    </row>
    <row r="395" spans="1:21" s="56" customFormat="1" ht="16.5" customHeight="1" thickBot="1" x14ac:dyDescent="0.3">
      <c r="A395" s="4162"/>
      <c r="B395" s="4169"/>
      <c r="C395" s="4155"/>
      <c r="D395" s="4040"/>
      <c r="E395" s="1251"/>
      <c r="F395" s="4175"/>
      <c r="G395" s="4122"/>
      <c r="H395" s="4049"/>
      <c r="I395" s="4128"/>
      <c r="J395" s="3995"/>
      <c r="K395" s="1468" t="s">
        <v>27</v>
      </c>
      <c r="L395" s="1467">
        <f>SUM(L392:L394)</f>
        <v>5</v>
      </c>
      <c r="M395" s="1297"/>
      <c r="N395" s="1434"/>
      <c r="O395" s="1433"/>
    </row>
    <row r="396" spans="1:21" s="56" customFormat="1" ht="26.25" customHeight="1" thickBot="1" x14ac:dyDescent="0.3">
      <c r="A396" s="4160" t="s">
        <v>30</v>
      </c>
      <c r="B396" s="4168" t="s">
        <v>10</v>
      </c>
      <c r="C396" s="4153" t="s">
        <v>30</v>
      </c>
      <c r="D396" s="3416" t="s">
        <v>582</v>
      </c>
      <c r="E396" s="3417"/>
      <c r="F396" s="3418"/>
      <c r="G396" s="4098" t="s">
        <v>585</v>
      </c>
      <c r="H396" s="4367" t="s">
        <v>18</v>
      </c>
      <c r="I396" s="3983" t="s">
        <v>516</v>
      </c>
      <c r="J396" s="4004" t="s">
        <v>135</v>
      </c>
      <c r="K396" s="1497" t="s">
        <v>20</v>
      </c>
      <c r="L396" s="1496">
        <f>L400</f>
        <v>10</v>
      </c>
      <c r="M396" s="1482" t="s">
        <v>584</v>
      </c>
      <c r="N396" s="1549" t="s">
        <v>283</v>
      </c>
      <c r="O396" s="1515">
        <v>10.4</v>
      </c>
      <c r="P396" s="1328"/>
      <c r="Q396" s="1328"/>
    </row>
    <row r="397" spans="1:21" s="56" customFormat="1" ht="18" customHeight="1" thickBot="1" x14ac:dyDescent="0.3">
      <c r="A397" s="4161"/>
      <c r="B397" s="4163"/>
      <c r="C397" s="4154"/>
      <c r="D397" s="3419"/>
      <c r="E397" s="3420"/>
      <c r="F397" s="3421"/>
      <c r="G397" s="4099"/>
      <c r="H397" s="4337"/>
      <c r="I397" s="3984"/>
      <c r="J397" s="4005"/>
      <c r="K397" s="1494" t="s">
        <v>217</v>
      </c>
      <c r="L397" s="1490"/>
      <c r="M397" s="4120" t="s">
        <v>583</v>
      </c>
      <c r="N397" s="1548" t="s">
        <v>283</v>
      </c>
      <c r="O397" s="3988">
        <v>15</v>
      </c>
      <c r="P397" s="1546"/>
      <c r="Q397" s="1546"/>
    </row>
    <row r="398" spans="1:21" s="56" customFormat="1" ht="27" customHeight="1" thickBot="1" x14ac:dyDescent="0.3">
      <c r="A398" s="4161"/>
      <c r="B398" s="4163"/>
      <c r="C398" s="4154"/>
      <c r="D398" s="3419"/>
      <c r="E398" s="3420"/>
      <c r="F398" s="3421"/>
      <c r="G398" s="4099"/>
      <c r="H398" s="4337"/>
      <c r="I398" s="3984"/>
      <c r="J398" s="4005"/>
      <c r="K398" s="1493" t="s">
        <v>26</v>
      </c>
      <c r="L398" s="1490">
        <f>L401</f>
        <v>0</v>
      </c>
      <c r="M398" s="4007"/>
      <c r="N398" s="1330"/>
      <c r="O398" s="3989"/>
      <c r="P398" s="1546"/>
      <c r="Q398" s="1546"/>
    </row>
    <row r="399" spans="1:21" s="56" customFormat="1" ht="23.25" customHeight="1" thickBot="1" x14ac:dyDescent="0.3">
      <c r="A399" s="4162"/>
      <c r="B399" s="4169"/>
      <c r="C399" s="4155"/>
      <c r="D399" s="4150"/>
      <c r="E399" s="4151"/>
      <c r="F399" s="4152"/>
      <c r="G399" s="4099"/>
      <c r="H399" s="4337"/>
      <c r="I399" s="3984"/>
      <c r="J399" s="4005"/>
      <c r="K399" s="1491" t="s">
        <v>27</v>
      </c>
      <c r="L399" s="1490">
        <f>SUM(L396:L398)</f>
        <v>10</v>
      </c>
      <c r="M399" s="1545"/>
      <c r="N399" s="1544"/>
      <c r="O399" s="1543"/>
      <c r="P399" s="1531"/>
      <c r="Q399" s="1531"/>
    </row>
    <row r="400" spans="1:21" s="56" customFormat="1" ht="16.5" customHeight="1" x14ac:dyDescent="0.25">
      <c r="A400" s="1285" t="s">
        <v>30</v>
      </c>
      <c r="B400" s="1432" t="s">
        <v>10</v>
      </c>
      <c r="C400" s="1284" t="s">
        <v>30</v>
      </c>
      <c r="D400" s="1272" t="s">
        <v>10</v>
      </c>
      <c r="E400" s="1534"/>
      <c r="F400" s="3535" t="s">
        <v>582</v>
      </c>
      <c r="G400" s="4099"/>
      <c r="H400" s="4337"/>
      <c r="I400" s="3984"/>
      <c r="J400" s="4005"/>
      <c r="K400" s="1542" t="s">
        <v>20</v>
      </c>
      <c r="L400" s="1541">
        <v>10</v>
      </c>
      <c r="M400" s="1538"/>
      <c r="N400" s="1537"/>
      <c r="O400" s="1536"/>
      <c r="P400" s="1531"/>
      <c r="Q400" s="1531"/>
      <c r="U400" s="1220"/>
    </row>
    <row r="401" spans="1:21" s="56" customFormat="1" ht="17.25" customHeight="1" thickBot="1" x14ac:dyDescent="0.3">
      <c r="A401" s="1285"/>
      <c r="B401" s="1432"/>
      <c r="C401" s="1284"/>
      <c r="D401" s="1263"/>
      <c r="E401" s="1534"/>
      <c r="F401" s="3871"/>
      <c r="G401" s="4099"/>
      <c r="H401" s="4337"/>
      <c r="I401" s="3984"/>
      <c r="J401" s="4005"/>
      <c r="K401" s="1540" t="s">
        <v>26</v>
      </c>
      <c r="L401" s="1539"/>
      <c r="M401" s="1538"/>
      <c r="N401" s="1537"/>
      <c r="O401" s="1536"/>
      <c r="P401" s="1531"/>
      <c r="Q401" s="1531"/>
    </row>
    <row r="402" spans="1:21" s="56" customFormat="1" ht="25.5" customHeight="1" thickBot="1" x14ac:dyDescent="0.3">
      <c r="A402" s="1285"/>
      <c r="B402" s="1432"/>
      <c r="C402" s="1284"/>
      <c r="D402" s="1535"/>
      <c r="E402" s="1534"/>
      <c r="F402" s="3413"/>
      <c r="G402" s="4122"/>
      <c r="H402" s="4368"/>
      <c r="I402" s="3985"/>
      <c r="J402" s="4006"/>
      <c r="K402" s="1533" t="s">
        <v>27</v>
      </c>
      <c r="L402" s="1467">
        <f>SUM(L400)</f>
        <v>10</v>
      </c>
      <c r="M402" s="1519"/>
      <c r="N402" s="1518"/>
      <c r="O402" s="1532"/>
      <c r="P402" s="1531"/>
      <c r="Q402" s="1531"/>
    </row>
    <row r="403" spans="1:21" s="56" customFormat="1" ht="15" customHeight="1" thickBot="1" x14ac:dyDescent="0.3">
      <c r="A403" s="1275" t="s">
        <v>30</v>
      </c>
      <c r="B403" s="1418" t="s">
        <v>10</v>
      </c>
      <c r="C403" s="1273" t="s">
        <v>31</v>
      </c>
      <c r="D403" s="3416" t="s">
        <v>581</v>
      </c>
      <c r="E403" s="3417"/>
      <c r="F403" s="3418"/>
      <c r="G403" s="4098" t="s">
        <v>580</v>
      </c>
      <c r="H403" s="4047" t="s">
        <v>18</v>
      </c>
      <c r="I403" s="1291" t="s">
        <v>313</v>
      </c>
      <c r="J403" s="3992" t="s">
        <v>169</v>
      </c>
      <c r="K403" s="1497" t="s">
        <v>20</v>
      </c>
      <c r="L403" s="1529">
        <f>L407</f>
        <v>40</v>
      </c>
      <c r="M403" s="1305"/>
      <c r="N403" s="1452"/>
      <c r="O403" s="1495"/>
    </row>
    <row r="404" spans="1:21" s="56" customFormat="1" ht="15" customHeight="1" thickBot="1" x14ac:dyDescent="0.3">
      <c r="A404" s="1266"/>
      <c r="B404" s="1379"/>
      <c r="C404" s="1264"/>
      <c r="D404" s="3419"/>
      <c r="E404" s="3420"/>
      <c r="F404" s="3421"/>
      <c r="G404" s="4099"/>
      <c r="H404" s="4048"/>
      <c r="I404" s="1277"/>
      <c r="J404" s="3993"/>
      <c r="K404" s="1493" t="s">
        <v>217</v>
      </c>
      <c r="L404" s="1527">
        <f>L408</f>
        <v>60</v>
      </c>
      <c r="M404" s="1301"/>
      <c r="N404" s="1409"/>
      <c r="O404" s="1299"/>
      <c r="U404" s="1220"/>
    </row>
    <row r="405" spans="1:21" s="56" customFormat="1" ht="15" customHeight="1" thickBot="1" x14ac:dyDescent="0.3">
      <c r="A405" s="1266"/>
      <c r="B405" s="1379"/>
      <c r="C405" s="1264"/>
      <c r="D405" s="3419"/>
      <c r="E405" s="3420"/>
      <c r="F405" s="3421"/>
      <c r="G405" s="4099"/>
      <c r="H405" s="4048"/>
      <c r="I405" s="1277"/>
      <c r="J405" s="3994"/>
      <c r="K405" s="1530" t="s">
        <v>26</v>
      </c>
      <c r="L405" s="1529">
        <f>L409</f>
        <v>0</v>
      </c>
      <c r="M405" s="1301"/>
      <c r="N405" s="1409"/>
      <c r="O405" s="1299"/>
    </row>
    <row r="406" spans="1:21" s="56" customFormat="1" ht="40.5" customHeight="1" thickBot="1" x14ac:dyDescent="0.3">
      <c r="A406" s="1256"/>
      <c r="B406" s="1520"/>
      <c r="C406" s="1254"/>
      <c r="D406" s="4150"/>
      <c r="E406" s="4151"/>
      <c r="F406" s="4152"/>
      <c r="G406" s="4099"/>
      <c r="H406" s="4048"/>
      <c r="I406" s="1277"/>
      <c r="J406" s="3995"/>
      <c r="K406" s="1528" t="s">
        <v>27</v>
      </c>
      <c r="L406" s="1527">
        <f>SUM(L403:L405)</f>
        <v>100</v>
      </c>
      <c r="M406" s="1297"/>
      <c r="N406" s="1434"/>
      <c r="O406" s="1295"/>
    </row>
    <row r="407" spans="1:21" s="56" customFormat="1" ht="20.25" customHeight="1" thickBot="1" x14ac:dyDescent="0.3">
      <c r="A407" s="4160" t="s">
        <v>30</v>
      </c>
      <c r="B407" s="1418" t="s">
        <v>10</v>
      </c>
      <c r="C407" s="1273" t="s">
        <v>31</v>
      </c>
      <c r="D407" s="1272" t="s">
        <v>10</v>
      </c>
      <c r="E407" s="1270"/>
      <c r="F407" s="3434" t="s">
        <v>579</v>
      </c>
      <c r="G407" s="4099"/>
      <c r="H407" s="4048"/>
      <c r="I407" s="1277" t="s">
        <v>313</v>
      </c>
      <c r="J407" s="3992" t="s">
        <v>169</v>
      </c>
      <c r="K407" s="115" t="s">
        <v>20</v>
      </c>
      <c r="L407" s="1475">
        <v>40</v>
      </c>
      <c r="M407" s="3474" t="s">
        <v>578</v>
      </c>
      <c r="N407" s="4132" t="s">
        <v>144</v>
      </c>
      <c r="O407" s="4000"/>
      <c r="P407" s="1221"/>
      <c r="Q407" s="1221"/>
    </row>
    <row r="408" spans="1:21" s="56" customFormat="1" ht="15" customHeight="1" thickBot="1" x14ac:dyDescent="0.3">
      <c r="A408" s="4161"/>
      <c r="B408" s="1379"/>
      <c r="C408" s="1264"/>
      <c r="D408" s="1263"/>
      <c r="E408" s="1261"/>
      <c r="F408" s="3435"/>
      <c r="G408" s="4099"/>
      <c r="H408" s="4048"/>
      <c r="I408" s="1277"/>
      <c r="J408" s="3993"/>
      <c r="K408" s="1524" t="s">
        <v>217</v>
      </c>
      <c r="L408" s="1306">
        <v>60</v>
      </c>
      <c r="M408" s="4007"/>
      <c r="N408" s="4133"/>
      <c r="O408" s="4001"/>
      <c r="P408" s="1221"/>
      <c r="Q408" s="1221"/>
      <c r="U408" s="1220"/>
    </row>
    <row r="409" spans="1:21" s="56" customFormat="1" ht="24.75" customHeight="1" thickBot="1" x14ac:dyDescent="0.3">
      <c r="A409" s="4161"/>
      <c r="B409" s="1379"/>
      <c r="C409" s="1264"/>
      <c r="D409" s="1263"/>
      <c r="E409" s="1261"/>
      <c r="F409" s="3435"/>
      <c r="G409" s="4099"/>
      <c r="H409" s="4048"/>
      <c r="I409" s="1277"/>
      <c r="J409" s="3994"/>
      <c r="K409" s="1471" t="s">
        <v>26</v>
      </c>
      <c r="L409" s="1522"/>
      <c r="M409" s="1501" t="s">
        <v>577</v>
      </c>
      <c r="N409" s="1500" t="s">
        <v>144</v>
      </c>
      <c r="O409" s="1521">
        <v>1</v>
      </c>
      <c r="P409" s="1221"/>
      <c r="Q409" s="1221"/>
    </row>
    <row r="410" spans="1:21" s="56" customFormat="1" ht="25.5" customHeight="1" thickBot="1" x14ac:dyDescent="0.3">
      <c r="A410" s="4162"/>
      <c r="B410" s="1520"/>
      <c r="C410" s="1254"/>
      <c r="D410" s="1253"/>
      <c r="E410" s="1251"/>
      <c r="F410" s="3436"/>
      <c r="G410" s="4122"/>
      <c r="H410" s="4049"/>
      <c r="I410" s="1276"/>
      <c r="J410" s="3995"/>
      <c r="K410" s="1468" t="s">
        <v>27</v>
      </c>
      <c r="L410" s="1467">
        <f>SUM(L407:L409)</f>
        <v>100</v>
      </c>
      <c r="M410" s="1519"/>
      <c r="N410" s="1518"/>
      <c r="O410" s="1295"/>
    </row>
    <row r="411" spans="1:21" s="56" customFormat="1" ht="17.25" customHeight="1" thickBot="1" x14ac:dyDescent="0.3">
      <c r="A411" s="4160" t="s">
        <v>30</v>
      </c>
      <c r="B411" s="4168" t="s">
        <v>10</v>
      </c>
      <c r="C411" s="4153" t="s">
        <v>33</v>
      </c>
      <c r="D411" s="3416" t="s">
        <v>576</v>
      </c>
      <c r="E411" s="3417"/>
      <c r="F411" s="3418"/>
      <c r="G411" s="4098" t="s">
        <v>570</v>
      </c>
      <c r="H411" s="4047" t="s">
        <v>18</v>
      </c>
      <c r="I411" s="3983" t="s">
        <v>516</v>
      </c>
      <c r="J411" s="4123" t="s">
        <v>135</v>
      </c>
      <c r="K411" s="1497" t="s">
        <v>20</v>
      </c>
      <c r="L411" s="1496">
        <f>L415+L419+L423</f>
        <v>124</v>
      </c>
      <c r="M411" s="1517"/>
      <c r="N411" s="1516"/>
      <c r="O411" s="1515"/>
      <c r="P411" s="1328"/>
      <c r="Q411" s="1328"/>
    </row>
    <row r="412" spans="1:21" s="56" customFormat="1" ht="15" customHeight="1" thickBot="1" x14ac:dyDescent="0.3">
      <c r="A412" s="4161"/>
      <c r="B412" s="4163"/>
      <c r="C412" s="4154"/>
      <c r="D412" s="3419"/>
      <c r="E412" s="3420"/>
      <c r="F412" s="3421"/>
      <c r="G412" s="4099"/>
      <c r="H412" s="4048"/>
      <c r="I412" s="3984"/>
      <c r="J412" s="4124"/>
      <c r="K412" s="1494" t="s">
        <v>217</v>
      </c>
      <c r="L412" s="1512">
        <f>L416+L420+L424</f>
        <v>150</v>
      </c>
      <c r="M412" s="1514"/>
      <c r="N412" s="1409"/>
      <c r="O412" s="1299"/>
    </row>
    <row r="413" spans="1:21" s="56" customFormat="1" ht="15" customHeight="1" thickBot="1" x14ac:dyDescent="0.3">
      <c r="A413" s="4161"/>
      <c r="B413" s="4163"/>
      <c r="C413" s="4154"/>
      <c r="D413" s="3419"/>
      <c r="E413" s="3420"/>
      <c r="F413" s="3421"/>
      <c r="G413" s="4099"/>
      <c r="H413" s="4048"/>
      <c r="I413" s="3984"/>
      <c r="J413" s="4124"/>
      <c r="K413" s="1494" t="s">
        <v>26</v>
      </c>
      <c r="L413" s="1490">
        <f>L417+L421+L425</f>
        <v>0</v>
      </c>
      <c r="M413" s="1301"/>
      <c r="N413" s="1409"/>
      <c r="O413" s="1299"/>
    </row>
    <row r="414" spans="1:21" s="56" customFormat="1" ht="15" customHeight="1" thickBot="1" x14ac:dyDescent="0.3">
      <c r="A414" s="4162"/>
      <c r="B414" s="4169"/>
      <c r="C414" s="4155"/>
      <c r="D414" s="4150"/>
      <c r="E414" s="4151"/>
      <c r="F414" s="4152"/>
      <c r="G414" s="4122"/>
      <c r="H414" s="4049"/>
      <c r="I414" s="3984"/>
      <c r="J414" s="4125"/>
      <c r="K414" s="1361" t="s">
        <v>27</v>
      </c>
      <c r="L414" s="1512">
        <f>SUM(L411:L413)</f>
        <v>274</v>
      </c>
      <c r="M414" s="1297"/>
      <c r="N414" s="1434"/>
      <c r="O414" s="1295"/>
    </row>
    <row r="415" spans="1:21" s="56" customFormat="1" ht="24" customHeight="1" thickBot="1" x14ac:dyDescent="0.3">
      <c r="A415" s="4160" t="s">
        <v>30</v>
      </c>
      <c r="B415" s="4168" t="s">
        <v>10</v>
      </c>
      <c r="C415" s="4153" t="s">
        <v>33</v>
      </c>
      <c r="D415" s="4038" t="s">
        <v>10</v>
      </c>
      <c r="E415" s="1270"/>
      <c r="F415" s="3535" t="s">
        <v>575</v>
      </c>
      <c r="G415" s="4098" t="s">
        <v>570</v>
      </c>
      <c r="H415" s="4047" t="s">
        <v>18</v>
      </c>
      <c r="I415" s="3984"/>
      <c r="J415" s="4134"/>
      <c r="K415" s="1476" t="s">
        <v>20</v>
      </c>
      <c r="L415" s="1475">
        <v>30</v>
      </c>
      <c r="M415" s="1504" t="s">
        <v>574</v>
      </c>
      <c r="N415" s="1503" t="s">
        <v>144</v>
      </c>
      <c r="O415" s="1511">
        <v>15</v>
      </c>
      <c r="P415" s="1506"/>
      <c r="Q415" s="1506"/>
    </row>
    <row r="416" spans="1:21" s="56" customFormat="1" ht="22.5" customHeight="1" thickBot="1" x14ac:dyDescent="0.3">
      <c r="A416" s="4161"/>
      <c r="B416" s="4163"/>
      <c r="C416" s="4154"/>
      <c r="D416" s="4039"/>
      <c r="E416" s="1261"/>
      <c r="F416" s="3871"/>
      <c r="G416" s="4099"/>
      <c r="H416" s="4048"/>
      <c r="I416" s="3984"/>
      <c r="J416" s="3994"/>
      <c r="K416" s="1471" t="s">
        <v>217</v>
      </c>
      <c r="L416" s="1510">
        <v>50</v>
      </c>
      <c r="M416" s="1382"/>
      <c r="N416" s="1381"/>
      <c r="O416" s="1380"/>
    </row>
    <row r="417" spans="1:23" s="56" customFormat="1" ht="15" customHeight="1" thickBot="1" x14ac:dyDescent="0.3">
      <c r="A417" s="4161"/>
      <c r="B417" s="4163"/>
      <c r="C417" s="4154"/>
      <c r="D417" s="4039"/>
      <c r="E417" s="1261"/>
      <c r="F417" s="3871"/>
      <c r="G417" s="4099"/>
      <c r="H417" s="4048"/>
      <c r="I417" s="3984"/>
      <c r="J417" s="3994"/>
      <c r="K417" s="307" t="s">
        <v>26</v>
      </c>
      <c r="L417" s="1475">
        <v>0</v>
      </c>
      <c r="M417" s="1305"/>
      <c r="N417" s="1452"/>
      <c r="O417" s="1495"/>
      <c r="W417" s="1220"/>
    </row>
    <row r="418" spans="1:23" s="56" customFormat="1" ht="27" customHeight="1" thickBot="1" x14ac:dyDescent="0.3">
      <c r="A418" s="4162"/>
      <c r="B418" s="4169"/>
      <c r="C418" s="4155"/>
      <c r="D418" s="4040"/>
      <c r="E418" s="1251"/>
      <c r="F418" s="3413"/>
      <c r="G418" s="4122"/>
      <c r="H418" s="4049"/>
      <c r="I418" s="3984"/>
      <c r="J418" s="3995"/>
      <c r="K418" s="1468" t="s">
        <v>27</v>
      </c>
      <c r="L418" s="1467">
        <f>SUM(L415:L417)</f>
        <v>80</v>
      </c>
      <c r="M418" s="1297"/>
      <c r="N418" s="1434"/>
      <c r="O418" s="1295"/>
    </row>
    <row r="419" spans="1:23" s="56" customFormat="1" ht="15" customHeight="1" thickBot="1" x14ac:dyDescent="0.3">
      <c r="A419" s="4160" t="s">
        <v>30</v>
      </c>
      <c r="B419" s="4168" t="s">
        <v>10</v>
      </c>
      <c r="C419" s="4153" t="s">
        <v>33</v>
      </c>
      <c r="D419" s="4038" t="s">
        <v>28</v>
      </c>
      <c r="E419" s="1270"/>
      <c r="F419" s="3535" t="s">
        <v>573</v>
      </c>
      <c r="G419" s="4098" t="s">
        <v>570</v>
      </c>
      <c r="H419" s="4047" t="s">
        <v>18</v>
      </c>
      <c r="I419" s="3984"/>
      <c r="J419" s="4134"/>
      <c r="K419" s="115" t="s">
        <v>20</v>
      </c>
      <c r="L419" s="1475">
        <v>24</v>
      </c>
      <c r="M419" s="1509" t="s">
        <v>572</v>
      </c>
      <c r="N419" s="1508" t="s">
        <v>144</v>
      </c>
      <c r="O419" s="1507">
        <v>10</v>
      </c>
      <c r="P419" s="1506"/>
      <c r="Q419" s="1506"/>
    </row>
    <row r="420" spans="1:23" s="56" customFormat="1" ht="25.5" customHeight="1" thickBot="1" x14ac:dyDescent="0.3">
      <c r="A420" s="4161"/>
      <c r="B420" s="4163"/>
      <c r="C420" s="4154"/>
      <c r="D420" s="4039"/>
      <c r="E420" s="1261"/>
      <c r="F420" s="3871"/>
      <c r="G420" s="4099"/>
      <c r="H420" s="4048"/>
      <c r="I420" s="3984"/>
      <c r="J420" s="3994"/>
      <c r="K420" s="115" t="s">
        <v>217</v>
      </c>
      <c r="L420" s="1505">
        <v>100</v>
      </c>
      <c r="M420" s="1376"/>
      <c r="N420" s="1375"/>
      <c r="O420" s="1374"/>
      <c r="S420" s="1220"/>
      <c r="T420" s="1220"/>
    </row>
    <row r="421" spans="1:23" s="56" customFormat="1" ht="23.25" customHeight="1" thickBot="1" x14ac:dyDescent="0.3">
      <c r="A421" s="4161"/>
      <c r="B421" s="4163"/>
      <c r="C421" s="4154"/>
      <c r="D421" s="4039"/>
      <c r="E421" s="1261"/>
      <c r="F421" s="3871"/>
      <c r="G421" s="4099"/>
      <c r="H421" s="4048"/>
      <c r="I421" s="3984"/>
      <c r="J421" s="3994"/>
      <c r="K421" s="1479" t="s">
        <v>26</v>
      </c>
      <c r="L421" s="1306">
        <v>0</v>
      </c>
      <c r="M421" s="1398"/>
      <c r="N421" s="1397"/>
      <c r="O421" s="1396"/>
    </row>
    <row r="422" spans="1:23" s="56" customFormat="1" ht="21.75" customHeight="1" thickBot="1" x14ac:dyDescent="0.3">
      <c r="A422" s="4162"/>
      <c r="B422" s="4169"/>
      <c r="C422" s="4155"/>
      <c r="D422" s="4040"/>
      <c r="E422" s="1251"/>
      <c r="F422" s="3413"/>
      <c r="G422" s="4122"/>
      <c r="H422" s="4049"/>
      <c r="I422" s="3984"/>
      <c r="J422" s="3995"/>
      <c r="K422" s="1468" t="s">
        <v>27</v>
      </c>
      <c r="L422" s="1467">
        <f>SUM(L419:L421)</f>
        <v>124</v>
      </c>
      <c r="M422" s="1297"/>
      <c r="N422" s="1434"/>
      <c r="O422" s="1295"/>
    </row>
    <row r="423" spans="1:23" s="56" customFormat="1" ht="26.25" customHeight="1" thickBot="1" x14ac:dyDescent="0.3">
      <c r="A423" s="4160" t="s">
        <v>30</v>
      </c>
      <c r="B423" s="4168" t="s">
        <v>10</v>
      </c>
      <c r="C423" s="4153" t="s">
        <v>33</v>
      </c>
      <c r="D423" s="4038" t="s">
        <v>30</v>
      </c>
      <c r="E423" s="1270"/>
      <c r="F423" s="4165" t="s">
        <v>571</v>
      </c>
      <c r="G423" s="4098" t="s">
        <v>570</v>
      </c>
      <c r="H423" s="4047" t="s">
        <v>18</v>
      </c>
      <c r="I423" s="3984"/>
      <c r="J423" s="4134"/>
      <c r="K423" s="1476" t="s">
        <v>20</v>
      </c>
      <c r="L423" s="1475">
        <v>70</v>
      </c>
      <c r="M423" s="1504" t="s">
        <v>569</v>
      </c>
      <c r="N423" s="1503" t="s">
        <v>144</v>
      </c>
      <c r="O423" s="1502">
        <v>1</v>
      </c>
      <c r="P423" s="1498"/>
      <c r="Q423" s="1498"/>
      <c r="W423" s="1220"/>
    </row>
    <row r="424" spans="1:23" s="56" customFormat="1" ht="22.5" customHeight="1" thickBot="1" x14ac:dyDescent="0.3">
      <c r="A424" s="4161"/>
      <c r="B424" s="4163"/>
      <c r="C424" s="4154"/>
      <c r="D424" s="4039"/>
      <c r="E424" s="1261"/>
      <c r="F424" s="4166"/>
      <c r="G424" s="4099"/>
      <c r="H424" s="4048"/>
      <c r="I424" s="3984"/>
      <c r="J424" s="3994"/>
      <c r="K424" s="1473" t="s">
        <v>217</v>
      </c>
      <c r="L424" s="1306"/>
      <c r="M424" s="1501" t="s">
        <v>568</v>
      </c>
      <c r="N424" s="1500" t="s">
        <v>144</v>
      </c>
      <c r="O424" s="1499">
        <v>1</v>
      </c>
      <c r="P424" s="1498"/>
      <c r="Q424" s="1498"/>
    </row>
    <row r="425" spans="1:23" s="56" customFormat="1" ht="20.25" customHeight="1" thickBot="1" x14ac:dyDescent="0.3">
      <c r="A425" s="4161"/>
      <c r="B425" s="4163"/>
      <c r="C425" s="4154"/>
      <c r="D425" s="4039"/>
      <c r="E425" s="1261"/>
      <c r="F425" s="4166"/>
      <c r="G425" s="4099"/>
      <c r="H425" s="4048"/>
      <c r="I425" s="3984"/>
      <c r="J425" s="3994"/>
      <c r="K425" s="1471" t="s">
        <v>26</v>
      </c>
      <c r="L425" s="1306"/>
      <c r="M425" s="1301"/>
      <c r="N425" s="1409"/>
      <c r="O425" s="1299"/>
    </row>
    <row r="426" spans="1:23" s="56" customFormat="1" ht="25.5" customHeight="1" thickBot="1" x14ac:dyDescent="0.3">
      <c r="A426" s="4162"/>
      <c r="B426" s="4169"/>
      <c r="C426" s="4155"/>
      <c r="D426" s="4040"/>
      <c r="E426" s="1251"/>
      <c r="F426" s="4167"/>
      <c r="G426" s="4122"/>
      <c r="H426" s="4049"/>
      <c r="I426" s="3985"/>
      <c r="J426" s="3995"/>
      <c r="K426" s="1468" t="s">
        <v>27</v>
      </c>
      <c r="L426" s="1467">
        <f>SUM(L423:L425)</f>
        <v>70</v>
      </c>
      <c r="M426" s="1297"/>
      <c r="N426" s="1434"/>
      <c r="O426" s="1295"/>
    </row>
    <row r="427" spans="1:23" s="56" customFormat="1" ht="15" customHeight="1" thickBot="1" x14ac:dyDescent="0.3">
      <c r="A427" s="4160" t="s">
        <v>30</v>
      </c>
      <c r="B427" s="4168" t="s">
        <v>10</v>
      </c>
      <c r="C427" s="4156" t="s">
        <v>35</v>
      </c>
      <c r="D427" s="3416" t="s">
        <v>567</v>
      </c>
      <c r="E427" s="3417"/>
      <c r="F427" s="3418"/>
      <c r="G427" s="4098" t="s">
        <v>560</v>
      </c>
      <c r="H427" s="4047" t="s">
        <v>18</v>
      </c>
      <c r="I427" s="3983" t="s">
        <v>516</v>
      </c>
      <c r="J427" s="3992" t="s">
        <v>135</v>
      </c>
      <c r="K427" s="1497" t="s">
        <v>20</v>
      </c>
      <c r="L427" s="1496">
        <f>L431+L435+L439</f>
        <v>625</v>
      </c>
      <c r="M427" s="1305"/>
      <c r="N427" s="1452"/>
      <c r="O427" s="1495"/>
    </row>
    <row r="428" spans="1:23" s="56" customFormat="1" ht="15" customHeight="1" thickBot="1" x14ac:dyDescent="0.3">
      <c r="A428" s="4161"/>
      <c r="B428" s="4163"/>
      <c r="C428" s="4157"/>
      <c r="D428" s="3419"/>
      <c r="E428" s="3420"/>
      <c r="F428" s="3421"/>
      <c r="G428" s="4099"/>
      <c r="H428" s="4048"/>
      <c r="I428" s="3984"/>
      <c r="J428" s="3993"/>
      <c r="K428" s="1494" t="s">
        <v>217</v>
      </c>
      <c r="L428" s="1490">
        <f>L432+L436+L440</f>
        <v>0</v>
      </c>
      <c r="M428" s="1301"/>
      <c r="N428" s="1409"/>
      <c r="O428" s="1299"/>
    </row>
    <row r="429" spans="1:23" s="56" customFormat="1" ht="15" customHeight="1" thickBot="1" x14ac:dyDescent="0.3">
      <c r="A429" s="4161"/>
      <c r="B429" s="4163"/>
      <c r="C429" s="4157"/>
      <c r="D429" s="3419"/>
      <c r="E429" s="3420"/>
      <c r="F429" s="3421"/>
      <c r="G429" s="4099"/>
      <c r="H429" s="4048"/>
      <c r="I429" s="3984"/>
      <c r="J429" s="3994"/>
      <c r="K429" s="1493" t="s">
        <v>26</v>
      </c>
      <c r="L429" s="1492">
        <f>L433+L437+L441</f>
        <v>0</v>
      </c>
      <c r="M429" s="1301"/>
      <c r="N429" s="1409"/>
      <c r="O429" s="1299"/>
    </row>
    <row r="430" spans="1:23" s="56" customFormat="1" ht="18.75" customHeight="1" thickBot="1" x14ac:dyDescent="0.3">
      <c r="A430" s="4162"/>
      <c r="B430" s="4169"/>
      <c r="C430" s="4164"/>
      <c r="D430" s="4150"/>
      <c r="E430" s="4151"/>
      <c r="F430" s="4152"/>
      <c r="G430" s="4122"/>
      <c r="H430" s="4049"/>
      <c r="I430" s="3984"/>
      <c r="J430" s="3995"/>
      <c r="K430" s="1491" t="s">
        <v>27</v>
      </c>
      <c r="L430" s="1490">
        <f>SUM(L427:L429)</f>
        <v>625</v>
      </c>
      <c r="M430" s="1297"/>
      <c r="N430" s="1434"/>
      <c r="O430" s="1295"/>
    </row>
    <row r="431" spans="1:23" s="56" customFormat="1" ht="17.25" customHeight="1" thickBot="1" x14ac:dyDescent="0.3">
      <c r="A431" s="4161" t="s">
        <v>30</v>
      </c>
      <c r="B431" s="4163" t="s">
        <v>10</v>
      </c>
      <c r="C431" s="4157" t="s">
        <v>35</v>
      </c>
      <c r="D431" s="4039" t="s">
        <v>10</v>
      </c>
      <c r="E431" s="1261"/>
      <c r="F431" s="1472" t="s">
        <v>566</v>
      </c>
      <c r="G431" s="4099" t="s">
        <v>560</v>
      </c>
      <c r="H431" s="4048" t="s">
        <v>18</v>
      </c>
      <c r="I431" s="3984"/>
      <c r="J431" s="4134"/>
      <c r="K431" s="1476" t="s">
        <v>20</v>
      </c>
      <c r="L431" s="1475">
        <v>600</v>
      </c>
      <c r="M431" s="1352" t="s">
        <v>565</v>
      </c>
      <c r="N431" s="1489" t="s">
        <v>564</v>
      </c>
      <c r="O431" s="1488">
        <v>468.5</v>
      </c>
      <c r="P431" s="1487"/>
      <c r="Q431" s="1487"/>
    </row>
    <row r="432" spans="1:23" s="56" customFormat="1" ht="22.5" customHeight="1" thickBot="1" x14ac:dyDescent="0.3">
      <c r="A432" s="4161"/>
      <c r="B432" s="4163"/>
      <c r="C432" s="4157"/>
      <c r="D432" s="4039"/>
      <c r="E432" s="1261"/>
      <c r="F432" s="1472"/>
      <c r="G432" s="4099"/>
      <c r="H432" s="4048"/>
      <c r="I432" s="3984"/>
      <c r="J432" s="3994"/>
      <c r="K432" s="1473" t="s">
        <v>217</v>
      </c>
      <c r="L432" s="1306">
        <v>0</v>
      </c>
      <c r="M432" s="1486" t="s">
        <v>563</v>
      </c>
      <c r="N432" s="1485" t="s">
        <v>144</v>
      </c>
      <c r="O432" s="1484">
        <v>1</v>
      </c>
      <c r="P432" s="1335"/>
      <c r="Q432" s="1335"/>
    </row>
    <row r="433" spans="1:18" s="56" customFormat="1" ht="15" customHeight="1" thickBot="1" x14ac:dyDescent="0.3">
      <c r="A433" s="4161"/>
      <c r="B433" s="4163"/>
      <c r="C433" s="4157"/>
      <c r="D433" s="4039"/>
      <c r="E433" s="1261"/>
      <c r="F433" s="1472"/>
      <c r="G433" s="4099"/>
      <c r="H433" s="4048"/>
      <c r="I433" s="3984"/>
      <c r="J433" s="3994"/>
      <c r="K433" s="1471" t="s">
        <v>26</v>
      </c>
      <c r="L433" s="1483">
        <v>0</v>
      </c>
      <c r="M433" s="1301"/>
      <c r="N433" s="1409"/>
      <c r="O433" s="1299"/>
    </row>
    <row r="434" spans="1:18" s="56" customFormat="1" ht="15" customHeight="1" thickBot="1" x14ac:dyDescent="0.3">
      <c r="A434" s="4161"/>
      <c r="B434" s="4163"/>
      <c r="C434" s="4157"/>
      <c r="D434" s="4039"/>
      <c r="E434" s="1261"/>
      <c r="F434" s="1472"/>
      <c r="G434" s="4099"/>
      <c r="H434" s="4048"/>
      <c r="I434" s="3984"/>
      <c r="J434" s="3995"/>
      <c r="K434" s="1468" t="s">
        <v>27</v>
      </c>
      <c r="L434" s="1478">
        <f>SUM(L431:L433)</f>
        <v>600</v>
      </c>
      <c r="M434" s="1297"/>
      <c r="N434" s="1434"/>
      <c r="O434" s="1295"/>
    </row>
    <row r="435" spans="1:18" s="56" customFormat="1" ht="37.5" customHeight="1" thickBot="1" x14ac:dyDescent="0.3">
      <c r="A435" s="4160" t="s">
        <v>30</v>
      </c>
      <c r="B435" s="4168" t="s">
        <v>10</v>
      </c>
      <c r="C435" s="4156" t="s">
        <v>35</v>
      </c>
      <c r="D435" s="4038" t="s">
        <v>28</v>
      </c>
      <c r="E435" s="1270"/>
      <c r="F435" s="3535" t="s">
        <v>562</v>
      </c>
      <c r="G435" s="4098" t="s">
        <v>560</v>
      </c>
      <c r="H435" s="4047" t="s">
        <v>18</v>
      </c>
      <c r="I435" s="3984"/>
      <c r="J435" s="4134"/>
      <c r="K435" s="115" t="s">
        <v>20</v>
      </c>
      <c r="L435" s="1475">
        <v>15</v>
      </c>
      <c r="M435" s="1482" t="s">
        <v>562</v>
      </c>
      <c r="N435" s="1351" t="s">
        <v>144</v>
      </c>
      <c r="O435" s="1481">
        <v>110</v>
      </c>
      <c r="P435" s="1480"/>
      <c r="Q435" s="1480"/>
    </row>
    <row r="436" spans="1:18" s="56" customFormat="1" ht="15" customHeight="1" thickBot="1" x14ac:dyDescent="0.3">
      <c r="A436" s="4161"/>
      <c r="B436" s="4163"/>
      <c r="C436" s="4157"/>
      <c r="D436" s="4039"/>
      <c r="E436" s="1261"/>
      <c r="F436" s="3871"/>
      <c r="G436" s="4099"/>
      <c r="H436" s="4048"/>
      <c r="I436" s="3984"/>
      <c r="J436" s="3994"/>
      <c r="K436" s="1479" t="s">
        <v>217</v>
      </c>
      <c r="L436" s="1306">
        <v>0</v>
      </c>
      <c r="M436" s="1301"/>
      <c r="N436" s="1409"/>
      <c r="O436" s="1299"/>
    </row>
    <row r="437" spans="1:18" s="56" customFormat="1" ht="15" customHeight="1" thickBot="1" x14ac:dyDescent="0.3">
      <c r="A437" s="4161"/>
      <c r="B437" s="4163"/>
      <c r="C437" s="4157"/>
      <c r="D437" s="4039"/>
      <c r="E437" s="1261"/>
      <c r="F437" s="3871"/>
      <c r="G437" s="4099"/>
      <c r="H437" s="4048"/>
      <c r="I437" s="3984"/>
      <c r="J437" s="3994"/>
      <c r="K437" s="115" t="s">
        <v>26</v>
      </c>
      <c r="L437" s="1306"/>
      <c r="M437" s="1301"/>
      <c r="N437" s="1409"/>
      <c r="O437" s="1299"/>
    </row>
    <row r="438" spans="1:18" s="56" customFormat="1" ht="15" customHeight="1" thickBot="1" x14ac:dyDescent="0.3">
      <c r="A438" s="4162"/>
      <c r="B438" s="4169"/>
      <c r="C438" s="4164"/>
      <c r="D438" s="4040"/>
      <c r="E438" s="1251"/>
      <c r="F438" s="1469"/>
      <c r="G438" s="4122"/>
      <c r="H438" s="4049"/>
      <c r="I438" s="3984"/>
      <c r="J438" s="3995"/>
      <c r="K438" s="1468" t="s">
        <v>27</v>
      </c>
      <c r="L438" s="1478">
        <f>SUM(L435:L437)</f>
        <v>15</v>
      </c>
      <c r="M438" s="1297"/>
      <c r="N438" s="1434"/>
      <c r="O438" s="1295"/>
    </row>
    <row r="439" spans="1:18" s="56" customFormat="1" ht="30" customHeight="1" thickBot="1" x14ac:dyDescent="0.3">
      <c r="A439" s="4160" t="s">
        <v>30</v>
      </c>
      <c r="B439" s="4168" t="s">
        <v>10</v>
      </c>
      <c r="C439" s="4156" t="s">
        <v>35</v>
      </c>
      <c r="D439" s="4038" t="s">
        <v>30</v>
      </c>
      <c r="E439" s="1270"/>
      <c r="F439" s="1477" t="s">
        <v>561</v>
      </c>
      <c r="G439" s="4098" t="s">
        <v>560</v>
      </c>
      <c r="H439" s="4047" t="s">
        <v>18</v>
      </c>
      <c r="I439" s="3984"/>
      <c r="J439" s="4134"/>
      <c r="K439" s="1476" t="s">
        <v>20</v>
      </c>
      <c r="L439" s="1475">
        <v>10</v>
      </c>
      <c r="M439" s="1474" t="s">
        <v>559</v>
      </c>
      <c r="N439" s="1351" t="s">
        <v>144</v>
      </c>
      <c r="O439" s="1350">
        <v>10</v>
      </c>
      <c r="P439" s="1335"/>
      <c r="Q439" s="1335"/>
    </row>
    <row r="440" spans="1:18" s="56" customFormat="1" ht="15" customHeight="1" thickBot="1" x14ac:dyDescent="0.3">
      <c r="A440" s="4161"/>
      <c r="B440" s="4163"/>
      <c r="C440" s="4157"/>
      <c r="D440" s="4039"/>
      <c r="E440" s="1261"/>
      <c r="F440" s="1472"/>
      <c r="G440" s="4099"/>
      <c r="H440" s="4048"/>
      <c r="I440" s="3984"/>
      <c r="J440" s="3994"/>
      <c r="K440" s="1473" t="s">
        <v>217</v>
      </c>
      <c r="L440" s="1306"/>
      <c r="M440" s="1301"/>
      <c r="N440" s="1409"/>
      <c r="O440" s="1436"/>
    </row>
    <row r="441" spans="1:18" s="56" customFormat="1" ht="15" customHeight="1" thickBot="1" x14ac:dyDescent="0.3">
      <c r="A441" s="4161"/>
      <c r="B441" s="4163"/>
      <c r="C441" s="4157"/>
      <c r="D441" s="4039"/>
      <c r="E441" s="1261"/>
      <c r="F441" s="1472"/>
      <c r="G441" s="4099"/>
      <c r="H441" s="4048"/>
      <c r="I441" s="3984"/>
      <c r="J441" s="3994"/>
      <c r="K441" s="1471" t="s">
        <v>26</v>
      </c>
      <c r="L441" s="1306"/>
      <c r="M441" s="1301"/>
      <c r="N441" s="1409"/>
      <c r="O441" s="1436"/>
    </row>
    <row r="442" spans="1:18" s="56" customFormat="1" ht="15" customHeight="1" thickBot="1" x14ac:dyDescent="0.3">
      <c r="A442" s="4162"/>
      <c r="B442" s="4169"/>
      <c r="C442" s="4164"/>
      <c r="D442" s="4040"/>
      <c r="E442" s="1251"/>
      <c r="F442" s="1469"/>
      <c r="G442" s="4122"/>
      <c r="H442" s="4049"/>
      <c r="I442" s="3985"/>
      <c r="J442" s="3995"/>
      <c r="K442" s="1468" t="s">
        <v>27</v>
      </c>
      <c r="L442" s="1467">
        <f>SUM(L439:L441)</f>
        <v>10</v>
      </c>
      <c r="M442" s="1297"/>
      <c r="N442" s="1434"/>
      <c r="O442" s="1433"/>
    </row>
    <row r="443" spans="1:18" s="56" customFormat="1" ht="15" customHeight="1" thickBot="1" x14ac:dyDescent="0.3">
      <c r="A443" s="1282" t="s">
        <v>30</v>
      </c>
      <c r="B443" s="1245" t="s">
        <v>10</v>
      </c>
      <c r="C443" s="4010" t="s">
        <v>496</v>
      </c>
      <c r="D443" s="4010"/>
      <c r="E443" s="4010"/>
      <c r="F443" s="4010"/>
      <c r="G443" s="4010"/>
      <c r="H443" s="4010"/>
      <c r="I443" s="4010"/>
      <c r="J443" s="4010"/>
      <c r="K443" s="4011"/>
      <c r="L443" s="1466">
        <f>L281+L379+L399+L406+L414+L430</f>
        <v>8867.4000000000015</v>
      </c>
      <c r="M443" s="4107"/>
      <c r="N443" s="4108"/>
      <c r="O443" s="4109"/>
      <c r="P443" s="1239"/>
      <c r="Q443" s="1239"/>
    </row>
    <row r="444" spans="1:18" s="56" customFormat="1" ht="30" customHeight="1" thickBot="1" x14ac:dyDescent="0.3">
      <c r="A444" s="1465" t="s">
        <v>30</v>
      </c>
      <c r="B444" s="1464" t="s">
        <v>28</v>
      </c>
      <c r="C444" s="1463" t="s">
        <v>558</v>
      </c>
      <c r="D444" s="1460"/>
      <c r="E444" s="1460"/>
      <c r="F444" s="1460"/>
      <c r="G444" s="1460"/>
      <c r="H444" s="1462"/>
      <c r="I444" s="1460"/>
      <c r="J444" s="1460"/>
      <c r="K444" s="1460"/>
      <c r="L444" s="1461"/>
      <c r="M444" s="1460"/>
      <c r="N444" s="1460"/>
      <c r="O444" s="1459"/>
      <c r="P444" s="1458"/>
      <c r="Q444" s="1458"/>
      <c r="R444" s="1458"/>
    </row>
    <row r="445" spans="1:18" s="56" customFormat="1" ht="45.75" customHeight="1" thickBot="1" x14ac:dyDescent="0.3">
      <c r="A445" s="1243"/>
      <c r="B445" s="1457"/>
      <c r="C445" s="4197"/>
      <c r="D445" s="4198"/>
      <c r="E445" s="4198"/>
      <c r="F445" s="4198"/>
      <c r="G445" s="4198"/>
      <c r="H445" s="4198"/>
      <c r="I445" s="4198"/>
      <c r="J445" s="4198"/>
      <c r="K445" s="4198"/>
      <c r="L445" s="4199"/>
      <c r="M445" s="1456" t="s">
        <v>557</v>
      </c>
      <c r="N445" s="1455" t="s">
        <v>142</v>
      </c>
      <c r="O445" s="1454" t="s">
        <v>556</v>
      </c>
      <c r="P445" s="1453"/>
      <c r="Q445" s="1453"/>
    </row>
    <row r="446" spans="1:18" s="56" customFormat="1" ht="15" customHeight="1" thickBot="1" x14ac:dyDescent="0.25">
      <c r="A446" s="4160" t="s">
        <v>30</v>
      </c>
      <c r="B446" s="4168" t="s">
        <v>28</v>
      </c>
      <c r="C446" s="4153" t="s">
        <v>10</v>
      </c>
      <c r="D446" s="3416" t="s">
        <v>554</v>
      </c>
      <c r="E446" s="3417"/>
      <c r="F446" s="3418"/>
      <c r="G446" s="4098" t="s">
        <v>401</v>
      </c>
      <c r="H446" s="4047" t="s">
        <v>18</v>
      </c>
      <c r="I446" s="3983" t="s">
        <v>313</v>
      </c>
      <c r="J446" s="3992" t="s">
        <v>169</v>
      </c>
      <c r="K446" s="1425" t="s">
        <v>20</v>
      </c>
      <c r="L446" s="1424">
        <f>L450</f>
        <v>220</v>
      </c>
      <c r="M446" s="1305"/>
      <c r="N446" s="1452"/>
      <c r="O446" s="1451"/>
    </row>
    <row r="447" spans="1:18" s="56" customFormat="1" ht="15.75" customHeight="1" thickBot="1" x14ac:dyDescent="0.25">
      <c r="A447" s="4161"/>
      <c r="B447" s="4163"/>
      <c r="C447" s="4154"/>
      <c r="D447" s="3419"/>
      <c r="E447" s="3420"/>
      <c r="F447" s="3421"/>
      <c r="G447" s="4099"/>
      <c r="H447" s="4048"/>
      <c r="I447" s="3984"/>
      <c r="J447" s="3993"/>
      <c r="K447" s="1423" t="s">
        <v>24</v>
      </c>
      <c r="L447" s="1419"/>
      <c r="M447" s="1347" t="s">
        <v>555</v>
      </c>
      <c r="N447" s="1450" t="s">
        <v>144</v>
      </c>
      <c r="O447" s="1449">
        <v>48</v>
      </c>
      <c r="P447" s="1335"/>
      <c r="Q447" s="1335"/>
    </row>
    <row r="448" spans="1:18" s="56" customFormat="1" ht="21.75" customHeight="1" thickBot="1" x14ac:dyDescent="0.25">
      <c r="A448" s="4161"/>
      <c r="B448" s="4163"/>
      <c r="C448" s="4154"/>
      <c r="D448" s="3419"/>
      <c r="E448" s="3420"/>
      <c r="F448" s="3421"/>
      <c r="G448" s="4099"/>
      <c r="H448" s="4048"/>
      <c r="I448" s="3984"/>
      <c r="J448" s="3993"/>
      <c r="K448" s="1423" t="s">
        <v>26</v>
      </c>
      <c r="L448" s="1419"/>
      <c r="M448" s="1301"/>
      <c r="N448" s="1409"/>
      <c r="O448" s="1299"/>
    </row>
    <row r="449" spans="1:21" s="56" customFormat="1" ht="15" customHeight="1" thickBot="1" x14ac:dyDescent="0.3">
      <c r="A449" s="4162"/>
      <c r="B449" s="4169"/>
      <c r="C449" s="4155"/>
      <c r="D449" s="4150"/>
      <c r="E449" s="4151"/>
      <c r="F449" s="4152"/>
      <c r="G449" s="4099"/>
      <c r="H449" s="4048"/>
      <c r="I449" s="3984"/>
      <c r="J449" s="3993"/>
      <c r="K449" s="1361" t="s">
        <v>27</v>
      </c>
      <c r="L449" s="1419">
        <f>SUM(L446:L448)</f>
        <v>220</v>
      </c>
      <c r="M449" s="1297"/>
      <c r="N449" s="1434"/>
      <c r="O449" s="1295"/>
    </row>
    <row r="450" spans="1:21" s="56" customFormat="1" ht="21" customHeight="1" thickBot="1" x14ac:dyDescent="0.3">
      <c r="A450" s="1288" t="s">
        <v>30</v>
      </c>
      <c r="B450" s="1445" t="s">
        <v>28</v>
      </c>
      <c r="C450" s="1287" t="s">
        <v>10</v>
      </c>
      <c r="D450" s="1286" t="s">
        <v>10</v>
      </c>
      <c r="E450" s="1270"/>
      <c r="F450" s="3535" t="s">
        <v>554</v>
      </c>
      <c r="G450" s="4099"/>
      <c r="H450" s="4048"/>
      <c r="I450" s="3984"/>
      <c r="J450" s="3993"/>
      <c r="K450" s="1447" t="s">
        <v>20</v>
      </c>
      <c r="L450" s="1429">
        <v>220</v>
      </c>
      <c r="M450" s="1376"/>
      <c r="N450" s="1402"/>
      <c r="O450" s="1374"/>
    </row>
    <row r="451" spans="1:21" s="56" customFormat="1" ht="21.75" customHeight="1" thickBot="1" x14ac:dyDescent="0.3">
      <c r="A451" s="1282"/>
      <c r="B451" s="1427"/>
      <c r="C451" s="1281"/>
      <c r="D451" s="1280"/>
      <c r="E451" s="1251"/>
      <c r="F451" s="3413"/>
      <c r="G451" s="4122"/>
      <c r="H451" s="4049"/>
      <c r="I451" s="3985"/>
      <c r="J451" s="4089"/>
      <c r="K451" s="1250" t="s">
        <v>27</v>
      </c>
      <c r="L451" s="1371">
        <f>SUM(L450)</f>
        <v>220</v>
      </c>
      <c r="M451" s="1376"/>
      <c r="N451" s="1402"/>
      <c r="O451" s="1374"/>
    </row>
    <row r="452" spans="1:21" s="56" customFormat="1" ht="27" customHeight="1" thickBot="1" x14ac:dyDescent="0.25">
      <c r="A452" s="4160" t="s">
        <v>30</v>
      </c>
      <c r="B452" s="4168" t="s">
        <v>28</v>
      </c>
      <c r="C452" s="4153" t="s">
        <v>28</v>
      </c>
      <c r="D452" s="3416" t="s">
        <v>550</v>
      </c>
      <c r="E452" s="3417"/>
      <c r="F452" s="3418"/>
      <c r="G452" s="4031" t="s">
        <v>553</v>
      </c>
      <c r="H452" s="4047" t="s">
        <v>18</v>
      </c>
      <c r="I452" s="3983" t="s">
        <v>313</v>
      </c>
      <c r="J452" s="3992" t="s">
        <v>169</v>
      </c>
      <c r="K452" s="1372" t="s">
        <v>20</v>
      </c>
      <c r="L452" s="1424">
        <f>L456</f>
        <v>4</v>
      </c>
      <c r="M452" s="1444" t="s">
        <v>552</v>
      </c>
      <c r="N452" s="1443" t="s">
        <v>144</v>
      </c>
      <c r="O452" s="1442">
        <v>5</v>
      </c>
      <c r="P452" s="1441"/>
      <c r="Q452" s="1441"/>
    </row>
    <row r="453" spans="1:21" s="56" customFormat="1" ht="22.5" customHeight="1" thickBot="1" x14ac:dyDescent="0.25">
      <c r="A453" s="4161"/>
      <c r="B453" s="4163"/>
      <c r="C453" s="4154"/>
      <c r="D453" s="3419"/>
      <c r="E453" s="3420"/>
      <c r="F453" s="3421"/>
      <c r="G453" s="4032"/>
      <c r="H453" s="4048"/>
      <c r="I453" s="3984"/>
      <c r="J453" s="3993"/>
      <c r="K453" s="1366" t="s">
        <v>24</v>
      </c>
      <c r="L453" s="1419"/>
      <c r="M453" s="1440" t="s">
        <v>551</v>
      </c>
      <c r="N453" s="1439" t="s">
        <v>386</v>
      </c>
      <c r="O453" s="1438">
        <v>2</v>
      </c>
      <c r="P453" s="1437"/>
      <c r="Q453" s="1437"/>
    </row>
    <row r="454" spans="1:21" s="56" customFormat="1" ht="15" customHeight="1" thickBot="1" x14ac:dyDescent="0.3">
      <c r="A454" s="4161"/>
      <c r="B454" s="4163"/>
      <c r="C454" s="4154"/>
      <c r="D454" s="3419"/>
      <c r="E454" s="3420"/>
      <c r="F454" s="3421"/>
      <c r="G454" s="4032"/>
      <c r="H454" s="4048"/>
      <c r="I454" s="3984"/>
      <c r="J454" s="3993"/>
      <c r="K454" s="1366" t="s">
        <v>26</v>
      </c>
      <c r="L454" s="1419"/>
      <c r="M454" s="1301"/>
      <c r="N454" s="1409"/>
      <c r="O454" s="1436"/>
    </row>
    <row r="455" spans="1:21" s="56" customFormat="1" ht="15" customHeight="1" thickBot="1" x14ac:dyDescent="0.3">
      <c r="A455" s="4162"/>
      <c r="B455" s="4169"/>
      <c r="C455" s="4155"/>
      <c r="D455" s="4150"/>
      <c r="E455" s="4151"/>
      <c r="F455" s="4152"/>
      <c r="G455" s="4032"/>
      <c r="H455" s="4048"/>
      <c r="I455" s="3984"/>
      <c r="J455" s="3993"/>
      <c r="K455" s="1435" t="s">
        <v>27</v>
      </c>
      <c r="L455" s="1419">
        <f>SUM(L452:L454)</f>
        <v>4</v>
      </c>
      <c r="M455" s="1297"/>
      <c r="N455" s="1434"/>
      <c r="O455" s="1433"/>
    </row>
    <row r="456" spans="1:21" s="56" customFormat="1" ht="26.25" customHeight="1" thickBot="1" x14ac:dyDescent="0.3">
      <c r="A456" s="1285" t="s">
        <v>30</v>
      </c>
      <c r="B456" s="1432" t="s">
        <v>28</v>
      </c>
      <c r="C456" s="1284" t="s">
        <v>28</v>
      </c>
      <c r="D456" s="1286" t="s">
        <v>10</v>
      </c>
      <c r="E456" s="1431"/>
      <c r="F456" s="3535" t="s">
        <v>550</v>
      </c>
      <c r="G456" s="4032"/>
      <c r="H456" s="4048"/>
      <c r="I456" s="3984"/>
      <c r="J456" s="3993"/>
      <c r="K456" s="1430" t="s">
        <v>20</v>
      </c>
      <c r="L456" s="1429">
        <v>4</v>
      </c>
      <c r="M456" s="1370"/>
      <c r="N456" s="1369"/>
      <c r="O456" s="1428"/>
    </row>
    <row r="457" spans="1:21" s="56" customFormat="1" ht="26.25" customHeight="1" thickBot="1" x14ac:dyDescent="0.3">
      <c r="A457" s="1282"/>
      <c r="B457" s="1427"/>
      <c r="C457" s="1281"/>
      <c r="D457" s="1280"/>
      <c r="E457" s="1426"/>
      <c r="F457" s="3413"/>
      <c r="G457" s="4033"/>
      <c r="H457" s="4049"/>
      <c r="I457" s="3985"/>
      <c r="J457" s="4089"/>
      <c r="K457" s="1250" t="s">
        <v>27</v>
      </c>
      <c r="L457" s="1411">
        <f>SUM(L456)</f>
        <v>4</v>
      </c>
      <c r="M457" s="1248"/>
      <c r="N457" s="1359"/>
      <c r="O457" s="1246"/>
    </row>
    <row r="458" spans="1:21" s="56" customFormat="1" ht="15" customHeight="1" thickBot="1" x14ac:dyDescent="0.25">
      <c r="A458" s="1275" t="s">
        <v>30</v>
      </c>
      <c r="B458" s="1418" t="s">
        <v>28</v>
      </c>
      <c r="C458" s="1273" t="s">
        <v>30</v>
      </c>
      <c r="D458" s="3416" t="s">
        <v>549</v>
      </c>
      <c r="E458" s="3417"/>
      <c r="F458" s="3418"/>
      <c r="G458" s="4031" t="s">
        <v>538</v>
      </c>
      <c r="H458" s="4047" t="s">
        <v>18</v>
      </c>
      <c r="I458" s="3983" t="s">
        <v>516</v>
      </c>
      <c r="J458" s="3992" t="s">
        <v>135</v>
      </c>
      <c r="K458" s="1425" t="s">
        <v>498</v>
      </c>
      <c r="L458" s="1424">
        <f>L463+L465+L466+L468+L469+L470+L471+L473+L475+L477+L479</f>
        <v>27.9</v>
      </c>
      <c r="M458" s="1370"/>
      <c r="N458" s="1369"/>
      <c r="O458" s="1368"/>
    </row>
    <row r="459" spans="1:21" s="56" customFormat="1" ht="22.5" customHeight="1" thickBot="1" x14ac:dyDescent="0.25">
      <c r="A459" s="1266"/>
      <c r="B459" s="1379"/>
      <c r="C459" s="1264"/>
      <c r="D459" s="3419"/>
      <c r="E459" s="3420"/>
      <c r="F459" s="3421"/>
      <c r="G459" s="4032"/>
      <c r="H459" s="4048"/>
      <c r="I459" s="3984"/>
      <c r="J459" s="3993"/>
      <c r="K459" s="1423" t="s">
        <v>24</v>
      </c>
      <c r="L459" s="1419"/>
      <c r="M459" s="1422" t="s">
        <v>541</v>
      </c>
      <c r="N459" s="1421" t="s">
        <v>144</v>
      </c>
      <c r="O459" s="1420">
        <v>9</v>
      </c>
      <c r="P459" s="1416"/>
      <c r="Q459" s="4121"/>
    </row>
    <row r="460" spans="1:21" s="56" customFormat="1" ht="15" customHeight="1" thickBot="1" x14ac:dyDescent="0.3">
      <c r="A460" s="1266"/>
      <c r="B460" s="1379"/>
      <c r="C460" s="1264"/>
      <c r="D460" s="4150"/>
      <c r="E460" s="4151"/>
      <c r="F460" s="4152"/>
      <c r="G460" s="4032"/>
      <c r="H460" s="4048"/>
      <c r="I460" s="3984"/>
      <c r="J460" s="4089"/>
      <c r="K460" s="1361" t="s">
        <v>27</v>
      </c>
      <c r="L460" s="1419">
        <f>SUM(L458:L459)</f>
        <v>27.9</v>
      </c>
      <c r="M460" s="1248"/>
      <c r="N460" s="1359"/>
      <c r="O460" s="1246"/>
      <c r="Q460" s="4121"/>
    </row>
    <row r="461" spans="1:21" s="56" customFormat="1" ht="23.25" customHeight="1" thickBot="1" x14ac:dyDescent="0.25">
      <c r="A461" s="1275" t="s">
        <v>30</v>
      </c>
      <c r="B461" s="1418" t="s">
        <v>28</v>
      </c>
      <c r="C461" s="1273" t="s">
        <v>30</v>
      </c>
      <c r="D461" s="1272" t="s">
        <v>10</v>
      </c>
      <c r="E461" s="1417"/>
      <c r="F461" s="3833" t="s">
        <v>549</v>
      </c>
      <c r="G461" s="4032"/>
      <c r="H461" s="4048"/>
      <c r="I461" s="3984"/>
      <c r="J461" s="4004"/>
      <c r="K461" s="1384" t="s">
        <v>498</v>
      </c>
      <c r="L461" s="1317">
        <f>L463+L465+L466+L468+L469+L470+L471+L479</f>
        <v>27.9</v>
      </c>
      <c r="N461" s="1364"/>
      <c r="O461" s="1363"/>
      <c r="Q461" s="4121"/>
    </row>
    <row r="462" spans="1:21" s="56" customFormat="1" ht="17.25" customHeight="1" thickBot="1" x14ac:dyDescent="0.3">
      <c r="A462" s="1266"/>
      <c r="B462" s="1379"/>
      <c r="C462" s="1264"/>
      <c r="D462" s="1415"/>
      <c r="E462" s="1414"/>
      <c r="F462" s="3773"/>
      <c r="G462" s="4033"/>
      <c r="H462" s="4049"/>
      <c r="I462" s="3984"/>
      <c r="J462" s="4005"/>
      <c r="K462" s="1413" t="s">
        <v>27</v>
      </c>
      <c r="L462" s="1411">
        <f>SUM(L461)</f>
        <v>27.9</v>
      </c>
      <c r="N462" s="1364"/>
      <c r="O462" s="1363"/>
      <c r="S462" s="1220"/>
      <c r="T462" s="1220"/>
      <c r="U462" s="1220"/>
    </row>
    <row r="463" spans="1:21" s="56" customFormat="1" ht="19.5" customHeight="1" thickBot="1" x14ac:dyDescent="0.25">
      <c r="A463" s="1266"/>
      <c r="B463" s="1379"/>
      <c r="C463" s="1264"/>
      <c r="D463" s="1412"/>
      <c r="E463" s="1270"/>
      <c r="F463" s="4148" t="s">
        <v>548</v>
      </c>
      <c r="G463" s="4031" t="s">
        <v>538</v>
      </c>
      <c r="H463" s="4047" t="s">
        <v>18</v>
      </c>
      <c r="I463" s="3984"/>
      <c r="J463" s="4005"/>
      <c r="K463" s="1384" t="s">
        <v>20</v>
      </c>
      <c r="L463" s="1411">
        <v>1</v>
      </c>
      <c r="M463" s="1258"/>
      <c r="N463" s="1397"/>
      <c r="O463" s="1396"/>
    </row>
    <row r="464" spans="1:21" s="56" customFormat="1" ht="25.5" customHeight="1" thickBot="1" x14ac:dyDescent="0.25">
      <c r="A464" s="1266"/>
      <c r="B464" s="1379"/>
      <c r="C464" s="1264"/>
      <c r="D464" s="1410"/>
      <c r="E464" s="1251"/>
      <c r="F464" s="4149"/>
      <c r="G464" s="4032"/>
      <c r="H464" s="4048"/>
      <c r="I464" s="3984"/>
      <c r="J464" s="4005"/>
      <c r="K464" s="1386"/>
      <c r="L464" s="1404"/>
      <c r="M464" s="1300"/>
      <c r="N464" s="1409"/>
      <c r="O464" s="1299"/>
    </row>
    <row r="465" spans="1:26" s="56" customFormat="1" ht="34.5" customHeight="1" thickBot="1" x14ac:dyDescent="0.3">
      <c r="A465" s="1266"/>
      <c r="B465" s="1379"/>
      <c r="C465" s="1264"/>
      <c r="D465" s="1272"/>
      <c r="E465" s="1270"/>
      <c r="F465" s="1378" t="s">
        <v>547</v>
      </c>
      <c r="G465" s="4032"/>
      <c r="H465" s="4048"/>
      <c r="I465" s="3984"/>
      <c r="J465" s="4005"/>
      <c r="K465" s="1408" t="s">
        <v>20</v>
      </c>
      <c r="L465" s="1407">
        <v>10</v>
      </c>
      <c r="M465" s="1403"/>
      <c r="N465" s="1381"/>
      <c r="O465" s="1380"/>
    </row>
    <row r="466" spans="1:26" s="56" customFormat="1" ht="24.75" customHeight="1" thickBot="1" x14ac:dyDescent="0.3">
      <c r="A466" s="1266"/>
      <c r="B466" s="1379"/>
      <c r="C466" s="1264"/>
      <c r="D466" s="4038"/>
      <c r="E466" s="1270"/>
      <c r="F466" s="4148" t="s">
        <v>546</v>
      </c>
      <c r="G466" s="4031" t="s">
        <v>538</v>
      </c>
      <c r="H466" s="4047" t="s">
        <v>18</v>
      </c>
      <c r="I466" s="3984"/>
      <c r="J466" s="4005"/>
      <c r="K466" s="1406" t="s">
        <v>20</v>
      </c>
      <c r="L466" s="1405">
        <v>0.5</v>
      </c>
      <c r="M466" s="1402"/>
      <c r="N466" s="1375"/>
      <c r="O466" s="1374"/>
    </row>
    <row r="467" spans="1:26" s="56" customFormat="1" ht="23.25" customHeight="1" thickBot="1" x14ac:dyDescent="0.25">
      <c r="A467" s="1266"/>
      <c r="B467" s="1379"/>
      <c r="C467" s="1264"/>
      <c r="D467" s="4040"/>
      <c r="E467" s="1251"/>
      <c r="F467" s="4149"/>
      <c r="G467" s="4032"/>
      <c r="H467" s="4048"/>
      <c r="I467" s="3984"/>
      <c r="J467" s="4005"/>
      <c r="K467" s="1386"/>
      <c r="L467" s="1404"/>
      <c r="M467" s="1258"/>
      <c r="N467" s="1397"/>
      <c r="O467" s="1396"/>
    </row>
    <row r="468" spans="1:26" s="56" customFormat="1" ht="48.75" customHeight="1" thickBot="1" x14ac:dyDescent="0.3">
      <c r="A468" s="1266"/>
      <c r="B468" s="1379"/>
      <c r="C468" s="1264"/>
      <c r="D468" s="1286"/>
      <c r="E468" s="1270"/>
      <c r="F468" s="1378" t="s">
        <v>545</v>
      </c>
      <c r="G468" s="4032"/>
      <c r="H468" s="4048"/>
      <c r="I468" s="3984"/>
      <c r="J468" s="4005"/>
      <c r="K468" s="349" t="s">
        <v>20</v>
      </c>
      <c r="L468" s="1346">
        <v>0.4</v>
      </c>
      <c r="M468" s="1403"/>
      <c r="N468" s="1381"/>
      <c r="O468" s="1380"/>
    </row>
    <row r="469" spans="1:26" s="56" customFormat="1" ht="43.5" customHeight="1" thickBot="1" x14ac:dyDescent="0.3">
      <c r="A469" s="1266"/>
      <c r="B469" s="1379"/>
      <c r="C469" s="1264"/>
      <c r="D469" s="1286"/>
      <c r="E469" s="1270"/>
      <c r="F469" s="1378" t="s">
        <v>544</v>
      </c>
      <c r="G469" s="4031" t="s">
        <v>538</v>
      </c>
      <c r="H469" s="4047" t="s">
        <v>18</v>
      </c>
      <c r="I469" s="3984"/>
      <c r="J469" s="4005"/>
      <c r="K469" s="62" t="s">
        <v>20</v>
      </c>
      <c r="L469" s="1371">
        <v>10</v>
      </c>
      <c r="M469" s="1402"/>
      <c r="N469" s="1375"/>
      <c r="O469" s="1374"/>
      <c r="U469" s="1401"/>
      <c r="V469" s="1401"/>
      <c r="W469" s="1401"/>
      <c r="X469" s="1401"/>
      <c r="Y469" s="1401"/>
      <c r="Z469" s="1400"/>
    </row>
    <row r="470" spans="1:26" s="56" customFormat="1" ht="47.25" customHeight="1" thickBot="1" x14ac:dyDescent="0.3">
      <c r="A470" s="1266"/>
      <c r="B470" s="1379"/>
      <c r="C470" s="1264"/>
      <c r="D470" s="1286"/>
      <c r="E470" s="1270"/>
      <c r="F470" s="1385" t="s">
        <v>543</v>
      </c>
      <c r="G470" s="4032"/>
      <c r="H470" s="4048"/>
      <c r="I470" s="3984"/>
      <c r="J470" s="4005"/>
      <c r="K470" s="348" t="s">
        <v>20</v>
      </c>
      <c r="L470" s="1399">
        <v>2</v>
      </c>
      <c r="M470" s="1398"/>
      <c r="N470" s="1397"/>
      <c r="O470" s="1396"/>
      <c r="U470" s="1395"/>
      <c r="V470"/>
      <c r="W470"/>
      <c r="X470"/>
      <c r="Y470"/>
      <c r="Z470"/>
    </row>
    <row r="471" spans="1:26" s="56" customFormat="1" ht="55.5" customHeight="1" thickBot="1" x14ac:dyDescent="0.3">
      <c r="A471" s="1266"/>
      <c r="B471" s="1379"/>
      <c r="C471" s="1264"/>
      <c r="D471" s="4038"/>
      <c r="E471" s="1291"/>
      <c r="F471" s="4383" t="s">
        <v>542</v>
      </c>
      <c r="G471" s="4031" t="s">
        <v>538</v>
      </c>
      <c r="H471" s="4047" t="s">
        <v>18</v>
      </c>
      <c r="I471" s="3984"/>
      <c r="J471" s="4005"/>
      <c r="K471" s="62" t="s">
        <v>20</v>
      </c>
      <c r="L471" s="1371">
        <v>2</v>
      </c>
      <c r="M471" s="1394" t="s">
        <v>541</v>
      </c>
      <c r="N471" s="1393" t="s">
        <v>144</v>
      </c>
      <c r="O471" s="1392">
        <v>2</v>
      </c>
    </row>
    <row r="472" spans="1:26" s="56" customFormat="1" ht="10.5" hidden="1" customHeight="1" thickBot="1" x14ac:dyDescent="0.25">
      <c r="A472" s="1266"/>
      <c r="B472" s="1379"/>
      <c r="C472" s="1264"/>
      <c r="D472" s="4040"/>
      <c r="E472" s="1276"/>
      <c r="F472" s="4384"/>
      <c r="G472" s="4032"/>
      <c r="H472" s="4048"/>
      <c r="I472" s="3984"/>
      <c r="J472" s="4005"/>
      <c r="K472" s="1386"/>
      <c r="L472" s="1249"/>
      <c r="M472" s="1279"/>
      <c r="N472" s="1359"/>
      <c r="O472" s="1391"/>
    </row>
    <row r="473" spans="1:26" s="56" customFormat="1" ht="23.25" hidden="1" customHeight="1" thickBot="1" x14ac:dyDescent="0.25">
      <c r="A473" s="1266"/>
      <c r="B473" s="1379"/>
      <c r="C473" s="1264"/>
      <c r="D473" s="4038"/>
      <c r="E473" s="1291"/>
      <c r="F473" s="4358" t="s">
        <v>540</v>
      </c>
      <c r="G473" s="4032"/>
      <c r="H473" s="4048"/>
      <c r="I473" s="3984"/>
      <c r="J473" s="4005"/>
      <c r="K473" s="1384" t="s">
        <v>20</v>
      </c>
      <c r="L473" s="1390"/>
      <c r="M473" s="1389"/>
      <c r="N473" s="1369"/>
      <c r="O473" s="1388"/>
    </row>
    <row r="474" spans="1:26" s="56" customFormat="1" ht="26.25" hidden="1" customHeight="1" thickBot="1" x14ac:dyDescent="0.25">
      <c r="A474" s="1266"/>
      <c r="B474" s="1379"/>
      <c r="C474" s="1264"/>
      <c r="D474" s="4040"/>
      <c r="E474" s="1276"/>
      <c r="F474" s="4359"/>
      <c r="G474" s="4033"/>
      <c r="H474" s="4048"/>
      <c r="I474" s="3984"/>
      <c r="J474" s="4005"/>
      <c r="K474" s="1386"/>
      <c r="L474" s="1249"/>
      <c r="M474" s="1382"/>
      <c r="N474" s="1381"/>
      <c r="O474" s="1380"/>
    </row>
    <row r="475" spans="1:26" s="56" customFormat="1" ht="25.5" hidden="1" customHeight="1" thickBot="1" x14ac:dyDescent="0.25">
      <c r="A475" s="1266"/>
      <c r="B475" s="1379"/>
      <c r="C475" s="1264"/>
      <c r="D475" s="4038"/>
      <c r="E475" s="1291"/>
      <c r="F475" s="4146" t="s">
        <v>539</v>
      </c>
      <c r="G475" s="4031" t="s">
        <v>538</v>
      </c>
      <c r="H475" s="4048"/>
      <c r="I475" s="3984"/>
      <c r="J475" s="4005"/>
      <c r="K475" s="1384" t="s">
        <v>20</v>
      </c>
      <c r="L475" s="1249"/>
      <c r="M475" s="1382"/>
      <c r="N475" s="1381"/>
      <c r="O475" s="1380"/>
    </row>
    <row r="476" spans="1:26" s="56" customFormat="1" ht="18.75" hidden="1" customHeight="1" thickBot="1" x14ac:dyDescent="0.25">
      <c r="A476" s="1266"/>
      <c r="B476" s="1379"/>
      <c r="C476" s="1264"/>
      <c r="D476" s="4040"/>
      <c r="E476" s="1276"/>
      <c r="F476" s="4147"/>
      <c r="G476" s="4032"/>
      <c r="H476" s="4048"/>
      <c r="I476" s="3984"/>
      <c r="J476" s="4005"/>
      <c r="K476" s="1386"/>
      <c r="L476" s="1249"/>
      <c r="M476" s="1382"/>
      <c r="N476" s="1381"/>
      <c r="O476" s="1380"/>
    </row>
    <row r="477" spans="1:26" s="56" customFormat="1" ht="25.5" hidden="1" customHeight="1" thickBot="1" x14ac:dyDescent="0.25">
      <c r="A477" s="1266"/>
      <c r="B477" s="1379"/>
      <c r="C477" s="1264"/>
      <c r="D477" s="4038"/>
      <c r="E477" s="1291"/>
      <c r="F477" s="4146" t="s">
        <v>537</v>
      </c>
      <c r="G477" s="4032"/>
      <c r="H477" s="4048"/>
      <c r="I477" s="3984"/>
      <c r="J477" s="4005"/>
      <c r="K477" s="1384" t="s">
        <v>20</v>
      </c>
      <c r="L477" s="1249"/>
      <c r="M477" s="1382"/>
      <c r="N477" s="1381"/>
      <c r="O477" s="1380"/>
    </row>
    <row r="478" spans="1:26" s="56" customFormat="1" ht="11.25" hidden="1" customHeight="1" thickBot="1" x14ac:dyDescent="0.25">
      <c r="A478" s="1266"/>
      <c r="B478" s="1379"/>
      <c r="C478" s="1264"/>
      <c r="D478" s="4040"/>
      <c r="E478" s="1276"/>
      <c r="F478" s="4147"/>
      <c r="G478" s="4032"/>
      <c r="H478" s="4048"/>
      <c r="I478" s="3984"/>
      <c r="J478" s="4005"/>
      <c r="K478" s="1383"/>
      <c r="L478" s="1322"/>
      <c r="M478" s="1382"/>
      <c r="N478" s="1381"/>
      <c r="O478" s="1380"/>
    </row>
    <row r="479" spans="1:26" s="56" customFormat="1" ht="49.5" customHeight="1" thickBot="1" x14ac:dyDescent="0.3">
      <c r="A479" s="1266"/>
      <c r="B479" s="1379"/>
      <c r="C479" s="1264"/>
      <c r="D479" s="1286"/>
      <c r="E479" s="1277"/>
      <c r="F479" s="1378" t="s">
        <v>536</v>
      </c>
      <c r="G479" s="4032"/>
      <c r="H479" s="4048"/>
      <c r="I479" s="3984"/>
      <c r="J479" s="4005"/>
      <c r="K479" s="1260" t="s">
        <v>20</v>
      </c>
      <c r="L479" s="1377">
        <v>2</v>
      </c>
      <c r="M479" s="1376"/>
      <c r="N479" s="1375"/>
      <c r="O479" s="1374"/>
    </row>
    <row r="480" spans="1:26" s="56" customFormat="1" ht="15" customHeight="1" thickBot="1" x14ac:dyDescent="0.3">
      <c r="A480" s="4160" t="s">
        <v>30</v>
      </c>
      <c r="B480" s="4270" t="s">
        <v>28</v>
      </c>
      <c r="C480" s="4185" t="s">
        <v>31</v>
      </c>
      <c r="D480" s="3547" t="s">
        <v>535</v>
      </c>
      <c r="E480" s="3548"/>
      <c r="F480" s="3549"/>
      <c r="G480" s="4031" t="s">
        <v>503</v>
      </c>
      <c r="H480" s="4047" t="s">
        <v>18</v>
      </c>
      <c r="I480" s="4137" t="s">
        <v>534</v>
      </c>
      <c r="J480" s="3992" t="s">
        <v>533</v>
      </c>
      <c r="K480" s="1372" t="s">
        <v>20</v>
      </c>
      <c r="L480" s="1371">
        <f>L485+L488+L490+L497+L500+L503+L506+L509+L512+L515+L518+L521+L527+L494+L524+L530+L533</f>
        <v>933.8</v>
      </c>
      <c r="M480" s="1370"/>
      <c r="N480" s="1369"/>
      <c r="O480" s="1368"/>
      <c r="S480" s="1220"/>
      <c r="T480" s="1220"/>
      <c r="U480" s="1220"/>
    </row>
    <row r="481" spans="1:21" s="56" customFormat="1" ht="15" customHeight="1" thickBot="1" x14ac:dyDescent="0.3">
      <c r="A481" s="4161"/>
      <c r="B481" s="4271"/>
      <c r="C481" s="4200"/>
      <c r="D481" s="3550"/>
      <c r="E481" s="3551"/>
      <c r="F481" s="3552"/>
      <c r="G481" s="4032"/>
      <c r="H481" s="4048"/>
      <c r="I481" s="4138"/>
      <c r="J481" s="3993"/>
      <c r="K481" s="1366" t="s">
        <v>24</v>
      </c>
      <c r="L481" s="1249">
        <f>L486+L489</f>
        <v>0</v>
      </c>
      <c r="M481" s="1365"/>
      <c r="N481" s="1364"/>
      <c r="O481" s="1363"/>
    </row>
    <row r="482" spans="1:21" s="56" customFormat="1" ht="15" customHeight="1" thickBot="1" x14ac:dyDescent="0.3">
      <c r="A482" s="4161"/>
      <c r="B482" s="4271"/>
      <c r="C482" s="4200"/>
      <c r="D482" s="3550"/>
      <c r="E482" s="3551"/>
      <c r="F482" s="3552"/>
      <c r="G482" s="4032"/>
      <c r="H482" s="4048"/>
      <c r="I482" s="4138"/>
      <c r="J482" s="3993"/>
      <c r="K482" s="1366" t="s">
        <v>218</v>
      </c>
      <c r="L482" s="1249"/>
      <c r="M482" s="1367"/>
      <c r="N482" s="1364"/>
      <c r="O482" s="1363"/>
    </row>
    <row r="483" spans="1:21" s="56" customFormat="1" ht="15" customHeight="1" thickBot="1" x14ac:dyDescent="0.3">
      <c r="A483" s="4161"/>
      <c r="B483" s="4271"/>
      <c r="C483" s="4200"/>
      <c r="D483" s="3550"/>
      <c r="E483" s="3551"/>
      <c r="F483" s="3552"/>
      <c r="G483" s="4032"/>
      <c r="H483" s="4048"/>
      <c r="I483" s="4138"/>
      <c r="J483" s="3993"/>
      <c r="K483" s="1366" t="s">
        <v>26</v>
      </c>
      <c r="L483" s="1249">
        <f>L501+L507+L510+L516+L519+L522+L525+L528+L531+L534</f>
        <v>0</v>
      </c>
      <c r="M483" s="1365"/>
      <c r="N483" s="1364"/>
      <c r="O483" s="1363"/>
    </row>
    <row r="484" spans="1:21" s="56" customFormat="1" ht="18" customHeight="1" thickBot="1" x14ac:dyDescent="0.3">
      <c r="A484" s="4162"/>
      <c r="B484" s="4272"/>
      <c r="C484" s="4186"/>
      <c r="D484" s="4113"/>
      <c r="E484" s="4114"/>
      <c r="F484" s="4115"/>
      <c r="G484" s="4033"/>
      <c r="H484" s="4049"/>
      <c r="I484" s="4139"/>
      <c r="J484" s="4089"/>
      <c r="K484" s="1361" t="s">
        <v>27</v>
      </c>
      <c r="L484" s="1360">
        <f>SUM(L480:L483)</f>
        <v>933.8</v>
      </c>
      <c r="M484" s="1248"/>
      <c r="N484" s="1359"/>
      <c r="O484" s="1246"/>
      <c r="T484" s="1220"/>
    </row>
    <row r="485" spans="1:21" s="56" customFormat="1" ht="13.15" customHeight="1" thickBot="1" x14ac:dyDescent="0.3">
      <c r="A485" s="4160" t="s">
        <v>30</v>
      </c>
      <c r="B485" s="4297" t="s">
        <v>28</v>
      </c>
      <c r="C485" s="4185" t="s">
        <v>31</v>
      </c>
      <c r="D485" s="4038" t="s">
        <v>31</v>
      </c>
      <c r="E485" s="3983"/>
      <c r="F485" s="3535" t="s">
        <v>532</v>
      </c>
      <c r="G485" s="4032" t="s">
        <v>503</v>
      </c>
      <c r="H485" s="4048"/>
      <c r="I485" s="1324" t="s">
        <v>313</v>
      </c>
      <c r="J485" s="4142" t="s">
        <v>531</v>
      </c>
      <c r="K485" s="1358" t="s">
        <v>498</v>
      </c>
      <c r="L485" s="1269">
        <v>45</v>
      </c>
      <c r="M485" s="3981" t="s">
        <v>530</v>
      </c>
      <c r="N485" s="4140" t="s">
        <v>144</v>
      </c>
      <c r="O485" s="4290">
        <v>1</v>
      </c>
      <c r="P485" s="1335"/>
      <c r="Q485" s="1335"/>
    </row>
    <row r="486" spans="1:21" s="56" customFormat="1" ht="20.25" customHeight="1" thickBot="1" x14ac:dyDescent="0.3">
      <c r="A486" s="4161"/>
      <c r="B486" s="4298"/>
      <c r="C486" s="4200"/>
      <c r="D486" s="4039"/>
      <c r="E486" s="3984"/>
      <c r="F486" s="3871"/>
      <c r="G486" s="4032"/>
      <c r="H486" s="4048"/>
      <c r="I486" s="1324"/>
      <c r="J486" s="4145"/>
      <c r="K486" s="1357" t="s">
        <v>24</v>
      </c>
      <c r="L486" s="1259">
        <v>0</v>
      </c>
      <c r="M486" s="4067"/>
      <c r="N486" s="4141"/>
      <c r="O486" s="4291"/>
      <c r="P486" s="1335"/>
      <c r="Q486" s="1335"/>
    </row>
    <row r="487" spans="1:21" s="56" customFormat="1" ht="17.25" customHeight="1" thickBot="1" x14ac:dyDescent="0.3">
      <c r="A487" s="4162"/>
      <c r="B487" s="4299"/>
      <c r="C487" s="4186"/>
      <c r="D487" s="4040"/>
      <c r="E487" s="3985"/>
      <c r="F487" s="3413"/>
      <c r="G487" s="4033"/>
      <c r="H487" s="4049"/>
      <c r="I487" s="1324"/>
      <c r="J487" s="4338"/>
      <c r="K487" s="1250" t="s">
        <v>27</v>
      </c>
      <c r="L487" s="1249">
        <f>SUM(L485:L486)</f>
        <v>45</v>
      </c>
      <c r="M487" s="4068"/>
      <c r="N487" s="1344"/>
      <c r="O487" s="1354"/>
      <c r="P487" s="1335"/>
      <c r="Q487" s="1335"/>
    </row>
    <row r="488" spans="1:21" s="56" customFormat="1" ht="15" customHeight="1" thickBot="1" x14ac:dyDescent="0.3">
      <c r="A488" s="4160" t="s">
        <v>30</v>
      </c>
      <c r="B488" s="4297" t="s">
        <v>28</v>
      </c>
      <c r="C488" s="4185" t="s">
        <v>31</v>
      </c>
      <c r="D488" s="4038" t="s">
        <v>50</v>
      </c>
      <c r="E488" s="3983"/>
      <c r="F488" s="1353" t="s">
        <v>529</v>
      </c>
      <c r="G488" s="4031" t="s">
        <v>503</v>
      </c>
      <c r="H488" s="4337" t="s">
        <v>18</v>
      </c>
      <c r="I488" s="1327" t="s">
        <v>313</v>
      </c>
      <c r="J488" s="4142" t="s">
        <v>169</v>
      </c>
      <c r="K488" s="1260" t="s">
        <v>498</v>
      </c>
      <c r="L488" s="1317">
        <v>121.5</v>
      </c>
      <c r="M488" s="4339" t="s">
        <v>528</v>
      </c>
      <c r="N488" s="4140" t="s">
        <v>144</v>
      </c>
      <c r="O488" s="4290">
        <v>2</v>
      </c>
      <c r="P488" s="1335"/>
      <c r="Q488" s="1335"/>
      <c r="U488" s="1220"/>
    </row>
    <row r="489" spans="1:21" s="56" customFormat="1" ht="21.75" customHeight="1" thickBot="1" x14ac:dyDescent="0.3">
      <c r="A489" s="4161"/>
      <c r="B489" s="4298"/>
      <c r="C489" s="4200"/>
      <c r="D489" s="4039"/>
      <c r="E489" s="3984"/>
      <c r="F489" s="4158"/>
      <c r="G489" s="4032"/>
      <c r="H489" s="4337"/>
      <c r="I489" s="1324"/>
      <c r="J489" s="4143"/>
      <c r="K489" s="1342" t="s">
        <v>24</v>
      </c>
      <c r="L489" s="1259">
        <v>0</v>
      </c>
      <c r="M489" s="4340"/>
      <c r="N489" s="4141"/>
      <c r="O489" s="4291"/>
      <c r="P489" s="1335"/>
      <c r="Q489" s="1335"/>
    </row>
    <row r="490" spans="1:21" s="56" customFormat="1" ht="21.75" hidden="1" customHeight="1" thickBot="1" x14ac:dyDescent="0.25">
      <c r="A490" s="4161"/>
      <c r="B490" s="4298"/>
      <c r="C490" s="4200"/>
      <c r="D490" s="4039"/>
      <c r="E490" s="3984"/>
      <c r="F490" s="4158"/>
      <c r="G490" s="4032"/>
      <c r="H490" s="4337"/>
      <c r="I490" s="1324"/>
      <c r="J490" s="4143"/>
      <c r="K490" s="1342" t="s">
        <v>498</v>
      </c>
      <c r="L490" s="1259">
        <v>0</v>
      </c>
      <c r="M490" s="3998" t="s">
        <v>526</v>
      </c>
      <c r="N490" s="4118" t="s">
        <v>144</v>
      </c>
      <c r="O490" s="4103">
        <v>1</v>
      </c>
      <c r="P490" s="1335"/>
      <c r="Q490" s="1335"/>
      <c r="R490" s="1348"/>
      <c r="S490" s="1220"/>
      <c r="T490" s="1220"/>
      <c r="U490" s="1220"/>
    </row>
    <row r="491" spans="1:21" s="56" customFormat="1" ht="20.25" hidden="1" customHeight="1" thickBot="1" x14ac:dyDescent="0.3">
      <c r="A491" s="4161"/>
      <c r="B491" s="4298"/>
      <c r="C491" s="4200"/>
      <c r="D491" s="4039"/>
      <c r="E491" s="3984"/>
      <c r="F491" s="4158"/>
      <c r="G491" s="4032"/>
      <c r="H491" s="4337"/>
      <c r="I491" s="1324"/>
      <c r="J491" s="4143"/>
      <c r="K491" s="350" t="s">
        <v>26</v>
      </c>
      <c r="L491" s="1259">
        <v>0</v>
      </c>
      <c r="M491" s="3999"/>
      <c r="N491" s="4119"/>
      <c r="O491" s="4060"/>
      <c r="P491" s="1335"/>
      <c r="Q491" s="1335"/>
    </row>
    <row r="492" spans="1:21" s="56" customFormat="1" ht="21.75" hidden="1" customHeight="1" thickBot="1" x14ac:dyDescent="0.3">
      <c r="A492" s="4161"/>
      <c r="B492" s="4298"/>
      <c r="C492" s="4200"/>
      <c r="D492" s="4039"/>
      <c r="E492" s="3984"/>
      <c r="F492" s="4158"/>
      <c r="G492" s="4032"/>
      <c r="H492" s="4337"/>
      <c r="I492" s="1324"/>
      <c r="J492" s="4143"/>
      <c r="K492" s="1250" t="s">
        <v>27</v>
      </c>
      <c r="L492" s="1322">
        <f>SUM(L490:L491)</f>
        <v>0</v>
      </c>
      <c r="M492" s="1347"/>
      <c r="N492" s="1341"/>
      <c r="O492" s="1340"/>
      <c r="P492" s="1335"/>
      <c r="Q492" s="1335"/>
    </row>
    <row r="493" spans="1:21" s="56" customFormat="1" ht="19.5" customHeight="1" thickBot="1" x14ac:dyDescent="0.3">
      <c r="A493" s="4162"/>
      <c r="B493" s="4299"/>
      <c r="C493" s="4186"/>
      <c r="D493" s="4040"/>
      <c r="E493" s="3985"/>
      <c r="F493" s="4159"/>
      <c r="G493" s="4032"/>
      <c r="H493" s="4337"/>
      <c r="I493" s="1339"/>
      <c r="J493" s="4143"/>
      <c r="K493" s="1323" t="s">
        <v>27</v>
      </c>
      <c r="L493" s="1346">
        <f>SUM(L488:L492)</f>
        <v>121.5</v>
      </c>
      <c r="M493" s="1345"/>
      <c r="N493" s="1344"/>
      <c r="O493" s="1343"/>
      <c r="P493" s="1335"/>
      <c r="Q493" s="1335"/>
    </row>
    <row r="494" spans="1:21" s="56" customFormat="1" ht="18.75" customHeight="1" thickBot="1" x14ac:dyDescent="0.3">
      <c r="A494" s="4160" t="s">
        <v>30</v>
      </c>
      <c r="B494" s="4297" t="s">
        <v>28</v>
      </c>
      <c r="C494" s="4185" t="s">
        <v>31</v>
      </c>
      <c r="D494" s="4038" t="s">
        <v>53</v>
      </c>
      <c r="E494" s="3983"/>
      <c r="F494" s="3535" t="s">
        <v>527</v>
      </c>
      <c r="G494" s="4032"/>
      <c r="H494" s="4337"/>
      <c r="I494" s="1327" t="s">
        <v>313</v>
      </c>
      <c r="J494" s="4142" t="s">
        <v>169</v>
      </c>
      <c r="K494" s="1260" t="s">
        <v>498</v>
      </c>
      <c r="L494" s="1317">
        <v>2.2999999999999998</v>
      </c>
      <c r="M494" s="3981" t="s">
        <v>526</v>
      </c>
      <c r="N494" s="4118" t="s">
        <v>144</v>
      </c>
      <c r="O494" s="4059">
        <v>1</v>
      </c>
      <c r="P494" s="1335"/>
      <c r="Q494" s="1335"/>
    </row>
    <row r="495" spans="1:21" s="56" customFormat="1" ht="18.75" customHeight="1" thickBot="1" x14ac:dyDescent="0.3">
      <c r="A495" s="4161"/>
      <c r="B495" s="4298"/>
      <c r="C495" s="4200"/>
      <c r="D495" s="4039"/>
      <c r="E495" s="3984"/>
      <c r="F495" s="3871"/>
      <c r="G495" s="4032"/>
      <c r="H495" s="4337"/>
      <c r="I495" s="1324"/>
      <c r="J495" s="4143"/>
      <c r="K495" s="1342" t="s">
        <v>24</v>
      </c>
      <c r="L495" s="1317">
        <v>0</v>
      </c>
      <c r="M495" s="4067"/>
      <c r="N495" s="4119"/>
      <c r="O495" s="4060"/>
      <c r="P495" s="1335"/>
      <c r="Q495" s="1335"/>
    </row>
    <row r="496" spans="1:21" s="56" customFormat="1" ht="17.25" customHeight="1" thickBot="1" x14ac:dyDescent="0.3">
      <c r="A496" s="4162"/>
      <c r="B496" s="4299"/>
      <c r="C496" s="4186"/>
      <c r="D496" s="4040"/>
      <c r="E496" s="3985"/>
      <c r="F496" s="3413"/>
      <c r="G496" s="4033"/>
      <c r="H496" s="4337"/>
      <c r="I496" s="1339"/>
      <c r="J496" s="4144"/>
      <c r="K496" s="1250" t="s">
        <v>27</v>
      </c>
      <c r="L496" s="1249">
        <f>SUM(L494:L495)</f>
        <v>2.2999999999999998</v>
      </c>
      <c r="M496" s="1338"/>
      <c r="N496" s="1337"/>
      <c r="O496" s="1336"/>
      <c r="P496" s="1335"/>
      <c r="Q496" s="1335"/>
    </row>
    <row r="497" spans="1:21" s="56" customFormat="1" ht="15" customHeight="1" thickBot="1" x14ac:dyDescent="0.3">
      <c r="A497" s="4160" t="s">
        <v>30</v>
      </c>
      <c r="B497" s="4311" t="s">
        <v>28</v>
      </c>
      <c r="C497" s="4156" t="s">
        <v>31</v>
      </c>
      <c r="D497" s="4038" t="s">
        <v>55</v>
      </c>
      <c r="E497" s="3983"/>
      <c r="F497" s="3535" t="s">
        <v>525</v>
      </c>
      <c r="G497" s="4031" t="s">
        <v>503</v>
      </c>
      <c r="H497" s="4337"/>
      <c r="I497" s="1327" t="s">
        <v>313</v>
      </c>
      <c r="J497" s="4145" t="s">
        <v>169</v>
      </c>
      <c r="K497" s="350" t="s">
        <v>20</v>
      </c>
      <c r="L497" s="1334">
        <v>180</v>
      </c>
      <c r="M497" s="4007" t="s">
        <v>524</v>
      </c>
      <c r="N497" s="4133" t="s">
        <v>144</v>
      </c>
      <c r="O497" s="4135">
        <v>4</v>
      </c>
      <c r="P497" s="1328"/>
      <c r="Q497" s="1328"/>
    </row>
    <row r="498" spans="1:21" s="56" customFormat="1" ht="15" customHeight="1" thickBot="1" x14ac:dyDescent="0.3">
      <c r="A498" s="4161"/>
      <c r="B498" s="4312"/>
      <c r="C498" s="4157"/>
      <c r="D498" s="4039"/>
      <c r="E498" s="3984"/>
      <c r="F498" s="3871"/>
      <c r="G498" s="4032"/>
      <c r="H498" s="4337"/>
      <c r="I498" s="1324"/>
      <c r="J498" s="4145"/>
      <c r="K498" s="350" t="s">
        <v>26</v>
      </c>
      <c r="L498" s="1332"/>
      <c r="M498" s="4007"/>
      <c r="N498" s="4133"/>
      <c r="O498" s="4135"/>
      <c r="P498" s="1328"/>
      <c r="Q498" s="1328"/>
    </row>
    <row r="499" spans="1:21" s="56" customFormat="1" ht="15" customHeight="1" thickBot="1" x14ac:dyDescent="0.3">
      <c r="A499" s="4161"/>
      <c r="B499" s="4312"/>
      <c r="C499" s="4157"/>
      <c r="D499" s="4039"/>
      <c r="E499" s="3984"/>
      <c r="F499" s="3871"/>
      <c r="G499" s="4032"/>
      <c r="H499" s="4337"/>
      <c r="I499" s="1324"/>
      <c r="J499" s="4143"/>
      <c r="K499" s="1250" t="s">
        <v>27</v>
      </c>
      <c r="L499" s="1317">
        <f>SUM(L497:L498)</f>
        <v>180</v>
      </c>
      <c r="M499" s="4131"/>
      <c r="N499" s="4292"/>
      <c r="O499" s="4136"/>
      <c r="P499" s="1328"/>
      <c r="Q499" s="1328"/>
    </row>
    <row r="500" spans="1:21" s="56" customFormat="1" ht="14.25" customHeight="1" thickBot="1" x14ac:dyDescent="0.3">
      <c r="A500" s="4160" t="s">
        <v>30</v>
      </c>
      <c r="B500" s="4187" t="s">
        <v>28</v>
      </c>
      <c r="C500" s="4153" t="s">
        <v>31</v>
      </c>
      <c r="D500" s="4038" t="s">
        <v>62</v>
      </c>
      <c r="E500" s="3983"/>
      <c r="F500" s="3535" t="s">
        <v>523</v>
      </c>
      <c r="G500" s="4032"/>
      <c r="H500" s="4337"/>
      <c r="I500" s="1327" t="s">
        <v>313</v>
      </c>
      <c r="J500" s="4142" t="s">
        <v>169</v>
      </c>
      <c r="K500" s="1260" t="s">
        <v>498</v>
      </c>
      <c r="L500" s="1259">
        <v>55</v>
      </c>
      <c r="M500" s="1305" t="s">
        <v>522</v>
      </c>
      <c r="N500" s="1316" t="s">
        <v>142</v>
      </c>
      <c r="O500" s="1312">
        <v>90</v>
      </c>
      <c r="P500" s="1221"/>
      <c r="Q500" s="1221"/>
      <c r="U500" s="1220"/>
    </row>
    <row r="501" spans="1:21" s="56" customFormat="1" ht="14.25" customHeight="1" thickBot="1" x14ac:dyDescent="0.3">
      <c r="A501" s="4161"/>
      <c r="B501" s="4188"/>
      <c r="C501" s="4154"/>
      <c r="D501" s="4039"/>
      <c r="E501" s="3984"/>
      <c r="F501" s="3871"/>
      <c r="G501" s="4032"/>
      <c r="H501" s="4337"/>
      <c r="I501" s="1324"/>
      <c r="J501" s="4143"/>
      <c r="K501" s="1260" t="s">
        <v>26</v>
      </c>
      <c r="L501" s="1259"/>
      <c r="M501" s="1301"/>
      <c r="N501" s="1315"/>
      <c r="O501" s="1325"/>
    </row>
    <row r="502" spans="1:21" s="56" customFormat="1" ht="15" customHeight="1" thickBot="1" x14ac:dyDescent="0.3">
      <c r="A502" s="4161"/>
      <c r="B502" s="4188"/>
      <c r="C502" s="4154"/>
      <c r="D502" s="4039"/>
      <c r="E502" s="3984"/>
      <c r="F502" s="3871"/>
      <c r="G502" s="4032"/>
      <c r="H502" s="4337"/>
      <c r="I502" s="1324"/>
      <c r="J502" s="4144"/>
      <c r="K502" s="1323" t="s">
        <v>27</v>
      </c>
      <c r="L502" s="1322">
        <f>SUM(L500:L501)</f>
        <v>55</v>
      </c>
      <c r="M502" s="1321"/>
      <c r="N502" s="1320"/>
      <c r="O502" s="1319"/>
    </row>
    <row r="503" spans="1:21" s="56" customFormat="1" ht="20.25" hidden="1" customHeight="1" thickBot="1" x14ac:dyDescent="0.3">
      <c r="A503" s="4160" t="s">
        <v>30</v>
      </c>
      <c r="B503" s="4187" t="s">
        <v>28</v>
      </c>
      <c r="C503" s="4153" t="s">
        <v>31</v>
      </c>
      <c r="D503" s="4038" t="s">
        <v>64</v>
      </c>
      <c r="E503" s="3983"/>
      <c r="F503" s="3535" t="s">
        <v>521</v>
      </c>
      <c r="G503" s="4031" t="s">
        <v>503</v>
      </c>
      <c r="H503" s="4367" t="s">
        <v>18</v>
      </c>
      <c r="I503" s="4380" t="s">
        <v>58</v>
      </c>
      <c r="J503" s="4084" t="s">
        <v>133</v>
      </c>
      <c r="K503" s="1260" t="s">
        <v>498</v>
      </c>
      <c r="L503" s="1269">
        <v>0</v>
      </c>
      <c r="M503" s="1305" t="s">
        <v>519</v>
      </c>
      <c r="N503" s="1316" t="s">
        <v>386</v>
      </c>
      <c r="O503" s="1312">
        <v>1</v>
      </c>
      <c r="P503" s="1221"/>
      <c r="Q503" s="1221"/>
    </row>
    <row r="504" spans="1:21" s="56" customFormat="1" ht="14.25" hidden="1" customHeight="1" thickBot="1" x14ac:dyDescent="0.3">
      <c r="A504" s="4161"/>
      <c r="B504" s="4188"/>
      <c r="C504" s="4154"/>
      <c r="D504" s="4039"/>
      <c r="E504" s="3984"/>
      <c r="F504" s="3871"/>
      <c r="G504" s="4032"/>
      <c r="H504" s="4337"/>
      <c r="I504" s="4371"/>
      <c r="J504" s="4082"/>
      <c r="K504" s="1260" t="s">
        <v>26</v>
      </c>
      <c r="L504" s="1259"/>
      <c r="M504" s="1301"/>
      <c r="N504" s="1315"/>
      <c r="O504" s="1310"/>
    </row>
    <row r="505" spans="1:21" s="56" customFormat="1" ht="14.25" hidden="1" customHeight="1" thickBot="1" x14ac:dyDescent="0.3">
      <c r="A505" s="4162"/>
      <c r="B505" s="4189"/>
      <c r="C505" s="4155"/>
      <c r="D505" s="4040"/>
      <c r="E505" s="3985"/>
      <c r="F505" s="3413"/>
      <c r="G505" s="4032"/>
      <c r="H505" s="4337"/>
      <c r="I505" s="4371"/>
      <c r="J505" s="4085"/>
      <c r="K505" s="1250" t="s">
        <v>27</v>
      </c>
      <c r="L505" s="1249">
        <f>SUM(L503:L504)</f>
        <v>0</v>
      </c>
      <c r="M505" s="1279"/>
      <c r="N505" s="1314"/>
      <c r="O505" s="1246"/>
    </row>
    <row r="506" spans="1:21" s="56" customFormat="1" ht="19.5" customHeight="1" thickBot="1" x14ac:dyDescent="0.3">
      <c r="A506" s="4160" t="s">
        <v>30</v>
      </c>
      <c r="B506" s="4187" t="s">
        <v>28</v>
      </c>
      <c r="C506" s="4153" t="s">
        <v>31</v>
      </c>
      <c r="D506" s="4038" t="s">
        <v>67</v>
      </c>
      <c r="E506" s="3983"/>
      <c r="F506" s="3535" t="s">
        <v>520</v>
      </c>
      <c r="G506" s="4032"/>
      <c r="H506" s="4337"/>
      <c r="I506" s="4371" t="s">
        <v>313</v>
      </c>
      <c r="J506" s="4081" t="s">
        <v>169</v>
      </c>
      <c r="K506" s="1260" t="s">
        <v>498</v>
      </c>
      <c r="L506" s="1317">
        <v>45</v>
      </c>
      <c r="M506" s="1305" t="s">
        <v>519</v>
      </c>
      <c r="N506" s="1316" t="s">
        <v>386</v>
      </c>
      <c r="O506" s="1312">
        <v>1</v>
      </c>
      <c r="P506" s="1221"/>
      <c r="Q506" s="1221"/>
    </row>
    <row r="507" spans="1:21" s="56" customFormat="1" ht="13.5" customHeight="1" thickBot="1" x14ac:dyDescent="0.3">
      <c r="A507" s="4161"/>
      <c r="B507" s="4188"/>
      <c r="C507" s="4154"/>
      <c r="D507" s="4039"/>
      <c r="E507" s="3984"/>
      <c r="F507" s="3871"/>
      <c r="G507" s="4032"/>
      <c r="H507" s="4337"/>
      <c r="I507" s="4371"/>
      <c r="J507" s="4082"/>
      <c r="K507" s="1260" t="s">
        <v>26</v>
      </c>
      <c r="L507" s="1259"/>
      <c r="M507" s="1301"/>
      <c r="N507" s="1315"/>
      <c r="O507" s="1310"/>
    </row>
    <row r="508" spans="1:21" s="56" customFormat="1" ht="15.75" customHeight="1" thickBot="1" x14ac:dyDescent="0.3">
      <c r="A508" s="4162"/>
      <c r="B508" s="4189"/>
      <c r="C508" s="4155"/>
      <c r="D508" s="4040"/>
      <c r="E508" s="3985"/>
      <c r="F508" s="3413"/>
      <c r="G508" s="4032"/>
      <c r="H508" s="4337"/>
      <c r="I508" s="4371"/>
      <c r="J508" s="4082"/>
      <c r="K508" s="1250" t="s">
        <v>27</v>
      </c>
      <c r="L508" s="1249">
        <f>SUM(L506:L507)</f>
        <v>45</v>
      </c>
      <c r="M508" s="1279"/>
      <c r="N508" s="1314"/>
      <c r="O508" s="1246"/>
    </row>
    <row r="509" spans="1:21" s="56" customFormat="1" ht="14.25" customHeight="1" thickBot="1" x14ac:dyDescent="0.3">
      <c r="A509" s="4160" t="s">
        <v>30</v>
      </c>
      <c r="B509" s="4187" t="s">
        <v>28</v>
      </c>
      <c r="C509" s="4153" t="s">
        <v>31</v>
      </c>
      <c r="D509" s="4038" t="s">
        <v>69</v>
      </c>
      <c r="E509" s="3983"/>
      <c r="F509" s="3535" t="s">
        <v>518</v>
      </c>
      <c r="G509" s="4032"/>
      <c r="H509" s="4337"/>
      <c r="I509" s="4371"/>
      <c r="J509" s="4082"/>
      <c r="K509" s="1260" t="s">
        <v>498</v>
      </c>
      <c r="L509" s="1269">
        <v>24</v>
      </c>
      <c r="M509" s="3979" t="s">
        <v>497</v>
      </c>
      <c r="N509" s="1313" t="s">
        <v>386</v>
      </c>
      <c r="O509" s="1312">
        <v>1</v>
      </c>
      <c r="P509" s="1221"/>
      <c r="Q509" s="1221"/>
    </row>
    <row r="510" spans="1:21" s="56" customFormat="1" ht="14.25" customHeight="1" thickBot="1" x14ac:dyDescent="0.3">
      <c r="A510" s="4161"/>
      <c r="B510" s="4188"/>
      <c r="C510" s="4154"/>
      <c r="D510" s="4039"/>
      <c r="E510" s="3984"/>
      <c r="F510" s="3871"/>
      <c r="G510" s="4032"/>
      <c r="H510" s="4337"/>
      <c r="I510" s="4371"/>
      <c r="J510" s="4082"/>
      <c r="K510" s="1260" t="s">
        <v>26</v>
      </c>
      <c r="L510" s="1259"/>
      <c r="M510" s="4056"/>
      <c r="N510" s="1300"/>
      <c r="O510" s="1310"/>
    </row>
    <row r="511" spans="1:21" s="56" customFormat="1" ht="14.25" customHeight="1" thickBot="1" x14ac:dyDescent="0.3">
      <c r="A511" s="4162"/>
      <c r="B511" s="4189"/>
      <c r="C511" s="4155"/>
      <c r="D511" s="4040"/>
      <c r="E511" s="3985"/>
      <c r="F511" s="3413"/>
      <c r="G511" s="4033"/>
      <c r="H511" s="4337"/>
      <c r="I511" s="4371"/>
      <c r="J511" s="4083"/>
      <c r="K511" s="1250" t="s">
        <v>27</v>
      </c>
      <c r="L511" s="1249">
        <f>SUM(L509:L510)</f>
        <v>24</v>
      </c>
      <c r="M511" s="1279"/>
      <c r="N511" s="1278"/>
      <c r="O511" s="1308"/>
    </row>
    <row r="512" spans="1:21" s="56" customFormat="1" ht="14.25" hidden="1" customHeight="1" thickBot="1" x14ac:dyDescent="0.3">
      <c r="A512" s="4160" t="s">
        <v>30</v>
      </c>
      <c r="B512" s="4182" t="s">
        <v>28</v>
      </c>
      <c r="C512" s="4153" t="s">
        <v>31</v>
      </c>
      <c r="D512" s="4038" t="s">
        <v>162</v>
      </c>
      <c r="E512" s="3983"/>
      <c r="F512" s="3446" t="s">
        <v>517</v>
      </c>
      <c r="G512" s="4031" t="s">
        <v>503</v>
      </c>
      <c r="H512" s="4337"/>
      <c r="I512" s="4365" t="s">
        <v>516</v>
      </c>
      <c r="J512" s="4362" t="s">
        <v>135</v>
      </c>
      <c r="K512" s="1307" t="s">
        <v>20</v>
      </c>
      <c r="L512" s="1306">
        <v>0</v>
      </c>
      <c r="M512" s="1305" t="s">
        <v>515</v>
      </c>
      <c r="N512" s="1304" t="s">
        <v>386</v>
      </c>
      <c r="O512" s="1303">
        <v>3</v>
      </c>
      <c r="P512" s="1221"/>
      <c r="Q512" s="1221"/>
    </row>
    <row r="513" spans="1:15 16384:16384" s="56" customFormat="1" ht="14.25" hidden="1" customHeight="1" thickBot="1" x14ac:dyDescent="0.3">
      <c r="A513" s="4161"/>
      <c r="B513" s="4183"/>
      <c r="C513" s="4154"/>
      <c r="D513" s="4039"/>
      <c r="E513" s="3984"/>
      <c r="F513" s="4034"/>
      <c r="G513" s="4032"/>
      <c r="H513" s="4337"/>
      <c r="I513" s="4365"/>
      <c r="J513" s="4363"/>
      <c r="K513" s="1260" t="s">
        <v>26</v>
      </c>
      <c r="L513" s="1259"/>
      <c r="M513" s="1301"/>
      <c r="N513" s="1300"/>
      <c r="O513" s="1299"/>
    </row>
    <row r="514" spans="1:15 16384:16384" s="56" customFormat="1" ht="14.25" hidden="1" customHeight="1" thickBot="1" x14ac:dyDescent="0.3">
      <c r="A514" s="4162"/>
      <c r="B514" s="4184"/>
      <c r="C514" s="4155"/>
      <c r="D514" s="4040"/>
      <c r="E514" s="3985"/>
      <c r="F514" s="3447"/>
      <c r="G514" s="4033"/>
      <c r="H514" s="4368"/>
      <c r="I514" s="4366"/>
      <c r="J514" s="4364"/>
      <c r="K514" s="1250" t="s">
        <v>27</v>
      </c>
      <c r="L514" s="1249">
        <f>SUM(L512:L513)</f>
        <v>0</v>
      </c>
      <c r="M514" s="1297"/>
      <c r="N514" s="1296"/>
      <c r="O514" s="1295"/>
    </row>
    <row r="515" spans="1:15 16384:16384" s="56" customFormat="1" ht="14.25" customHeight="1" thickBot="1" x14ac:dyDescent="0.3">
      <c r="A515" s="4160" t="s">
        <v>30</v>
      </c>
      <c r="B515" s="4182" t="s">
        <v>28</v>
      </c>
      <c r="C515" s="4153" t="s">
        <v>31</v>
      </c>
      <c r="D515" s="4038" t="s">
        <v>514</v>
      </c>
      <c r="E515" s="3983"/>
      <c r="F515" s="4303" t="s">
        <v>513</v>
      </c>
      <c r="G515" s="4031" t="s">
        <v>503</v>
      </c>
      <c r="H515" s="4367" t="s">
        <v>18</v>
      </c>
      <c r="I515" s="1291" t="s">
        <v>313</v>
      </c>
      <c r="J515" s="3992" t="s">
        <v>169</v>
      </c>
      <c r="K515" s="1260" t="s">
        <v>498</v>
      </c>
      <c r="L515" s="1269">
        <v>100.2</v>
      </c>
      <c r="M515" s="3979" t="s">
        <v>497</v>
      </c>
      <c r="N515" s="1294" t="s">
        <v>386</v>
      </c>
      <c r="O515" s="1267">
        <v>1</v>
      </c>
    </row>
    <row r="516" spans="1:15 16384:16384" s="56" customFormat="1" ht="14.25" customHeight="1" thickBot="1" x14ac:dyDescent="0.3">
      <c r="A516" s="4161"/>
      <c r="B516" s="4183"/>
      <c r="C516" s="4154"/>
      <c r="D516" s="4039"/>
      <c r="E516" s="3984"/>
      <c r="F516" s="4304"/>
      <c r="G516" s="4032"/>
      <c r="H516" s="4337"/>
      <c r="I516" s="1277"/>
      <c r="J516" s="3993"/>
      <c r="K516" s="1260" t="s">
        <v>26</v>
      </c>
      <c r="L516" s="1259"/>
      <c r="M516" s="4056"/>
      <c r="N516" s="1293"/>
      <c r="O516" s="1292"/>
    </row>
    <row r="517" spans="1:15 16384:16384" s="56" customFormat="1" ht="17.25" customHeight="1" thickBot="1" x14ac:dyDescent="0.3">
      <c r="A517" s="4162"/>
      <c r="B517" s="4184"/>
      <c r="C517" s="4155"/>
      <c r="D517" s="4040"/>
      <c r="E517" s="3985"/>
      <c r="F517" s="4305"/>
      <c r="G517" s="4032"/>
      <c r="H517" s="4337"/>
      <c r="I517" s="1277"/>
      <c r="J517" s="3993"/>
      <c r="K517" s="1250" t="s">
        <v>27</v>
      </c>
      <c r="L517" s="1249">
        <f>SUM(L515:L516)</f>
        <v>100.2</v>
      </c>
      <c r="M517" s="1279"/>
      <c r="N517" s="1278"/>
      <c r="O517" s="1246"/>
    </row>
    <row r="518" spans="1:15 16384:16384" s="56" customFormat="1" ht="15.75" customHeight="1" thickBot="1" x14ac:dyDescent="0.3">
      <c r="A518" s="4160" t="s">
        <v>30</v>
      </c>
      <c r="B518" s="4182" t="s">
        <v>28</v>
      </c>
      <c r="C518" s="4153" t="s">
        <v>31</v>
      </c>
      <c r="D518" s="4038" t="s">
        <v>512</v>
      </c>
      <c r="E518" s="3983"/>
      <c r="F518" s="4035" t="s">
        <v>511</v>
      </c>
      <c r="G518" s="4032"/>
      <c r="H518" s="4337"/>
      <c r="I518" s="1291" t="s">
        <v>67</v>
      </c>
      <c r="J518" s="3996" t="s">
        <v>102</v>
      </c>
      <c r="K518" s="1260" t="s">
        <v>498</v>
      </c>
      <c r="L518" s="1269">
        <v>75</v>
      </c>
      <c r="M518" s="4057" t="s">
        <v>510</v>
      </c>
      <c r="N518" s="1268" t="s">
        <v>386</v>
      </c>
      <c r="O518" s="1267">
        <v>2</v>
      </c>
    </row>
    <row r="519" spans="1:15 16384:16384" s="56" customFormat="1" ht="17.25" customHeight="1" thickBot="1" x14ac:dyDescent="0.3">
      <c r="A519" s="4161"/>
      <c r="B519" s="4183"/>
      <c r="C519" s="4154"/>
      <c r="D519" s="4039"/>
      <c r="E519" s="3984"/>
      <c r="F519" s="4036"/>
      <c r="G519" s="4032"/>
      <c r="H519" s="4337"/>
      <c r="I519" s="1277"/>
      <c r="J519" s="4360"/>
      <c r="K519" s="1260" t="s">
        <v>26</v>
      </c>
      <c r="L519" s="1259"/>
      <c r="M519" s="4058"/>
      <c r="N519" s="1258"/>
      <c r="O519" s="1290"/>
    </row>
    <row r="520" spans="1:15 16384:16384" s="56" customFormat="1" ht="17.25" customHeight="1" thickBot="1" x14ac:dyDescent="0.3">
      <c r="A520" s="4162"/>
      <c r="B520" s="4184"/>
      <c r="C520" s="4155"/>
      <c r="D520" s="4040"/>
      <c r="E520" s="3985"/>
      <c r="F520" s="4037"/>
      <c r="G520" s="4032"/>
      <c r="H520" s="4337"/>
      <c r="I520" s="1276"/>
      <c r="J520" s="4361"/>
      <c r="K520" s="1250" t="s">
        <v>27</v>
      </c>
      <c r="L520" s="1249">
        <f>SUM(L518:L519)</f>
        <v>75</v>
      </c>
      <c r="M520" s="1279"/>
      <c r="N520" s="1278"/>
      <c r="O520" s="1289"/>
    </row>
    <row r="521" spans="1:15 16384:16384" s="56" customFormat="1" ht="14.25" customHeight="1" thickBot="1" x14ac:dyDescent="0.3">
      <c r="A521" s="4160" t="s">
        <v>30</v>
      </c>
      <c r="B521" s="4182" t="s">
        <v>28</v>
      </c>
      <c r="C521" s="4153" t="s">
        <v>31</v>
      </c>
      <c r="D521" s="4038" t="s">
        <v>313</v>
      </c>
      <c r="E521" s="3983"/>
      <c r="F521" s="4035" t="s">
        <v>509</v>
      </c>
      <c r="G521" s="4032"/>
      <c r="H521" s="4337"/>
      <c r="I521" s="1291" t="s">
        <v>313</v>
      </c>
      <c r="J521" s="3992" t="s">
        <v>169</v>
      </c>
      <c r="K521" s="1260" t="s">
        <v>498</v>
      </c>
      <c r="L521" s="1259">
        <v>70</v>
      </c>
      <c r="M521" s="3979" t="s">
        <v>497</v>
      </c>
      <c r="N521" s="1268" t="s">
        <v>386</v>
      </c>
      <c r="O521" s="1267">
        <v>1</v>
      </c>
    </row>
    <row r="522" spans="1:15 16384:16384" s="56" customFormat="1" ht="14.25" customHeight="1" thickBot="1" x14ac:dyDescent="0.3">
      <c r="A522" s="4161"/>
      <c r="B522" s="4183"/>
      <c r="C522" s="4154"/>
      <c r="D522" s="4039"/>
      <c r="E522" s="3984"/>
      <c r="F522" s="4036"/>
      <c r="G522" s="4032"/>
      <c r="H522" s="4337"/>
      <c r="I522" s="1277"/>
      <c r="J522" s="3993"/>
      <c r="K522" s="1260" t="s">
        <v>26</v>
      </c>
      <c r="L522" s="1259"/>
      <c r="M522" s="4056"/>
      <c r="N522" s="1258"/>
      <c r="O522" s="1290"/>
    </row>
    <row r="523" spans="1:15 16384:16384" s="56" customFormat="1" ht="29.25" customHeight="1" thickBot="1" x14ac:dyDescent="0.3">
      <c r="A523" s="4162"/>
      <c r="B523" s="4184"/>
      <c r="C523" s="4155"/>
      <c r="D523" s="4040"/>
      <c r="E523" s="3985"/>
      <c r="F523" s="4037"/>
      <c r="G523" s="4032"/>
      <c r="H523" s="4337"/>
      <c r="I523" s="1277"/>
      <c r="J523" s="4089"/>
      <c r="K523" s="1250" t="s">
        <v>27</v>
      </c>
      <c r="L523" s="1249">
        <f>SUM(L521:L522)</f>
        <v>70</v>
      </c>
      <c r="M523" s="1279"/>
      <c r="N523" s="1278"/>
      <c r="O523" s="1289"/>
    </row>
    <row r="524" spans="1:15 16384:16384" s="56" customFormat="1" ht="14.25" customHeight="1" thickBot="1" x14ac:dyDescent="0.3">
      <c r="A524" s="4160" t="s">
        <v>30</v>
      </c>
      <c r="B524" s="4182" t="s">
        <v>28</v>
      </c>
      <c r="C524" s="4153" t="s">
        <v>31</v>
      </c>
      <c r="D524" s="4038" t="s">
        <v>500</v>
      </c>
      <c r="E524" s="3983"/>
      <c r="F524" s="4035" t="s">
        <v>508</v>
      </c>
      <c r="G524" s="4032"/>
      <c r="H524" s="4337"/>
      <c r="I524" s="1291" t="s">
        <v>313</v>
      </c>
      <c r="J524" s="4041" t="s">
        <v>169</v>
      </c>
      <c r="K524" s="1260" t="s">
        <v>498</v>
      </c>
      <c r="L524" s="1269">
        <v>56</v>
      </c>
      <c r="M524" s="3979" t="s">
        <v>497</v>
      </c>
      <c r="N524" s="1268" t="s">
        <v>386</v>
      </c>
      <c r="O524" s="1267">
        <v>1</v>
      </c>
    </row>
    <row r="525" spans="1:15 16384:16384" s="56" customFormat="1" ht="14.25" customHeight="1" thickBot="1" x14ac:dyDescent="0.3">
      <c r="A525" s="4161"/>
      <c r="B525" s="4183"/>
      <c r="C525" s="4154"/>
      <c r="D525" s="4039"/>
      <c r="E525" s="3984"/>
      <c r="F525" s="4036"/>
      <c r="G525" s="4032"/>
      <c r="H525" s="4337"/>
      <c r="I525" s="1277"/>
      <c r="J525" s="4042"/>
      <c r="K525" s="1260" t="s">
        <v>26</v>
      </c>
      <c r="L525" s="1259"/>
      <c r="M525" s="4056"/>
      <c r="N525" s="1258"/>
      <c r="O525" s="1290"/>
    </row>
    <row r="526" spans="1:15 16384:16384" s="56" customFormat="1" ht="14.25" customHeight="1" thickBot="1" x14ac:dyDescent="0.3">
      <c r="A526" s="4162"/>
      <c r="B526" s="4184"/>
      <c r="C526" s="4155"/>
      <c r="D526" s="4040"/>
      <c r="E526" s="3985"/>
      <c r="F526" s="4037"/>
      <c r="G526" s="4032"/>
      <c r="H526" s="4337"/>
      <c r="I526" s="1276"/>
      <c r="J526" s="4043"/>
      <c r="K526" s="1250" t="s">
        <v>27</v>
      </c>
      <c r="L526" s="1249">
        <f>SUM(L524:L525)</f>
        <v>56</v>
      </c>
      <c r="M526" s="1279"/>
      <c r="N526" s="1278"/>
      <c r="O526" s="1289"/>
    </row>
    <row r="527" spans="1:15 16384:16384" s="56" customFormat="1" ht="14.25" customHeight="1" thickBot="1" x14ac:dyDescent="0.3">
      <c r="A527" s="4160" t="s">
        <v>30</v>
      </c>
      <c r="B527" s="4182" t="s">
        <v>28</v>
      </c>
      <c r="C527" s="4153" t="s">
        <v>31</v>
      </c>
      <c r="D527" s="4038" t="s">
        <v>507</v>
      </c>
      <c r="E527" s="4372"/>
      <c r="F527" s="4369" t="s">
        <v>506</v>
      </c>
      <c r="G527" s="4032"/>
      <c r="H527" s="4337"/>
      <c r="I527" s="1277" t="s">
        <v>313</v>
      </c>
      <c r="J527" s="4041" t="s">
        <v>169</v>
      </c>
      <c r="K527" s="1260" t="s">
        <v>498</v>
      </c>
      <c r="L527" s="1259">
        <v>38.6</v>
      </c>
      <c r="M527" s="3979" t="s">
        <v>497</v>
      </c>
      <c r="N527" s="1268" t="s">
        <v>386</v>
      </c>
      <c r="O527" s="1267">
        <v>1</v>
      </c>
      <c r="XFD527" s="180">
        <f>SUM(L527:XFC527)</f>
        <v>39.6</v>
      </c>
    </row>
    <row r="528" spans="1:15 16384:16384" s="56" customFormat="1" ht="14.25" customHeight="1" thickBot="1" x14ac:dyDescent="0.3">
      <c r="A528" s="4161"/>
      <c r="B528" s="4183"/>
      <c r="C528" s="4154"/>
      <c r="D528" s="4039"/>
      <c r="E528" s="4373"/>
      <c r="F528" s="4370"/>
      <c r="G528" s="4032"/>
      <c r="H528" s="4337"/>
      <c r="I528" s="1277"/>
      <c r="J528" s="4042"/>
      <c r="K528" s="1260" t="s">
        <v>26</v>
      </c>
      <c r="L528" s="1259"/>
      <c r="M528" s="4056"/>
      <c r="N528" s="1258"/>
      <c r="O528" s="1257"/>
    </row>
    <row r="529" spans="1:21" s="56" customFormat="1" ht="14.25" customHeight="1" thickBot="1" x14ac:dyDescent="0.3">
      <c r="A529" s="4162"/>
      <c r="B529" s="4184"/>
      <c r="C529" s="4155"/>
      <c r="D529" s="4040"/>
      <c r="E529" s="4374"/>
      <c r="F529" s="4370"/>
      <c r="G529" s="4033"/>
      <c r="H529" s="4368"/>
      <c r="I529" s="1276"/>
      <c r="J529" s="4043"/>
      <c r="K529" s="1250" t="s">
        <v>27</v>
      </c>
      <c r="L529" s="1249">
        <f>SUM(L527:L528)</f>
        <v>38.6</v>
      </c>
      <c r="M529" s="1279"/>
      <c r="N529" s="1278"/>
      <c r="O529" s="1246"/>
    </row>
    <row r="530" spans="1:21" s="56" customFormat="1" ht="14.25" customHeight="1" thickBot="1" x14ac:dyDescent="0.3">
      <c r="A530" s="1275" t="s">
        <v>30</v>
      </c>
      <c r="B530" s="1274" t="s">
        <v>28</v>
      </c>
      <c r="C530" s="1273" t="s">
        <v>31</v>
      </c>
      <c r="D530" s="1272" t="s">
        <v>505</v>
      </c>
      <c r="E530" s="3983"/>
      <c r="F530" s="4008" t="s">
        <v>504</v>
      </c>
      <c r="G530" s="4044" t="s">
        <v>503</v>
      </c>
      <c r="H530" s="4047" t="s">
        <v>18</v>
      </c>
      <c r="I530" s="1277" t="s">
        <v>500</v>
      </c>
      <c r="J530" s="4041" t="s">
        <v>169</v>
      </c>
      <c r="K530" s="1260" t="s">
        <v>498</v>
      </c>
      <c r="L530" s="1259">
        <v>99.8</v>
      </c>
      <c r="M530" s="3979" t="s">
        <v>497</v>
      </c>
      <c r="N530" s="1268" t="s">
        <v>386</v>
      </c>
      <c r="O530" s="1267">
        <v>1</v>
      </c>
    </row>
    <row r="531" spans="1:21" s="56" customFormat="1" ht="14.25" customHeight="1" thickBot="1" x14ac:dyDescent="0.3">
      <c r="A531" s="1266"/>
      <c r="B531" s="1265"/>
      <c r="C531" s="1264"/>
      <c r="D531" s="1263"/>
      <c r="E531" s="3984"/>
      <c r="F531" s="4009"/>
      <c r="G531" s="4045"/>
      <c r="H531" s="4048"/>
      <c r="I531" s="1277"/>
      <c r="J531" s="4042"/>
      <c r="K531" s="1260" t="s">
        <v>26</v>
      </c>
      <c r="L531" s="1259"/>
      <c r="M531" s="4056"/>
      <c r="N531" s="1258"/>
      <c r="O531" s="1257"/>
    </row>
    <row r="532" spans="1:21" s="56" customFormat="1" ht="14.25" customHeight="1" thickBot="1" x14ac:dyDescent="0.3">
      <c r="A532" s="1266"/>
      <c r="B532" s="1265"/>
      <c r="C532" s="1264"/>
      <c r="D532" s="1263"/>
      <c r="E532" s="3985"/>
      <c r="F532" s="4055"/>
      <c r="G532" s="4045"/>
      <c r="H532" s="4048"/>
      <c r="I532" s="1276"/>
      <c r="J532" s="4043"/>
      <c r="K532" s="1250" t="s">
        <v>27</v>
      </c>
      <c r="L532" s="1249">
        <f>SUM(L530:L531)</f>
        <v>99.8</v>
      </c>
      <c r="M532" s="1248"/>
      <c r="N532" s="1247"/>
      <c r="O532" s="1246"/>
    </row>
    <row r="533" spans="1:21" s="56" customFormat="1" ht="14.25" customHeight="1" thickBot="1" x14ac:dyDescent="0.3">
      <c r="A533" s="1275" t="s">
        <v>30</v>
      </c>
      <c r="B533" s="1274" t="s">
        <v>28</v>
      </c>
      <c r="C533" s="1273" t="s">
        <v>31</v>
      </c>
      <c r="D533" s="1272" t="s">
        <v>502</v>
      </c>
      <c r="E533" s="4306"/>
      <c r="F533" s="3535" t="s">
        <v>501</v>
      </c>
      <c r="G533" s="4045"/>
      <c r="H533" s="4048"/>
      <c r="I533" s="3983" t="s">
        <v>500</v>
      </c>
      <c r="J533" s="4041" t="s">
        <v>499</v>
      </c>
      <c r="K533" s="1260" t="s">
        <v>498</v>
      </c>
      <c r="L533" s="1269">
        <v>21.4</v>
      </c>
      <c r="M533" s="3979" t="s">
        <v>497</v>
      </c>
      <c r="N533" s="1268" t="s">
        <v>386</v>
      </c>
      <c r="O533" s="1267">
        <v>1</v>
      </c>
    </row>
    <row r="534" spans="1:21" s="56" customFormat="1" ht="14.25" customHeight="1" thickBot="1" x14ac:dyDescent="0.3">
      <c r="A534" s="1266"/>
      <c r="B534" s="1265"/>
      <c r="C534" s="1264"/>
      <c r="D534" s="1263"/>
      <c r="E534" s="4204"/>
      <c r="F534" s="3871"/>
      <c r="G534" s="4045"/>
      <c r="H534" s="4048"/>
      <c r="I534" s="3984"/>
      <c r="J534" s="4042"/>
      <c r="K534" s="1260" t="s">
        <v>26</v>
      </c>
      <c r="L534" s="1259"/>
      <c r="M534" s="4056"/>
      <c r="N534" s="1258"/>
      <c r="O534" s="1257"/>
    </row>
    <row r="535" spans="1:21" s="56" customFormat="1" ht="14.25" customHeight="1" thickBot="1" x14ac:dyDescent="0.3">
      <c r="A535" s="1256"/>
      <c r="B535" s="1255"/>
      <c r="C535" s="1254"/>
      <c r="D535" s="1253"/>
      <c r="E535" s="4206"/>
      <c r="F535" s="3413"/>
      <c r="G535" s="4046"/>
      <c r="H535" s="4049"/>
      <c r="I535" s="3985"/>
      <c r="J535" s="4043"/>
      <c r="K535" s="1250" t="s">
        <v>27</v>
      </c>
      <c r="L535" s="1249">
        <f>SUM(L533:L534)</f>
        <v>21.4</v>
      </c>
      <c r="M535" s="1248"/>
      <c r="N535" s="1247"/>
      <c r="O535" s="1246"/>
    </row>
    <row r="536" spans="1:21" s="56" customFormat="1" ht="15" customHeight="1" thickBot="1" x14ac:dyDescent="0.3">
      <c r="A536" s="1243" t="s">
        <v>30</v>
      </c>
      <c r="B536" s="1245" t="s">
        <v>28</v>
      </c>
      <c r="C536" s="4010" t="s">
        <v>496</v>
      </c>
      <c r="D536" s="4010"/>
      <c r="E536" s="4010"/>
      <c r="F536" s="4010"/>
      <c r="G536" s="4010"/>
      <c r="H536" s="4010"/>
      <c r="I536" s="4010"/>
      <c r="J536" s="4010"/>
      <c r="K536" s="4011"/>
      <c r="L536" s="1244">
        <f>L449+L455+L460+L484</f>
        <v>1185.7</v>
      </c>
      <c r="M536" s="4019"/>
      <c r="N536" s="4020"/>
      <c r="O536" s="4021"/>
      <c r="P536" s="1239"/>
      <c r="Q536" s="1239"/>
    </row>
    <row r="537" spans="1:21" s="56" customFormat="1" ht="15" customHeight="1" thickBot="1" x14ac:dyDescent="0.3">
      <c r="A537" s="1243" t="s">
        <v>30</v>
      </c>
      <c r="B537" s="4104" t="s">
        <v>495</v>
      </c>
      <c r="C537" s="4105"/>
      <c r="D537" s="4105"/>
      <c r="E537" s="4105"/>
      <c r="F537" s="4105"/>
      <c r="G537" s="4105"/>
      <c r="H537" s="4105"/>
      <c r="I537" s="4105"/>
      <c r="J537" s="4105"/>
      <c r="K537" s="4106"/>
      <c r="L537" s="1242">
        <f>L443+L536</f>
        <v>10053.100000000002</v>
      </c>
      <c r="M537" s="4086"/>
      <c r="N537" s="4087"/>
      <c r="O537" s="4088"/>
      <c r="P537" s="1239"/>
      <c r="Q537" s="1239"/>
    </row>
    <row r="538" spans="1:21" s="56" customFormat="1" ht="15" customHeight="1" thickBot="1" x14ac:dyDescent="0.3">
      <c r="A538" s="1241"/>
      <c r="B538" s="4355" t="s">
        <v>494</v>
      </c>
      <c r="C538" s="4356"/>
      <c r="D538" s="4356"/>
      <c r="E538" s="4356"/>
      <c r="F538" s="4356"/>
      <c r="G538" s="4356"/>
      <c r="H538" s="4356"/>
      <c r="I538" s="4356"/>
      <c r="J538" s="4356"/>
      <c r="K538" s="4357"/>
      <c r="L538" s="1240">
        <f>L122+L272+L537</f>
        <v>18691.300000000003</v>
      </c>
      <c r="M538" s="4352"/>
      <c r="N538" s="4353"/>
      <c r="O538" s="4354"/>
      <c r="P538" s="1239"/>
      <c r="Q538" s="1239"/>
      <c r="S538" s="1220"/>
      <c r="T538" s="1220"/>
      <c r="U538" s="1220"/>
    </row>
    <row r="539" spans="1:21" s="56" customFormat="1" ht="15.75" customHeight="1" x14ac:dyDescent="0.25">
      <c r="A539" s="294" t="s">
        <v>197</v>
      </c>
      <c r="B539" s="294"/>
      <c r="C539" s="294"/>
      <c r="D539" s="294"/>
      <c r="E539" s="294"/>
      <c r="F539" s="294"/>
      <c r="G539" s="294"/>
      <c r="H539" s="295"/>
      <c r="I539" s="294"/>
      <c r="J539" s="294"/>
      <c r="K539" s="294"/>
      <c r="L539" s="294"/>
      <c r="M539" s="294"/>
      <c r="N539" s="296"/>
      <c r="O539" s="297"/>
      <c r="P539" s="180"/>
    </row>
    <row r="540" spans="1:21" s="56" customFormat="1" ht="387" customHeight="1" x14ac:dyDescent="0.25">
      <c r="A540" s="71"/>
      <c r="B540" s="71"/>
      <c r="C540" s="71"/>
      <c r="D540" s="71"/>
      <c r="E540" s="71"/>
      <c r="F540" s="71"/>
      <c r="G540" s="71"/>
      <c r="H540" s="71"/>
      <c r="I540" s="71"/>
      <c r="J540" s="71"/>
      <c r="K540" s="71"/>
      <c r="L540" s="1239"/>
      <c r="P540" s="180"/>
    </row>
    <row r="541" spans="1:21" s="56" customFormat="1" ht="15" customHeight="1" x14ac:dyDescent="0.25">
      <c r="A541" s="4050" t="s">
        <v>196</v>
      </c>
      <c r="B541" s="4050"/>
      <c r="C541" s="4050"/>
      <c r="D541" s="4050"/>
      <c r="E541" s="4050"/>
      <c r="F541" s="4050"/>
      <c r="G541" s="4050"/>
      <c r="H541" s="4050"/>
      <c r="I541" s="4050"/>
      <c r="J541" s="4050"/>
      <c r="K541" s="4050"/>
      <c r="L541" s="4050"/>
      <c r="P541" s="180"/>
    </row>
    <row r="542" spans="1:21" s="56" customFormat="1" ht="18.75" customHeight="1" thickBot="1" x14ac:dyDescent="0.3">
      <c r="A542" s="55"/>
      <c r="B542" s="57"/>
      <c r="C542" s="57"/>
      <c r="D542" s="57"/>
      <c r="E542" s="57"/>
      <c r="F542" s="57"/>
      <c r="G542" s="58"/>
      <c r="H542" s="57"/>
      <c r="I542" s="57"/>
      <c r="J542" s="57"/>
      <c r="L542" s="59" t="s">
        <v>117</v>
      </c>
      <c r="P542" s="180"/>
    </row>
    <row r="543" spans="1:21" s="56" customFormat="1" ht="35.25" customHeight="1" thickBot="1" x14ac:dyDescent="0.3">
      <c r="A543" s="60"/>
      <c r="B543" s="61"/>
      <c r="C543" s="3576" t="s">
        <v>103</v>
      </c>
      <c r="D543" s="3576"/>
      <c r="E543" s="3576"/>
      <c r="F543" s="3576"/>
      <c r="G543" s="3576"/>
      <c r="H543" s="3576"/>
      <c r="I543" s="3576"/>
      <c r="J543" s="3576"/>
      <c r="K543" s="3576"/>
      <c r="L543" s="62" t="s">
        <v>159</v>
      </c>
      <c r="P543" s="180"/>
    </row>
    <row r="544" spans="1:21" s="56" customFormat="1" ht="20.25" customHeight="1" x14ac:dyDescent="0.25">
      <c r="A544" s="4051" t="s">
        <v>182</v>
      </c>
      <c r="B544" s="4052"/>
      <c r="C544" s="4052"/>
      <c r="D544" s="4052"/>
      <c r="E544" s="4052"/>
      <c r="F544" s="4052"/>
      <c r="G544" s="4052"/>
      <c r="H544" s="4052"/>
      <c r="I544" s="4052"/>
      <c r="J544" s="4052"/>
      <c r="K544" s="4053"/>
      <c r="L544" s="1238">
        <f>L545+L548+L555+L556+L557+L558</f>
        <v>18691.3</v>
      </c>
      <c r="P544" s="180"/>
    </row>
    <row r="545" spans="1:16" s="56" customFormat="1" ht="17.25" customHeight="1" x14ac:dyDescent="0.25">
      <c r="A545" s="4022" t="s">
        <v>215</v>
      </c>
      <c r="B545" s="4023"/>
      <c r="C545" s="4023"/>
      <c r="D545" s="4023"/>
      <c r="E545" s="4023"/>
      <c r="F545" s="4023"/>
      <c r="G545" s="4023"/>
      <c r="H545" s="4023"/>
      <c r="I545" s="4023"/>
      <c r="J545" s="4023"/>
      <c r="K545" s="4054"/>
      <c r="L545" s="1235">
        <f>L546</f>
        <v>13405.399999999998</v>
      </c>
      <c r="P545" s="180"/>
    </row>
    <row r="546" spans="1:16" s="56" customFormat="1" ht="15.6" customHeight="1" x14ac:dyDescent="0.25">
      <c r="A546" s="3746" t="s">
        <v>214</v>
      </c>
      <c r="B546" s="3747"/>
      <c r="C546" s="3747"/>
      <c r="D546" s="3747"/>
      <c r="E546" s="3747"/>
      <c r="F546" s="3747"/>
      <c r="G546" s="3747"/>
      <c r="H546" s="3747"/>
      <c r="I546" s="3747"/>
      <c r="J546" s="3747"/>
      <c r="K546" s="3748"/>
      <c r="L546" s="1235">
        <f>L35+L74+L79+L88+L98+L107+L115+L127+L135+L143+L152+L164+L171+L231+L277+L376+L396+L403+L411+L427+L446+L452+L458+L480</f>
        <v>13405.399999999998</v>
      </c>
      <c r="P546" s="180"/>
    </row>
    <row r="547" spans="1:16" s="56" customFormat="1" ht="15.6" customHeight="1" x14ac:dyDescent="0.25">
      <c r="A547" s="4022" t="s">
        <v>213</v>
      </c>
      <c r="B547" s="4023"/>
      <c r="C547" s="4023"/>
      <c r="D547" s="4023"/>
      <c r="E547" s="4024"/>
      <c r="F547" s="4024"/>
      <c r="G547" s="4024"/>
      <c r="H547" s="4024"/>
      <c r="I547" s="4024"/>
      <c r="J547" s="4024"/>
      <c r="K547" s="4025"/>
      <c r="L547" s="1235"/>
      <c r="P547" s="180"/>
    </row>
    <row r="548" spans="1:16" s="56" customFormat="1" ht="18" customHeight="1" x14ac:dyDescent="0.25">
      <c r="A548" s="3746" t="s">
        <v>174</v>
      </c>
      <c r="B548" s="3747"/>
      <c r="C548" s="3747"/>
      <c r="D548" s="3747"/>
      <c r="E548" s="3747"/>
      <c r="F548" s="3747"/>
      <c r="G548" s="3747"/>
      <c r="H548" s="3747"/>
      <c r="I548" s="3747"/>
      <c r="J548" s="3747"/>
      <c r="K548" s="3748"/>
      <c r="L548" s="1237">
        <f>L549+L550+L551+L552+L553+L554</f>
        <v>4725.1000000000004</v>
      </c>
      <c r="P548" s="180"/>
    </row>
    <row r="549" spans="1:16" s="56" customFormat="1" ht="12.6" customHeight="1" x14ac:dyDescent="0.25">
      <c r="A549" s="4022" t="s">
        <v>212</v>
      </c>
      <c r="B549" s="4023"/>
      <c r="C549" s="4023"/>
      <c r="D549" s="4023"/>
      <c r="E549" s="4024"/>
      <c r="F549" s="4024"/>
      <c r="G549" s="4024"/>
      <c r="H549" s="4024"/>
      <c r="I549" s="4024"/>
      <c r="J549" s="4024"/>
      <c r="K549" s="4025"/>
      <c r="L549" s="1235"/>
      <c r="P549" s="180"/>
    </row>
    <row r="550" spans="1:16" s="56" customFormat="1" ht="18" customHeight="1" x14ac:dyDescent="0.25">
      <c r="A550" s="4022" t="s">
        <v>211</v>
      </c>
      <c r="B550" s="4023"/>
      <c r="C550" s="4023"/>
      <c r="D550" s="4023"/>
      <c r="E550" s="4024"/>
      <c r="F550" s="4024"/>
      <c r="G550" s="4024"/>
      <c r="H550" s="4024"/>
      <c r="I550" s="4024"/>
      <c r="J550" s="4024"/>
      <c r="K550" s="4025"/>
      <c r="L550" s="1235"/>
      <c r="P550" s="180"/>
    </row>
    <row r="551" spans="1:16" s="56" customFormat="1" ht="15.6" customHeight="1" x14ac:dyDescent="0.25">
      <c r="A551" s="4022" t="s">
        <v>210</v>
      </c>
      <c r="B551" s="4023"/>
      <c r="C551" s="4023"/>
      <c r="D551" s="4023"/>
      <c r="E551" s="4024"/>
      <c r="F551" s="4024"/>
      <c r="G551" s="4024"/>
      <c r="H551" s="4024"/>
      <c r="I551" s="4024"/>
      <c r="J551" s="4024"/>
      <c r="K551" s="4025"/>
      <c r="L551" s="1235"/>
      <c r="P551" s="180"/>
    </row>
    <row r="552" spans="1:16" s="56" customFormat="1" ht="17.25" customHeight="1" x14ac:dyDescent="0.25">
      <c r="A552" s="4022" t="s">
        <v>209</v>
      </c>
      <c r="B552" s="4024"/>
      <c r="C552" s="4024"/>
      <c r="D552" s="4024"/>
      <c r="E552" s="4024"/>
      <c r="F552" s="4024"/>
      <c r="G552" s="4024"/>
      <c r="H552" s="4024"/>
      <c r="I552" s="4024"/>
      <c r="J552" s="4024"/>
      <c r="K552" s="4025"/>
      <c r="L552" s="1235"/>
      <c r="P552" s="180"/>
    </row>
    <row r="553" spans="1:16" s="56" customFormat="1" ht="25.15" customHeight="1" x14ac:dyDescent="0.25">
      <c r="A553" s="4022" t="s">
        <v>208</v>
      </c>
      <c r="B553" s="4023"/>
      <c r="C553" s="4023"/>
      <c r="D553" s="4023"/>
      <c r="E553" s="4024"/>
      <c r="F553" s="4024"/>
      <c r="G553" s="4024"/>
      <c r="H553" s="4024"/>
      <c r="I553" s="4024"/>
      <c r="J553" s="4024"/>
      <c r="K553" s="4025"/>
      <c r="L553" s="1237">
        <f>L36+L75+L129+L136+L145+L154+L166+L174+L278+L377+L397+L404+L412+L428</f>
        <v>4725.1000000000004</v>
      </c>
      <c r="P553" s="180"/>
    </row>
    <row r="554" spans="1:16" s="56" customFormat="1" ht="20.25" customHeight="1" x14ac:dyDescent="0.25">
      <c r="A554" s="4026" t="s">
        <v>207</v>
      </c>
      <c r="B554" s="4027"/>
      <c r="C554" s="4027"/>
      <c r="D554" s="4027"/>
      <c r="E554" s="4024"/>
      <c r="F554" s="4024"/>
      <c r="G554" s="4024"/>
      <c r="H554" s="4024"/>
      <c r="I554" s="4024"/>
      <c r="J554" s="4024"/>
      <c r="K554" s="4025"/>
      <c r="L554" s="1235"/>
      <c r="P554" s="180"/>
    </row>
    <row r="555" spans="1:16" s="56" customFormat="1" ht="18.75" customHeight="1" x14ac:dyDescent="0.25">
      <c r="A555" s="4022" t="s">
        <v>206</v>
      </c>
      <c r="B555" s="4024"/>
      <c r="C555" s="4024"/>
      <c r="D555" s="4024"/>
      <c r="E555" s="4024"/>
      <c r="F555" s="4024"/>
      <c r="G555" s="4024"/>
      <c r="H555" s="4024"/>
      <c r="I555" s="4024"/>
      <c r="J555" s="4024"/>
      <c r="K555" s="4025"/>
      <c r="L555" s="1235"/>
      <c r="P555" s="180"/>
    </row>
    <row r="556" spans="1:16" s="56" customFormat="1" ht="16.149999999999999" customHeight="1" thickBot="1" x14ac:dyDescent="0.3">
      <c r="A556" s="4028" t="s">
        <v>205</v>
      </c>
      <c r="B556" s="4029"/>
      <c r="C556" s="4029"/>
      <c r="D556" s="4029"/>
      <c r="E556" s="4029"/>
      <c r="F556" s="4029"/>
      <c r="G556" s="4029"/>
      <c r="H556" s="4029"/>
      <c r="I556" s="4029"/>
      <c r="J556" s="4029"/>
      <c r="K556" s="4030"/>
      <c r="L556" s="1236"/>
      <c r="P556" s="180"/>
    </row>
    <row r="557" spans="1:16" s="56" customFormat="1" ht="14.45" customHeight="1" x14ac:dyDescent="0.25">
      <c r="A557" s="4308" t="s">
        <v>204</v>
      </c>
      <c r="B557" s="4309"/>
      <c r="C557" s="4309"/>
      <c r="D557" s="4309"/>
      <c r="E557" s="4309"/>
      <c r="F557" s="4309"/>
      <c r="G557" s="4309"/>
      <c r="H557" s="4309"/>
      <c r="I557" s="4309"/>
      <c r="J557" s="4309"/>
      <c r="K557" s="4310"/>
      <c r="L557" s="1233"/>
      <c r="P557" s="180"/>
    </row>
    <row r="558" spans="1:16" s="56" customFormat="1" ht="18" customHeight="1" x14ac:dyDescent="0.25">
      <c r="A558" s="4022" t="s">
        <v>192</v>
      </c>
      <c r="B558" s="4023"/>
      <c r="C558" s="4023"/>
      <c r="D558" s="4023"/>
      <c r="E558" s="4024"/>
      <c r="F558" s="4024"/>
      <c r="G558" s="4024"/>
      <c r="H558" s="4024"/>
      <c r="I558" s="4024"/>
      <c r="J558" s="4024"/>
      <c r="K558" s="4025"/>
      <c r="L558" s="1235">
        <f>L559</f>
        <v>560.79999999999995</v>
      </c>
      <c r="P558" s="180"/>
    </row>
    <row r="559" spans="1:16" s="56" customFormat="1" ht="16.5" customHeight="1" x14ac:dyDescent="0.25">
      <c r="A559" s="4022" t="s">
        <v>193</v>
      </c>
      <c r="B559" s="4023"/>
      <c r="C559" s="4023"/>
      <c r="D559" s="4023"/>
      <c r="E559" s="4024"/>
      <c r="F559" s="4024"/>
      <c r="G559" s="4024"/>
      <c r="H559" s="4024"/>
      <c r="I559" s="4024"/>
      <c r="J559" s="4024"/>
      <c r="K559" s="4025"/>
      <c r="L559" s="1235">
        <f>L37+L76+L109+L133+L173+L233+L280+L378+L398+L405+L413+L429+L448+L454+L483</f>
        <v>560.79999999999995</v>
      </c>
      <c r="P559" s="180"/>
    </row>
    <row r="560" spans="1:16" s="56" customFormat="1" ht="14.25" customHeight="1" thickBot="1" x14ac:dyDescent="0.3">
      <c r="A560" s="4022" t="s">
        <v>194</v>
      </c>
      <c r="B560" s="4023"/>
      <c r="C560" s="4023"/>
      <c r="D560" s="4023"/>
      <c r="E560" s="4023"/>
      <c r="F560" s="4023"/>
      <c r="G560" s="4023"/>
      <c r="H560" s="4023"/>
      <c r="I560" s="4023"/>
      <c r="J560" s="4023"/>
      <c r="K560" s="4054"/>
      <c r="L560" s="1235"/>
      <c r="P560" s="180"/>
    </row>
    <row r="561" spans="1:17" s="56" customFormat="1" ht="27" customHeight="1" thickBot="1" x14ac:dyDescent="0.3">
      <c r="A561" s="3958" t="s">
        <v>177</v>
      </c>
      <c r="B561" s="3959"/>
      <c r="C561" s="3959"/>
      <c r="D561" s="3959"/>
      <c r="E561" s="3959"/>
      <c r="F561" s="3959"/>
      <c r="G561" s="3959"/>
      <c r="H561" s="3959"/>
      <c r="I561" s="3959"/>
      <c r="J561" s="3959"/>
      <c r="K561" s="3960"/>
      <c r="L561" s="1234">
        <f>L562+L563</f>
        <v>0</v>
      </c>
      <c r="P561" s="180"/>
    </row>
    <row r="562" spans="1:17" s="56" customFormat="1" ht="15.6" customHeight="1" x14ac:dyDescent="0.25">
      <c r="A562" s="4293" t="s">
        <v>195</v>
      </c>
      <c r="B562" s="4294"/>
      <c r="C562" s="4294"/>
      <c r="D562" s="4294"/>
      <c r="E562" s="4295"/>
      <c r="F562" s="4295"/>
      <c r="G562" s="4295"/>
      <c r="H562" s="4295"/>
      <c r="I562" s="4295"/>
      <c r="J562" s="4295"/>
      <c r="K562" s="4296"/>
      <c r="L562" s="1233">
        <v>0</v>
      </c>
      <c r="P562" s="180"/>
    </row>
    <row r="563" spans="1:17" s="56" customFormat="1" ht="17.25" customHeight="1" thickBot="1" x14ac:dyDescent="0.3">
      <c r="A563" s="3943" t="s">
        <v>178</v>
      </c>
      <c r="B563" s="3944"/>
      <c r="C563" s="3944"/>
      <c r="D563" s="3944"/>
      <c r="E563" s="3944"/>
      <c r="F563" s="3944"/>
      <c r="G563" s="3944"/>
      <c r="H563" s="3944"/>
      <c r="I563" s="3944"/>
      <c r="J563" s="3944"/>
      <c r="K563" s="3945"/>
      <c r="L563" s="1230">
        <v>0</v>
      </c>
      <c r="P563" s="180"/>
    </row>
    <row r="564" spans="1:17" s="56" customFormat="1" ht="15.75" customHeight="1" thickBot="1" x14ac:dyDescent="0.3">
      <c r="A564" s="3946" t="s">
        <v>203</v>
      </c>
      <c r="B564" s="3947"/>
      <c r="C564" s="3947"/>
      <c r="D564" s="3947"/>
      <c r="E564" s="3947"/>
      <c r="F564" s="3947"/>
      <c r="G564" s="3947"/>
      <c r="H564" s="3947"/>
      <c r="I564" s="3947"/>
      <c r="J564" s="3947"/>
      <c r="K564" s="3948"/>
      <c r="L564" s="1232">
        <f>L544+L561</f>
        <v>18691.3</v>
      </c>
      <c r="P564" s="180"/>
    </row>
    <row r="565" spans="1:17" s="56" customFormat="1" ht="18.75" customHeight="1" x14ac:dyDescent="0.25">
      <c r="A565" s="3949" t="s">
        <v>180</v>
      </c>
      <c r="B565" s="3950"/>
      <c r="C565" s="3950"/>
      <c r="D565" s="3950"/>
      <c r="E565" s="3950"/>
      <c r="F565" s="3950"/>
      <c r="G565" s="3950"/>
      <c r="H565" s="3950"/>
      <c r="I565" s="3950"/>
      <c r="J565" s="3950"/>
      <c r="K565" s="3951"/>
      <c r="L565" s="1231"/>
      <c r="P565" s="180"/>
    </row>
    <row r="566" spans="1:17" s="56" customFormat="1" ht="15.75" customHeight="1" thickBot="1" x14ac:dyDescent="0.3">
      <c r="A566" s="3952" t="s">
        <v>181</v>
      </c>
      <c r="B566" s="3953"/>
      <c r="C566" s="3953"/>
      <c r="D566" s="3953"/>
      <c r="E566" s="3953"/>
      <c r="F566" s="3953"/>
      <c r="G566" s="3953"/>
      <c r="H566" s="3953"/>
      <c r="I566" s="3953"/>
      <c r="J566" s="3953"/>
      <c r="K566" s="3954"/>
      <c r="L566" s="1230">
        <v>605.4</v>
      </c>
    </row>
    <row r="567" spans="1:17" s="56" customFormat="1" ht="0.6" hidden="1" customHeight="1" x14ac:dyDescent="0.25">
      <c r="A567" s="55"/>
      <c r="B567" s="1229"/>
      <c r="C567" s="3499"/>
      <c r="D567" s="3499"/>
      <c r="E567" s="3499"/>
      <c r="F567" s="3499"/>
      <c r="G567" s="3499"/>
      <c r="H567" s="3499"/>
      <c r="I567" s="3499"/>
      <c r="J567" s="3499"/>
      <c r="K567" s="3499"/>
      <c r="L567" s="3499"/>
      <c r="M567" s="3499"/>
      <c r="N567" s="3499"/>
      <c r="O567" s="3499"/>
      <c r="P567" s="346"/>
      <c r="Q567" s="346"/>
    </row>
    <row r="568" spans="1:17" s="56" customFormat="1" ht="13.15" hidden="1" customHeight="1" x14ac:dyDescent="0.25">
      <c r="A568" s="3570"/>
      <c r="B568" s="3570"/>
      <c r="C568" s="3570"/>
      <c r="D568" s="341"/>
      <c r="E568" s="341"/>
    </row>
    <row r="569" spans="1:17" s="56" customFormat="1" ht="48.6" hidden="1" customHeight="1" x14ac:dyDescent="0.25">
      <c r="A569" s="312"/>
      <c r="B569" s="331"/>
      <c r="C569" s="331"/>
      <c r="D569" s="331"/>
      <c r="E569" s="331"/>
    </row>
    <row r="570" spans="1:17" s="56" customFormat="1" ht="13.15" hidden="1" customHeight="1" x14ac:dyDescent="0.25">
      <c r="A570" s="1228"/>
      <c r="B570" s="1226"/>
      <c r="C570" s="1227"/>
      <c r="D570" s="1227"/>
      <c r="E570" s="1227"/>
    </row>
    <row r="571" spans="1:17" s="56" customFormat="1" ht="0.6" customHeight="1" x14ac:dyDescent="0.25">
      <c r="A571" s="292"/>
      <c r="B571" s="4302"/>
      <c r="C571" s="4302"/>
      <c r="D571" s="292"/>
      <c r="E571" s="292"/>
    </row>
    <row r="572" spans="1:17" s="56" customFormat="1" ht="14.25" hidden="1" customHeight="1" x14ac:dyDescent="0.25">
      <c r="A572" s="1224"/>
      <c r="B572" s="1226"/>
      <c r="C572" s="1226"/>
      <c r="D572" s="1226"/>
      <c r="E572" s="1226"/>
      <c r="G572" s="1225"/>
      <c r="H572" s="1225"/>
    </row>
    <row r="573" spans="1:17" s="56" customFormat="1" ht="14.25" hidden="1" customHeight="1" x14ac:dyDescent="0.25">
      <c r="A573" s="1224"/>
      <c r="B573" s="4307"/>
      <c r="C573" s="4307"/>
      <c r="D573" s="1224"/>
      <c r="E573" s="1224"/>
    </row>
    <row r="574" spans="1:17" s="56" customFormat="1" ht="14.25" hidden="1" customHeight="1" x14ac:dyDescent="0.25">
      <c r="A574" s="1224"/>
      <c r="B574" s="1224"/>
      <c r="C574" s="1224"/>
      <c r="D574" s="1224"/>
      <c r="E574" s="1224"/>
    </row>
    <row r="575" spans="1:17" s="56" customFormat="1" ht="14.25" hidden="1" customHeight="1" x14ac:dyDescent="0.25">
      <c r="A575" s="1224"/>
      <c r="B575" s="1224"/>
      <c r="C575" s="1224"/>
      <c r="D575" s="1224"/>
      <c r="E575" s="1224"/>
    </row>
    <row r="576" spans="1:17" s="56" customFormat="1" ht="14.25" hidden="1" customHeight="1" x14ac:dyDescent="0.25">
      <c r="A576" s="1224"/>
      <c r="B576" s="1224"/>
      <c r="C576" s="1224"/>
      <c r="D576" s="1224"/>
      <c r="E576" s="1224"/>
    </row>
    <row r="577" spans="1:12" s="56" customFormat="1" ht="14.25" hidden="1" customHeight="1" x14ac:dyDescent="0.25">
      <c r="A577" s="1224"/>
      <c r="B577" s="1224"/>
      <c r="C577" s="1224"/>
      <c r="D577" s="1224"/>
      <c r="E577" s="1224"/>
    </row>
    <row r="578" spans="1:12" s="56" customFormat="1" ht="14.25" hidden="1" customHeight="1" x14ac:dyDescent="0.25">
      <c r="A578" s="1224"/>
      <c r="B578" s="1224"/>
      <c r="C578" s="1224"/>
      <c r="D578" s="1224"/>
      <c r="E578" s="1224"/>
    </row>
    <row r="579" spans="1:12" s="56" customFormat="1" ht="14.25" hidden="1" customHeight="1" x14ac:dyDescent="0.25">
      <c r="A579" s="1224"/>
      <c r="B579" s="1224"/>
      <c r="C579" s="1224"/>
      <c r="D579" s="1224"/>
      <c r="E579" s="1224"/>
    </row>
    <row r="580" spans="1:12" s="56" customFormat="1" ht="14.25" hidden="1" customHeight="1" x14ac:dyDescent="0.25">
      <c r="A580" s="1224"/>
      <c r="B580" s="1224"/>
      <c r="C580" s="1224"/>
      <c r="D580" s="1224"/>
      <c r="E580" s="1224"/>
    </row>
    <row r="581" spans="1:12" s="56" customFormat="1" ht="13.5" hidden="1" customHeight="1" x14ac:dyDescent="0.25">
      <c r="A581" s="292"/>
      <c r="B581" s="4302"/>
      <c r="C581" s="4302"/>
      <c r="D581" s="292"/>
      <c r="E581" s="292"/>
    </row>
    <row r="582" spans="1:12" s="56" customFormat="1" ht="13.5" hidden="1" customHeight="1" x14ac:dyDescent="0.25">
      <c r="A582" s="1223"/>
      <c r="B582" s="4301"/>
      <c r="C582" s="4301"/>
      <c r="D582" s="1222"/>
      <c r="E582" s="1222"/>
    </row>
    <row r="583" spans="1:12" s="56" customFormat="1" ht="13.5" hidden="1" customHeight="1" x14ac:dyDescent="0.25">
      <c r="B583" s="4117"/>
      <c r="C583" s="4117"/>
      <c r="D583" s="1221"/>
      <c r="E583" s="1221"/>
    </row>
    <row r="584" spans="1:12" s="56" customFormat="1" ht="12.75" hidden="1" customHeight="1" x14ac:dyDescent="0.25">
      <c r="B584" s="4117"/>
      <c r="C584" s="4117"/>
      <c r="D584" s="1221"/>
      <c r="E584" s="1221"/>
    </row>
    <row r="585" spans="1:12" s="56" customFormat="1" ht="13.5" hidden="1" customHeight="1" x14ac:dyDescent="0.25">
      <c r="A585" s="4300"/>
      <c r="B585" s="4300"/>
      <c r="C585" s="4300"/>
      <c r="D585" s="4300"/>
      <c r="E585" s="4300"/>
      <c r="F585" s="4300"/>
    </row>
    <row r="586" spans="1:12" s="56" customFormat="1" ht="13.5" hidden="1" customHeight="1" x14ac:dyDescent="0.25">
      <c r="C586" s="1220"/>
      <c r="D586" s="1220"/>
      <c r="E586" s="1220"/>
      <c r="G586" s="1219"/>
      <c r="H586" s="1219"/>
    </row>
    <row r="587" spans="1:12" ht="12" x14ac:dyDescent="0.25">
      <c r="A587" s="1206"/>
      <c r="C587" s="1218"/>
      <c r="D587" s="1218"/>
      <c r="E587" s="1218"/>
      <c r="F587" s="1216"/>
      <c r="G587" s="1216"/>
      <c r="H587" s="1217"/>
      <c r="I587" s="1216"/>
      <c r="J587" s="1216"/>
      <c r="K587" s="1216"/>
      <c r="L587" s="1215"/>
    </row>
    <row r="588" spans="1:12" x14ac:dyDescent="0.25">
      <c r="A588" s="1206"/>
      <c r="I588" s="1214"/>
      <c r="J588" s="1214"/>
      <c r="K588" s="1214"/>
    </row>
    <row r="589" spans="1:12" x14ac:dyDescent="0.25">
      <c r="A589" s="1206"/>
      <c r="I589" s="1214"/>
      <c r="J589" s="1214"/>
      <c r="K589" s="1213"/>
      <c r="L589" s="1212"/>
    </row>
    <row r="590" spans="1:12" x14ac:dyDescent="0.25">
      <c r="A590" s="1206"/>
      <c r="K590" s="1210"/>
      <c r="L590" s="1210"/>
    </row>
    <row r="591" spans="1:12" x14ac:dyDescent="0.25">
      <c r="A591" s="1206"/>
    </row>
    <row r="592" spans="1:12" x14ac:dyDescent="0.25">
      <c r="A592" s="1206"/>
      <c r="K592" s="1210"/>
      <c r="L592" s="1210"/>
    </row>
    <row r="593" spans="6:12" s="1206" customFormat="1" x14ac:dyDescent="0.25">
      <c r="F593" s="56"/>
      <c r="G593" s="1208"/>
      <c r="H593" s="1207"/>
    </row>
    <row r="594" spans="6:12" s="1206" customFormat="1" x14ac:dyDescent="0.25">
      <c r="F594" s="56"/>
      <c r="G594" s="1208"/>
      <c r="H594" s="1207"/>
    </row>
    <row r="595" spans="6:12" s="1206" customFormat="1" x14ac:dyDescent="0.25">
      <c r="F595" s="56"/>
      <c r="G595" s="1208"/>
      <c r="H595" s="1207"/>
      <c r="K595" s="1211"/>
      <c r="L595" s="1212"/>
    </row>
    <row r="596" spans="6:12" s="1206" customFormat="1" x14ac:dyDescent="0.25">
      <c r="F596" s="56"/>
      <c r="G596" s="1208"/>
      <c r="H596" s="1207"/>
      <c r="K596" s="1210"/>
      <c r="L596" s="1210"/>
    </row>
    <row r="597" spans="6:12" s="1206" customFormat="1" x14ac:dyDescent="0.25">
      <c r="F597" s="56"/>
      <c r="G597" s="1208"/>
      <c r="H597" s="1207"/>
    </row>
    <row r="598" spans="6:12" s="1206" customFormat="1" x14ac:dyDescent="0.25">
      <c r="F598" s="56"/>
      <c r="G598" s="1208"/>
      <c r="H598" s="1207"/>
      <c r="K598" s="1210"/>
      <c r="L598" s="1210"/>
    </row>
    <row r="599" spans="6:12" s="1206" customFormat="1" x14ac:dyDescent="0.25">
      <c r="F599" s="56"/>
      <c r="G599" s="1208"/>
      <c r="H599" s="1207"/>
    </row>
    <row r="600" spans="6:12" s="1206" customFormat="1" x14ac:dyDescent="0.25">
      <c r="F600" s="56"/>
      <c r="G600" s="1208"/>
      <c r="H600" s="1207"/>
      <c r="K600" s="1211"/>
    </row>
    <row r="601" spans="6:12" s="1206" customFormat="1" x14ac:dyDescent="0.25">
      <c r="F601" s="56"/>
      <c r="G601" s="1208"/>
      <c r="H601" s="1207"/>
      <c r="K601" s="1210"/>
    </row>
    <row r="602" spans="6:12" s="1206" customFormat="1" x14ac:dyDescent="0.25">
      <c r="F602" s="56"/>
      <c r="G602" s="1208"/>
      <c r="H602" s="1207"/>
    </row>
    <row r="603" spans="6:12" s="1206" customFormat="1" x14ac:dyDescent="0.25">
      <c r="F603" s="56"/>
      <c r="G603" s="1208"/>
      <c r="H603" s="1207"/>
      <c r="K603" s="1210"/>
    </row>
    <row r="604" spans="6:12" s="1206" customFormat="1" x14ac:dyDescent="0.25">
      <c r="F604" s="56"/>
      <c r="G604" s="1208"/>
      <c r="H604" s="1207"/>
    </row>
    <row r="605" spans="6:12" s="1206" customFormat="1" x14ac:dyDescent="0.25">
      <c r="F605" s="56"/>
      <c r="G605" s="1208"/>
      <c r="H605" s="1207"/>
    </row>
    <row r="606" spans="6:12" s="1206" customFormat="1" x14ac:dyDescent="0.25">
      <c r="F606" s="56"/>
      <c r="G606" s="1208"/>
      <c r="H606" s="1207"/>
    </row>
    <row r="607" spans="6:12" s="1206" customFormat="1" x14ac:dyDescent="0.25">
      <c r="F607" s="56"/>
      <c r="G607" s="1208"/>
      <c r="H607" s="1207"/>
    </row>
    <row r="608" spans="6:12" s="1206" customFormat="1" x14ac:dyDescent="0.25">
      <c r="F608" s="56"/>
      <c r="G608" s="1208"/>
      <c r="H608" s="1207"/>
    </row>
    <row r="609" spans="6:8" s="1206" customFormat="1" x14ac:dyDescent="0.25">
      <c r="F609" s="56"/>
      <c r="G609" s="1208"/>
      <c r="H609" s="1207"/>
    </row>
    <row r="610" spans="6:8" s="1206" customFormat="1" x14ac:dyDescent="0.25">
      <c r="F610" s="56"/>
      <c r="G610" s="1208"/>
      <c r="H610" s="1207"/>
    </row>
    <row r="611" spans="6:8" s="1206" customFormat="1" x14ac:dyDescent="0.25">
      <c r="F611" s="56"/>
      <c r="G611" s="1208"/>
      <c r="H611" s="1207"/>
    </row>
    <row r="612" spans="6:8" s="1206" customFormat="1" x14ac:dyDescent="0.25">
      <c r="F612" s="56"/>
      <c r="G612" s="1208"/>
      <c r="H612" s="1207"/>
    </row>
    <row r="613" spans="6:8" s="1206" customFormat="1" x14ac:dyDescent="0.25">
      <c r="F613" s="56"/>
      <c r="G613" s="1208"/>
      <c r="H613" s="1207"/>
    </row>
    <row r="614" spans="6:8" s="1206" customFormat="1" x14ac:dyDescent="0.25">
      <c r="F614" s="56"/>
      <c r="G614" s="1208"/>
      <c r="H614" s="1207"/>
    </row>
    <row r="615" spans="6:8" s="1206" customFormat="1" x14ac:dyDescent="0.25">
      <c r="F615" s="56"/>
      <c r="G615" s="1208"/>
      <c r="H615" s="1207"/>
    </row>
    <row r="616" spans="6:8" s="1206" customFormat="1" x14ac:dyDescent="0.25">
      <c r="F616" s="56"/>
      <c r="G616" s="1208"/>
      <c r="H616" s="1207"/>
    </row>
    <row r="617" spans="6:8" s="1206" customFormat="1" x14ac:dyDescent="0.25">
      <c r="F617" s="56"/>
      <c r="G617" s="1208"/>
      <c r="H617" s="1207"/>
    </row>
    <row r="618" spans="6:8" s="1206" customFormat="1" x14ac:dyDescent="0.25">
      <c r="F618" s="56"/>
      <c r="G618" s="1208"/>
      <c r="H618" s="1207"/>
    </row>
    <row r="619" spans="6:8" s="1206" customFormat="1" x14ac:dyDescent="0.25">
      <c r="F619" s="56"/>
      <c r="G619" s="1208"/>
      <c r="H619" s="1207"/>
    </row>
    <row r="620" spans="6:8" s="1206" customFormat="1" x14ac:dyDescent="0.25">
      <c r="F620" s="56"/>
      <c r="G620" s="1208"/>
      <c r="H620" s="1207"/>
    </row>
    <row r="621" spans="6:8" s="1206" customFormat="1" x14ac:dyDescent="0.25">
      <c r="F621" s="56"/>
      <c r="G621" s="1208"/>
      <c r="H621" s="1207"/>
    </row>
    <row r="622" spans="6:8" s="1206" customFormat="1" x14ac:dyDescent="0.25">
      <c r="F622" s="56"/>
      <c r="G622" s="1208"/>
      <c r="H622" s="1207"/>
    </row>
    <row r="623" spans="6:8" s="1206" customFormat="1" x14ac:dyDescent="0.25">
      <c r="F623" s="56"/>
      <c r="G623" s="1208"/>
      <c r="H623" s="1207"/>
    </row>
    <row r="624" spans="6:8" s="1206" customFormat="1" x14ac:dyDescent="0.25">
      <c r="F624" s="56"/>
      <c r="G624" s="1208"/>
      <c r="H624" s="1207"/>
    </row>
    <row r="625" spans="6:8" s="1206" customFormat="1" x14ac:dyDescent="0.25">
      <c r="F625" s="56"/>
      <c r="G625" s="1208"/>
      <c r="H625" s="1207"/>
    </row>
    <row r="626" spans="6:8" s="1206" customFormat="1" x14ac:dyDescent="0.25">
      <c r="F626" s="56"/>
      <c r="G626" s="1208"/>
      <c r="H626" s="1207"/>
    </row>
    <row r="627" spans="6:8" s="1206" customFormat="1" x14ac:dyDescent="0.25">
      <c r="F627" s="56"/>
      <c r="G627" s="1208"/>
      <c r="H627" s="1207"/>
    </row>
    <row r="628" spans="6:8" s="1206" customFormat="1" x14ac:dyDescent="0.25">
      <c r="F628" s="56"/>
      <c r="G628" s="1208"/>
      <c r="H628" s="1207"/>
    </row>
    <row r="629" spans="6:8" s="1206" customFormat="1" x14ac:dyDescent="0.25">
      <c r="F629" s="56"/>
      <c r="G629" s="1208"/>
      <c r="H629" s="1207"/>
    </row>
    <row r="630" spans="6:8" s="1206" customFormat="1" x14ac:dyDescent="0.25">
      <c r="F630" s="56"/>
      <c r="G630" s="1208"/>
      <c r="H630" s="1207"/>
    </row>
    <row r="631" spans="6:8" s="1206" customFormat="1" x14ac:dyDescent="0.25">
      <c r="F631" s="56"/>
      <c r="G631" s="1208"/>
      <c r="H631" s="1207"/>
    </row>
    <row r="632" spans="6:8" s="1206" customFormat="1" x14ac:dyDescent="0.25">
      <c r="F632" s="56"/>
      <c r="G632" s="1208"/>
      <c r="H632" s="1207"/>
    </row>
    <row r="633" spans="6:8" s="1206" customFormat="1" x14ac:dyDescent="0.25">
      <c r="F633" s="56"/>
      <c r="G633" s="1208"/>
      <c r="H633" s="1207"/>
    </row>
    <row r="634" spans="6:8" s="1206" customFormat="1" x14ac:dyDescent="0.25">
      <c r="F634" s="56"/>
      <c r="G634" s="1208"/>
      <c r="H634" s="1207"/>
    </row>
    <row r="635" spans="6:8" s="1206" customFormat="1" x14ac:dyDescent="0.25">
      <c r="F635" s="56"/>
      <c r="G635" s="1208"/>
      <c r="H635" s="1207"/>
    </row>
    <row r="636" spans="6:8" s="1206" customFormat="1" x14ac:dyDescent="0.25">
      <c r="F636" s="56"/>
      <c r="G636" s="1208"/>
      <c r="H636" s="1207"/>
    </row>
    <row r="637" spans="6:8" s="1206" customFormat="1" x14ac:dyDescent="0.25">
      <c r="F637" s="56"/>
      <c r="G637" s="1208"/>
      <c r="H637" s="1207"/>
    </row>
    <row r="638" spans="6:8" s="1206" customFormat="1" x14ac:dyDescent="0.25">
      <c r="F638" s="56"/>
      <c r="G638" s="1208"/>
      <c r="H638" s="1207"/>
    </row>
    <row r="639" spans="6:8" s="1206" customFormat="1" x14ac:dyDescent="0.25">
      <c r="F639" s="56"/>
      <c r="G639" s="1208"/>
      <c r="H639" s="1207"/>
    </row>
    <row r="640" spans="6:8" s="1206" customFormat="1" x14ac:dyDescent="0.25">
      <c r="F640" s="56"/>
      <c r="G640" s="1208"/>
      <c r="H640" s="1207"/>
    </row>
    <row r="641" spans="6:8" s="1206" customFormat="1" x14ac:dyDescent="0.25">
      <c r="F641" s="56"/>
      <c r="G641" s="1208"/>
      <c r="H641" s="1207"/>
    </row>
    <row r="642" spans="6:8" s="1206" customFormat="1" x14ac:dyDescent="0.25">
      <c r="F642" s="56"/>
      <c r="G642" s="1208"/>
      <c r="H642" s="1207"/>
    </row>
    <row r="643" spans="6:8" s="1206" customFormat="1" x14ac:dyDescent="0.25">
      <c r="F643" s="56"/>
      <c r="G643" s="1208"/>
      <c r="H643" s="1207"/>
    </row>
    <row r="644" spans="6:8" s="1206" customFormat="1" x14ac:dyDescent="0.25">
      <c r="F644" s="56"/>
      <c r="G644" s="1208"/>
      <c r="H644" s="1207"/>
    </row>
    <row r="645" spans="6:8" s="1206" customFormat="1" x14ac:dyDescent="0.25">
      <c r="F645" s="56"/>
      <c r="G645" s="1208"/>
      <c r="H645" s="1207"/>
    </row>
    <row r="646" spans="6:8" s="1206" customFormat="1" x14ac:dyDescent="0.25">
      <c r="F646" s="56"/>
      <c r="G646" s="1208"/>
      <c r="H646" s="1207"/>
    </row>
    <row r="647" spans="6:8" s="1206" customFormat="1" x14ac:dyDescent="0.25">
      <c r="F647" s="56"/>
      <c r="G647" s="1208"/>
      <c r="H647" s="1207"/>
    </row>
    <row r="648" spans="6:8" s="1206" customFormat="1" x14ac:dyDescent="0.25">
      <c r="F648" s="56"/>
      <c r="G648" s="1208"/>
      <c r="H648" s="1207"/>
    </row>
    <row r="649" spans="6:8" s="1206" customFormat="1" x14ac:dyDescent="0.25">
      <c r="F649" s="56"/>
      <c r="G649" s="1208"/>
      <c r="H649" s="1207"/>
    </row>
    <row r="650" spans="6:8" s="1206" customFormat="1" x14ac:dyDescent="0.25">
      <c r="F650" s="56"/>
      <c r="G650" s="1208"/>
      <c r="H650" s="1207"/>
    </row>
    <row r="651" spans="6:8" s="1206" customFormat="1" x14ac:dyDescent="0.25">
      <c r="F651" s="56"/>
      <c r="G651" s="1208"/>
      <c r="H651" s="1207"/>
    </row>
    <row r="652" spans="6:8" s="1206" customFormat="1" x14ac:dyDescent="0.25">
      <c r="F652" s="56"/>
      <c r="G652" s="1208"/>
      <c r="H652" s="1207"/>
    </row>
    <row r="653" spans="6:8" s="1206" customFormat="1" x14ac:dyDescent="0.25">
      <c r="F653" s="56"/>
      <c r="G653" s="1208"/>
      <c r="H653" s="1207"/>
    </row>
    <row r="654" spans="6:8" s="1206" customFormat="1" x14ac:dyDescent="0.25">
      <c r="F654" s="56"/>
      <c r="G654" s="1208"/>
      <c r="H654" s="1207"/>
    </row>
    <row r="655" spans="6:8" s="1206" customFormat="1" x14ac:dyDescent="0.25">
      <c r="F655" s="56"/>
      <c r="G655" s="1208"/>
      <c r="H655" s="1207"/>
    </row>
    <row r="656" spans="6:8" s="1206" customFormat="1" x14ac:dyDescent="0.25">
      <c r="F656" s="56"/>
      <c r="G656" s="1208"/>
      <c r="H656" s="1207"/>
    </row>
    <row r="657" spans="1:1" x14ac:dyDescent="0.25">
      <c r="A657" s="1206"/>
    </row>
    <row r="658" spans="1:1" x14ac:dyDescent="0.25">
      <c r="A658" s="1206"/>
    </row>
    <row r="659" spans="1:1" x14ac:dyDescent="0.25">
      <c r="A659" s="1206"/>
    </row>
    <row r="660" spans="1:1" x14ac:dyDescent="0.25">
      <c r="A660" s="1206"/>
    </row>
    <row r="661" spans="1:1" x14ac:dyDescent="0.25">
      <c r="A661" s="1206"/>
    </row>
    <row r="662" spans="1:1" x14ac:dyDescent="0.25">
      <c r="A662" s="1206"/>
    </row>
    <row r="663" spans="1:1" x14ac:dyDescent="0.25">
      <c r="A663" s="1206"/>
    </row>
    <row r="664" spans="1:1" x14ac:dyDescent="0.25">
      <c r="A664" s="1206"/>
    </row>
    <row r="665" spans="1:1" x14ac:dyDescent="0.25">
      <c r="A665" s="1206"/>
    </row>
    <row r="666" spans="1:1" x14ac:dyDescent="0.25">
      <c r="A666" s="1206"/>
    </row>
  </sheetData>
  <mergeCells count="941">
    <mergeCell ref="E58:E61"/>
    <mergeCell ref="J396:J402"/>
    <mergeCell ref="G344:G347"/>
    <mergeCell ref="G396:G402"/>
    <mergeCell ref="G380:G383"/>
    <mergeCell ref="H318:H319"/>
    <mergeCell ref="H310:H313"/>
    <mergeCell ref="H298:H301"/>
    <mergeCell ref="J282:J285"/>
    <mergeCell ref="J286:J289"/>
    <mergeCell ref="J279:J280"/>
    <mergeCell ref="J206:J209"/>
    <mergeCell ref="C121:K121"/>
    <mergeCell ref="F83:F84"/>
    <mergeCell ref="H78:H84"/>
    <mergeCell ref="G78:G84"/>
    <mergeCell ref="G127:G132"/>
    <mergeCell ref="I115:I120"/>
    <mergeCell ref="H235:H238"/>
    <mergeCell ref="G151:G159"/>
    <mergeCell ref="G176:G179"/>
    <mergeCell ref="M202:M203"/>
    <mergeCell ref="D446:F449"/>
    <mergeCell ref="D277:D281"/>
    <mergeCell ref="C276:L276"/>
    <mergeCell ref="C274:L274"/>
    <mergeCell ref="J306:J309"/>
    <mergeCell ref="J320:J323"/>
    <mergeCell ref="J324:J327"/>
    <mergeCell ref="F290:F293"/>
    <mergeCell ref="G247:G250"/>
    <mergeCell ref="J277:J278"/>
    <mergeCell ref="G286:G289"/>
    <mergeCell ref="C298:C301"/>
    <mergeCell ref="C286:C289"/>
    <mergeCell ref="C290:C293"/>
    <mergeCell ref="D286:D289"/>
    <mergeCell ref="D290:D293"/>
    <mergeCell ref="C328:C331"/>
    <mergeCell ref="C324:C327"/>
    <mergeCell ref="C320:C323"/>
    <mergeCell ref="I503:I505"/>
    <mergeCell ref="D340:D343"/>
    <mergeCell ref="J427:J430"/>
    <mergeCell ref="D392:D395"/>
    <mergeCell ref="H485:H487"/>
    <mergeCell ref="C503:C505"/>
    <mergeCell ref="J384:J387"/>
    <mergeCell ref="J31:J32"/>
    <mergeCell ref="I235:I238"/>
    <mergeCell ref="D458:F460"/>
    <mergeCell ref="J348:J349"/>
    <mergeCell ref="J364:J365"/>
    <mergeCell ref="J368:J369"/>
    <mergeCell ref="H388:H391"/>
    <mergeCell ref="H392:H395"/>
    <mergeCell ref="J458:J460"/>
    <mergeCell ref="H411:H414"/>
    <mergeCell ref="J431:J434"/>
    <mergeCell ref="J435:J438"/>
    <mergeCell ref="H480:H484"/>
    <mergeCell ref="D471:D472"/>
    <mergeCell ref="C160:K160"/>
    <mergeCell ref="J176:J179"/>
    <mergeCell ref="B122:K122"/>
    <mergeCell ref="H396:H402"/>
    <mergeCell ref="H423:H426"/>
    <mergeCell ref="J439:J442"/>
    <mergeCell ref="J461:J479"/>
    <mergeCell ref="H340:H343"/>
    <mergeCell ref="G340:G343"/>
    <mergeCell ref="G352:G355"/>
    <mergeCell ref="G360:G363"/>
    <mergeCell ref="G376:G379"/>
    <mergeCell ref="J360:J361"/>
    <mergeCell ref="I368:I371"/>
    <mergeCell ref="H380:H383"/>
    <mergeCell ref="I372:I375"/>
    <mergeCell ref="H352:H355"/>
    <mergeCell ref="H360:H363"/>
    <mergeCell ref="J115:J120"/>
    <mergeCell ref="J143:J150"/>
    <mergeCell ref="I143:I150"/>
    <mergeCell ref="J164:J170"/>
    <mergeCell ref="I164:I170"/>
    <mergeCell ref="D239:D242"/>
    <mergeCell ref="H255:H258"/>
    <mergeCell ref="H384:H387"/>
    <mergeCell ref="J372:J373"/>
    <mergeCell ref="H372:H375"/>
    <mergeCell ref="H348:H351"/>
    <mergeCell ref="J263:J266"/>
    <mergeCell ref="I267:I270"/>
    <mergeCell ref="H376:H379"/>
    <mergeCell ref="I340:I343"/>
    <mergeCell ref="D263:D266"/>
    <mergeCell ref="G243:G246"/>
    <mergeCell ref="F259:F261"/>
    <mergeCell ref="G259:G262"/>
    <mergeCell ref="D255:D258"/>
    <mergeCell ref="D259:D262"/>
    <mergeCell ref="D251:D254"/>
    <mergeCell ref="F255:F257"/>
    <mergeCell ref="D247:D250"/>
    <mergeCell ref="I151:I159"/>
    <mergeCell ref="E88:E92"/>
    <mergeCell ref="G263:G266"/>
    <mergeCell ref="G255:G258"/>
    <mergeCell ref="F210:F212"/>
    <mergeCell ref="F214:F215"/>
    <mergeCell ref="G239:G242"/>
    <mergeCell ref="F235:F237"/>
    <mergeCell ref="F500:F502"/>
    <mergeCell ref="F277:F281"/>
    <mergeCell ref="G282:G285"/>
    <mergeCell ref="G277:G281"/>
    <mergeCell ref="F340:F343"/>
    <mergeCell ref="F298:F301"/>
    <mergeCell ref="E138:E142"/>
    <mergeCell ref="F131:F132"/>
    <mergeCell ref="E115:E120"/>
    <mergeCell ref="F164:F167"/>
    <mergeCell ref="H143:H150"/>
    <mergeCell ref="G356:G359"/>
    <mergeCell ref="D403:F406"/>
    <mergeCell ref="D423:D426"/>
    <mergeCell ref="F461:F462"/>
    <mergeCell ref="D368:D371"/>
    <mergeCell ref="B512:B514"/>
    <mergeCell ref="H503:H514"/>
    <mergeCell ref="A509:A511"/>
    <mergeCell ref="A512:A514"/>
    <mergeCell ref="G503:G511"/>
    <mergeCell ref="B503:B505"/>
    <mergeCell ref="E500:E502"/>
    <mergeCell ref="E506:E508"/>
    <mergeCell ref="A515:A517"/>
    <mergeCell ref="B515:B517"/>
    <mergeCell ref="C515:C517"/>
    <mergeCell ref="D515:D517"/>
    <mergeCell ref="C509:C511"/>
    <mergeCell ref="G515:G529"/>
    <mergeCell ref="A500:A502"/>
    <mergeCell ref="E515:E517"/>
    <mergeCell ref="E518:E520"/>
    <mergeCell ref="E521:E523"/>
    <mergeCell ref="E527:E529"/>
    <mergeCell ref="F503:F505"/>
    <mergeCell ref="C512:C514"/>
    <mergeCell ref="F509:F511"/>
    <mergeCell ref="D506:D508"/>
    <mergeCell ref="E512:E514"/>
    <mergeCell ref="H515:H529"/>
    <mergeCell ref="J515:J517"/>
    <mergeCell ref="C527:C529"/>
    <mergeCell ref="D527:D529"/>
    <mergeCell ref="F527:F529"/>
    <mergeCell ref="C524:C526"/>
    <mergeCell ref="D524:D526"/>
    <mergeCell ref="E524:E526"/>
    <mergeCell ref="F524:F526"/>
    <mergeCell ref="I506:I511"/>
    <mergeCell ref="M537:O537"/>
    <mergeCell ref="B537:K537"/>
    <mergeCell ref="B538:K538"/>
    <mergeCell ref="C500:C502"/>
    <mergeCell ref="B500:B502"/>
    <mergeCell ref="F463:F464"/>
    <mergeCell ref="D503:D505"/>
    <mergeCell ref="F380:F383"/>
    <mergeCell ref="D376:F379"/>
    <mergeCell ref="C380:C383"/>
    <mergeCell ref="D380:D383"/>
    <mergeCell ref="F473:F474"/>
    <mergeCell ref="C480:C484"/>
    <mergeCell ref="C488:C493"/>
    <mergeCell ref="C536:K536"/>
    <mergeCell ref="J518:J520"/>
    <mergeCell ref="J521:J523"/>
    <mergeCell ref="J527:J529"/>
    <mergeCell ref="J512:J514"/>
    <mergeCell ref="B506:B508"/>
    <mergeCell ref="I512:I514"/>
    <mergeCell ref="D512:D514"/>
    <mergeCell ref="D521:D523"/>
    <mergeCell ref="E509:E511"/>
    <mergeCell ref="A11:A38"/>
    <mergeCell ref="D298:D301"/>
    <mergeCell ref="G294:G297"/>
    <mergeCell ref="H263:H266"/>
    <mergeCell ref="C164:C167"/>
    <mergeCell ref="H115:H120"/>
    <mergeCell ref="B123:O123"/>
    <mergeCell ref="O176:O177"/>
    <mergeCell ref="N176:N177"/>
    <mergeCell ref="H180:H183"/>
    <mergeCell ref="B41:B42"/>
    <mergeCell ref="A78:A82"/>
    <mergeCell ref="G43:G57"/>
    <mergeCell ref="A41:A42"/>
    <mergeCell ref="D91:D92"/>
    <mergeCell ref="I230:I234"/>
    <mergeCell ref="F188:F192"/>
    <mergeCell ref="G198:G201"/>
    <mergeCell ref="D194:D197"/>
    <mergeCell ref="D218:D221"/>
    <mergeCell ref="B101:B102"/>
    <mergeCell ref="J198:J201"/>
    <mergeCell ref="N218:N220"/>
    <mergeCell ref="M176:M177"/>
    <mergeCell ref="A9:A10"/>
    <mergeCell ref="G336:G339"/>
    <mergeCell ref="I336:I339"/>
    <mergeCell ref="H277:H281"/>
    <mergeCell ref="H282:H285"/>
    <mergeCell ref="H286:H289"/>
    <mergeCell ref="A194:A197"/>
    <mergeCell ref="F286:F289"/>
    <mergeCell ref="C98:C100"/>
    <mergeCell ref="C78:C82"/>
    <mergeCell ref="F133:F134"/>
    <mergeCell ref="F184:F186"/>
    <mergeCell ref="F180:F182"/>
    <mergeCell ref="F194:F196"/>
    <mergeCell ref="H188:H193"/>
    <mergeCell ref="H194:H197"/>
    <mergeCell ref="A98:A100"/>
    <mergeCell ref="C10:L10"/>
    <mergeCell ref="B9:B10"/>
    <mergeCell ref="E98:E102"/>
    <mergeCell ref="C9:O9"/>
    <mergeCell ref="D77:J77"/>
    <mergeCell ref="D151:F155"/>
    <mergeCell ref="F118:F120"/>
    <mergeCell ref="M85:O85"/>
    <mergeCell ref="I458:I479"/>
    <mergeCell ref="H488:H502"/>
    <mergeCell ref="G497:G502"/>
    <mergeCell ref="J485:J487"/>
    <mergeCell ref="G480:G484"/>
    <mergeCell ref="J184:J187"/>
    <mergeCell ref="J180:J183"/>
    <mergeCell ref="C93:K93"/>
    <mergeCell ref="F206:F207"/>
    <mergeCell ref="J500:J502"/>
    <mergeCell ref="M488:M489"/>
    <mergeCell ref="H458:H462"/>
    <mergeCell ref="G475:G479"/>
    <mergeCell ref="H466:H468"/>
    <mergeCell ref="G471:G474"/>
    <mergeCell ref="H469:H470"/>
    <mergeCell ref="G485:G487"/>
    <mergeCell ref="G488:G496"/>
    <mergeCell ref="H471:H479"/>
    <mergeCell ref="J151:J159"/>
    <mergeCell ref="H151:H159"/>
    <mergeCell ref="J210:J213"/>
    <mergeCell ref="C176:C179"/>
    <mergeCell ref="F111:F114"/>
    <mergeCell ref="D107:D110"/>
    <mergeCell ref="C118:C120"/>
    <mergeCell ref="D118:D120"/>
    <mergeCell ref="G115:G120"/>
    <mergeCell ref="O488:O489"/>
    <mergeCell ref="N485:N486"/>
    <mergeCell ref="F239:F241"/>
    <mergeCell ref="D235:D238"/>
    <mergeCell ref="C184:C187"/>
    <mergeCell ref="D210:D213"/>
    <mergeCell ref="F218:F221"/>
    <mergeCell ref="O218:O220"/>
    <mergeCell ref="D180:D183"/>
    <mergeCell ref="D184:D187"/>
    <mergeCell ref="J194:J197"/>
    <mergeCell ref="J188:J193"/>
    <mergeCell ref="H206:H209"/>
    <mergeCell ref="G214:G217"/>
    <mergeCell ref="C392:C395"/>
    <mergeCell ref="C384:C387"/>
    <mergeCell ref="F388:F390"/>
    <mergeCell ref="D388:D391"/>
    <mergeCell ref="G368:G371"/>
    <mergeCell ref="G392:G395"/>
    <mergeCell ref="F364:F367"/>
    <mergeCell ref="F356:F359"/>
    <mergeCell ref="F348:F351"/>
    <mergeCell ref="F368:F371"/>
    <mergeCell ref="F372:F375"/>
    <mergeCell ref="G11:G30"/>
    <mergeCell ref="M103:O103"/>
    <mergeCell ref="M93:O93"/>
    <mergeCell ref="B124:L124"/>
    <mergeCell ref="B105:B106"/>
    <mergeCell ref="D156:D159"/>
    <mergeCell ref="H133:H142"/>
    <mergeCell ref="J133:J134"/>
    <mergeCell ref="I127:I132"/>
    <mergeCell ref="F49:F53"/>
    <mergeCell ref="D49:D53"/>
    <mergeCell ref="E49:E53"/>
    <mergeCell ref="C49:C53"/>
    <mergeCell ref="F70:F73"/>
    <mergeCell ref="D88:D90"/>
    <mergeCell ref="F91:F92"/>
    <mergeCell ref="D95:L97"/>
    <mergeCell ref="I88:I92"/>
    <mergeCell ref="H364:H367"/>
    <mergeCell ref="H368:H371"/>
    <mergeCell ref="G364:G367"/>
    <mergeCell ref="F294:F297"/>
    <mergeCell ref="D332:D335"/>
    <mergeCell ref="C376:C379"/>
    <mergeCell ref="F360:F363"/>
    <mergeCell ref="D360:D363"/>
    <mergeCell ref="G348:G351"/>
    <mergeCell ref="F352:F355"/>
    <mergeCell ref="F344:F347"/>
    <mergeCell ref="D364:D367"/>
    <mergeCell ref="C294:C297"/>
    <mergeCell ref="D294:D297"/>
    <mergeCell ref="D372:D375"/>
    <mergeCell ref="H302:H305"/>
    <mergeCell ref="H294:H297"/>
    <mergeCell ref="A585:F585"/>
    <mergeCell ref="B582:C582"/>
    <mergeCell ref="B584:C584"/>
    <mergeCell ref="B583:C583"/>
    <mergeCell ref="B581:C581"/>
    <mergeCell ref="D518:D520"/>
    <mergeCell ref="F515:F517"/>
    <mergeCell ref="A524:A526"/>
    <mergeCell ref="A521:A523"/>
    <mergeCell ref="A547:K547"/>
    <mergeCell ref="J524:J526"/>
    <mergeCell ref="E530:E532"/>
    <mergeCell ref="E533:E535"/>
    <mergeCell ref="F533:F535"/>
    <mergeCell ref="A566:K566"/>
    <mergeCell ref="B524:B526"/>
    <mergeCell ref="B571:C571"/>
    <mergeCell ref="A564:K564"/>
    <mergeCell ref="A565:K565"/>
    <mergeCell ref="B573:C573"/>
    <mergeCell ref="A568:C568"/>
    <mergeCell ref="A557:K557"/>
    <mergeCell ref="A558:K558"/>
    <mergeCell ref="A559:K559"/>
    <mergeCell ref="A446:A449"/>
    <mergeCell ref="B446:B449"/>
    <mergeCell ref="B488:B493"/>
    <mergeCell ref="A488:A493"/>
    <mergeCell ref="A503:A505"/>
    <mergeCell ref="C506:C508"/>
    <mergeCell ref="A485:A487"/>
    <mergeCell ref="B509:B511"/>
    <mergeCell ref="A506:A508"/>
    <mergeCell ref="A452:A455"/>
    <mergeCell ref="B485:B487"/>
    <mergeCell ref="C485:C487"/>
    <mergeCell ref="C446:C449"/>
    <mergeCell ref="A497:A499"/>
    <mergeCell ref="A494:A496"/>
    <mergeCell ref="B494:B496"/>
    <mergeCell ref="C494:C496"/>
    <mergeCell ref="B497:B499"/>
    <mergeCell ref="B452:B455"/>
    <mergeCell ref="C567:O567"/>
    <mergeCell ref="O485:O486"/>
    <mergeCell ref="M536:O536"/>
    <mergeCell ref="N497:N499"/>
    <mergeCell ref="M521:M522"/>
    <mergeCell ref="A548:K548"/>
    <mergeCell ref="A549:K549"/>
    <mergeCell ref="A550:K550"/>
    <mergeCell ref="B480:B484"/>
    <mergeCell ref="A480:A484"/>
    <mergeCell ref="A527:A529"/>
    <mergeCell ref="B527:B529"/>
    <mergeCell ref="A560:K560"/>
    <mergeCell ref="A561:K561"/>
    <mergeCell ref="A562:K562"/>
    <mergeCell ref="A563:K563"/>
    <mergeCell ref="A518:A520"/>
    <mergeCell ref="B518:B520"/>
    <mergeCell ref="C518:C520"/>
    <mergeCell ref="D473:D474"/>
    <mergeCell ref="B521:B523"/>
    <mergeCell ref="C521:C523"/>
    <mergeCell ref="M538:O538"/>
    <mergeCell ref="C340:C343"/>
    <mergeCell ref="D176:D179"/>
    <mergeCell ref="D336:D339"/>
    <mergeCell ref="C332:C335"/>
    <mergeCell ref="C314:C317"/>
    <mergeCell ref="C310:C313"/>
    <mergeCell ref="A431:A434"/>
    <mergeCell ref="A435:A438"/>
    <mergeCell ref="B435:B438"/>
    <mergeCell ref="C435:C438"/>
    <mergeCell ref="A332:A335"/>
    <mergeCell ref="A336:A339"/>
    <mergeCell ref="A427:A430"/>
    <mergeCell ref="B384:B387"/>
    <mergeCell ref="C411:C414"/>
    <mergeCell ref="C415:C418"/>
    <mergeCell ref="C336:C339"/>
    <mergeCell ref="D427:F430"/>
    <mergeCell ref="B176:B179"/>
    <mergeCell ref="B380:B383"/>
    <mergeCell ref="D384:D387"/>
    <mergeCell ref="A392:A395"/>
    <mergeCell ref="B396:B399"/>
    <mergeCell ref="A407:A410"/>
    <mergeCell ref="C38:J38"/>
    <mergeCell ref="F88:F89"/>
    <mergeCell ref="A340:A343"/>
    <mergeCell ref="B332:B335"/>
    <mergeCell ref="H176:H179"/>
    <mergeCell ref="F176:F178"/>
    <mergeCell ref="F222:F223"/>
    <mergeCell ref="D198:D201"/>
    <mergeCell ref="D206:D209"/>
    <mergeCell ref="G188:G193"/>
    <mergeCell ref="G180:G183"/>
    <mergeCell ref="D202:D205"/>
    <mergeCell ref="D188:D193"/>
    <mergeCell ref="G226:G229"/>
    <mergeCell ref="G230:G234"/>
    <mergeCell ref="H210:H213"/>
    <mergeCell ref="H214:H217"/>
    <mergeCell ref="H218:H221"/>
    <mergeCell ref="B324:B327"/>
    <mergeCell ref="B340:B343"/>
    <mergeCell ref="B336:B339"/>
    <mergeCell ref="C198:C201"/>
    <mergeCell ref="C188:C193"/>
    <mergeCell ref="C206:C209"/>
    <mergeCell ref="B194:B197"/>
    <mergeCell ref="A298:A301"/>
    <mergeCell ref="B294:B297"/>
    <mergeCell ref="C44:C48"/>
    <mergeCell ref="A286:A289"/>
    <mergeCell ref="B49:B53"/>
    <mergeCell ref="A101:A102"/>
    <mergeCell ref="B98:B100"/>
    <mergeCell ref="B184:B187"/>
    <mergeCell ref="B107:B110"/>
    <mergeCell ref="B164:B167"/>
    <mergeCell ref="A176:A179"/>
    <mergeCell ref="B156:B159"/>
    <mergeCell ref="B127:B130"/>
    <mergeCell ref="E5:E6"/>
    <mergeCell ref="H5:H6"/>
    <mergeCell ref="D5:D6"/>
    <mergeCell ref="F5:F6"/>
    <mergeCell ref="L5:L6"/>
    <mergeCell ref="A44:A48"/>
    <mergeCell ref="B44:B48"/>
    <mergeCell ref="B95:B97"/>
    <mergeCell ref="E78:E84"/>
    <mergeCell ref="J44:J48"/>
    <mergeCell ref="J49:J53"/>
    <mergeCell ref="I49:I53"/>
    <mergeCell ref="I54:I57"/>
    <mergeCell ref="I58:I61"/>
    <mergeCell ref="J58:J61"/>
    <mergeCell ref="G62:G73"/>
    <mergeCell ref="A5:A6"/>
    <mergeCell ref="B5:B6"/>
    <mergeCell ref="C5:C6"/>
    <mergeCell ref="D11:F11"/>
    <mergeCell ref="F12:F16"/>
    <mergeCell ref="F26:F28"/>
    <mergeCell ref="H11:H30"/>
    <mergeCell ref="F17:F20"/>
    <mergeCell ref="A2:O2"/>
    <mergeCell ref="I5:I6"/>
    <mergeCell ref="J5:J6"/>
    <mergeCell ref="K5:K6"/>
    <mergeCell ref="A3:O3"/>
    <mergeCell ref="G5:G6"/>
    <mergeCell ref="C202:C205"/>
    <mergeCell ref="C194:C197"/>
    <mergeCell ref="H202:H205"/>
    <mergeCell ref="H198:H201"/>
    <mergeCell ref="F156:F159"/>
    <mergeCell ref="F168:F170"/>
    <mergeCell ref="D164:D167"/>
    <mergeCell ref="G164:G170"/>
    <mergeCell ref="H164:H170"/>
    <mergeCell ref="D168:D170"/>
    <mergeCell ref="B180:B183"/>
    <mergeCell ref="B11:B38"/>
    <mergeCell ref="J21:J22"/>
    <mergeCell ref="J26:J27"/>
    <mergeCell ref="A180:A183"/>
    <mergeCell ref="G184:G187"/>
    <mergeCell ref="E171:E175"/>
    <mergeCell ref="M5:O5"/>
    <mergeCell ref="J214:J217"/>
    <mergeCell ref="J218:J221"/>
    <mergeCell ref="H184:H187"/>
    <mergeCell ref="H230:H234"/>
    <mergeCell ref="J230:J234"/>
    <mergeCell ref="G210:G213"/>
    <mergeCell ref="G206:G209"/>
    <mergeCell ref="H222:H225"/>
    <mergeCell ref="N4:O4"/>
    <mergeCell ref="N58:N59"/>
    <mergeCell ref="M44:M45"/>
    <mergeCell ref="M49:M50"/>
    <mergeCell ref="N49:N50"/>
    <mergeCell ref="O49:O50"/>
    <mergeCell ref="M58:M59"/>
    <mergeCell ref="O58:O59"/>
    <mergeCell ref="I133:I142"/>
    <mergeCell ref="M39:O39"/>
    <mergeCell ref="C39:K39"/>
    <mergeCell ref="M122:O122"/>
    <mergeCell ref="H98:H102"/>
    <mergeCell ref="G98:G102"/>
    <mergeCell ref="M138:M139"/>
    <mergeCell ref="F115:F116"/>
    <mergeCell ref="M222:M224"/>
    <mergeCell ref="I218:I221"/>
    <mergeCell ref="M194:M197"/>
    <mergeCell ref="J222:J225"/>
    <mergeCell ref="G218:G221"/>
    <mergeCell ref="I247:I250"/>
    <mergeCell ref="D243:D246"/>
    <mergeCell ref="F251:F253"/>
    <mergeCell ref="I255:I258"/>
    <mergeCell ref="I226:I229"/>
    <mergeCell ref="I251:I254"/>
    <mergeCell ref="H243:H246"/>
    <mergeCell ref="E230:E234"/>
    <mergeCell ref="H226:H229"/>
    <mergeCell ref="G235:G238"/>
    <mergeCell ref="H239:H242"/>
    <mergeCell ref="H247:H250"/>
    <mergeCell ref="G251:G254"/>
    <mergeCell ref="I222:I225"/>
    <mergeCell ref="G194:G197"/>
    <mergeCell ref="F230:F234"/>
    <mergeCell ref="D214:D217"/>
    <mergeCell ref="G202:G205"/>
    <mergeCell ref="J235:J238"/>
    <mergeCell ref="G138:G142"/>
    <mergeCell ref="H127:H132"/>
    <mergeCell ref="D115:D117"/>
    <mergeCell ref="C107:C110"/>
    <mergeCell ref="D105:L106"/>
    <mergeCell ref="I107:I114"/>
    <mergeCell ref="J107:J114"/>
    <mergeCell ref="I259:I262"/>
    <mergeCell ref="I239:I242"/>
    <mergeCell ref="I243:I246"/>
    <mergeCell ref="H259:H262"/>
    <mergeCell ref="H251:H254"/>
    <mergeCell ref="J255:J258"/>
    <mergeCell ref="J259:J262"/>
    <mergeCell ref="J243:J246"/>
    <mergeCell ref="J239:J242"/>
    <mergeCell ref="J251:J254"/>
    <mergeCell ref="J247:J250"/>
    <mergeCell ref="G222:G225"/>
    <mergeCell ref="J226:J229"/>
    <mergeCell ref="J202:J205"/>
    <mergeCell ref="F202:F203"/>
    <mergeCell ref="C180:C183"/>
    <mergeCell ref="D230:D234"/>
    <mergeCell ref="D44:D48"/>
    <mergeCell ref="E44:E48"/>
    <mergeCell ref="E107:E114"/>
    <mergeCell ref="G107:G114"/>
    <mergeCell ref="C105:C106"/>
    <mergeCell ref="A294:A297"/>
    <mergeCell ref="B290:B293"/>
    <mergeCell ref="B282:B285"/>
    <mergeCell ref="B286:B289"/>
    <mergeCell ref="A206:A209"/>
    <mergeCell ref="B198:B201"/>
    <mergeCell ref="A198:A201"/>
    <mergeCell ref="B206:B209"/>
    <mergeCell ref="A202:A205"/>
    <mergeCell ref="B202:B205"/>
    <mergeCell ref="A184:A187"/>
    <mergeCell ref="B188:B193"/>
    <mergeCell ref="A188:A193"/>
    <mergeCell ref="A107:A110"/>
    <mergeCell ref="B78:B82"/>
    <mergeCell ref="A290:A293"/>
    <mergeCell ref="B277:B281"/>
    <mergeCell ref="A277:A281"/>
    <mergeCell ref="A282:A285"/>
    <mergeCell ref="A49:A53"/>
    <mergeCell ref="A164:A167"/>
    <mergeCell ref="A105:A106"/>
    <mergeCell ref="A156:A159"/>
    <mergeCell ref="A127:A130"/>
    <mergeCell ref="D314:D317"/>
    <mergeCell ref="D320:D323"/>
    <mergeCell ref="A302:A305"/>
    <mergeCell ref="B302:B305"/>
    <mergeCell ref="C58:C61"/>
    <mergeCell ref="D58:D61"/>
    <mergeCell ref="D74:J75"/>
    <mergeCell ref="J78:J84"/>
    <mergeCell ref="J98:J102"/>
    <mergeCell ref="I78:I84"/>
    <mergeCell ref="C101:C102"/>
    <mergeCell ref="D101:D102"/>
    <mergeCell ref="D78:D81"/>
    <mergeCell ref="C85:K85"/>
    <mergeCell ref="C87:L87"/>
    <mergeCell ref="C95:C97"/>
    <mergeCell ref="G88:G92"/>
    <mergeCell ref="H88:H92"/>
    <mergeCell ref="J88:J92"/>
    <mergeCell ref="D267:D270"/>
    <mergeCell ref="F267:F270"/>
    <mergeCell ref="E267:E270"/>
    <mergeCell ref="A95:A97"/>
    <mergeCell ref="A58:A61"/>
    <mergeCell ref="B58:B61"/>
    <mergeCell ref="B298:B301"/>
    <mergeCell ref="D396:F399"/>
    <mergeCell ref="C396:C399"/>
    <mergeCell ref="B376:B379"/>
    <mergeCell ref="F384:F387"/>
    <mergeCell ref="F58:F61"/>
    <mergeCell ref="F101:F102"/>
    <mergeCell ref="C162:L163"/>
    <mergeCell ref="C156:C159"/>
    <mergeCell ref="D171:D175"/>
    <mergeCell ref="J171:J175"/>
    <mergeCell ref="E133:E137"/>
    <mergeCell ref="D127:F130"/>
    <mergeCell ref="F138:F141"/>
    <mergeCell ref="F171:F174"/>
    <mergeCell ref="D143:F146"/>
    <mergeCell ref="F147:F149"/>
    <mergeCell ref="E147:E150"/>
    <mergeCell ref="C277:C281"/>
    <mergeCell ref="C282:C285"/>
    <mergeCell ref="C271:K271"/>
    <mergeCell ref="I277:I281"/>
    <mergeCell ref="D282:D285"/>
    <mergeCell ref="F282:F285"/>
    <mergeCell ref="G320:G323"/>
    <mergeCell ref="C302:C305"/>
    <mergeCell ref="H320:H323"/>
    <mergeCell ref="G290:G293"/>
    <mergeCell ref="C275:O275"/>
    <mergeCell ref="M282:M283"/>
    <mergeCell ref="J310:J313"/>
    <mergeCell ref="D306:D309"/>
    <mergeCell ref="F306:F309"/>
    <mergeCell ref="D310:D313"/>
    <mergeCell ref="F302:F305"/>
    <mergeCell ref="H306:H309"/>
    <mergeCell ref="D302:D305"/>
    <mergeCell ref="J314:J317"/>
    <mergeCell ref="J302:J305"/>
    <mergeCell ref="J290:J293"/>
    <mergeCell ref="H290:H293"/>
    <mergeCell ref="E314:E317"/>
    <mergeCell ref="A310:A313"/>
    <mergeCell ref="A314:A317"/>
    <mergeCell ref="A318:A319"/>
    <mergeCell ref="G306:G309"/>
    <mergeCell ref="G314:G317"/>
    <mergeCell ref="H314:H317"/>
    <mergeCell ref="G310:G313"/>
    <mergeCell ref="G318:G319"/>
    <mergeCell ref="F310:F313"/>
    <mergeCell ref="A320:A323"/>
    <mergeCell ref="B314:B317"/>
    <mergeCell ref="B306:B309"/>
    <mergeCell ref="B318:B319"/>
    <mergeCell ref="A306:A309"/>
    <mergeCell ref="D318:D319"/>
    <mergeCell ref="B320:B323"/>
    <mergeCell ref="C306:C309"/>
    <mergeCell ref="B310:B313"/>
    <mergeCell ref="C318:C319"/>
    <mergeCell ref="A328:A331"/>
    <mergeCell ref="A324:A327"/>
    <mergeCell ref="G328:G331"/>
    <mergeCell ref="D324:D327"/>
    <mergeCell ref="D328:D331"/>
    <mergeCell ref="B328:B331"/>
    <mergeCell ref="F324:F327"/>
    <mergeCell ref="A419:A422"/>
    <mergeCell ref="B411:B414"/>
    <mergeCell ref="A384:A387"/>
    <mergeCell ref="A376:A379"/>
    <mergeCell ref="C388:C391"/>
    <mergeCell ref="G384:G387"/>
    <mergeCell ref="F400:F402"/>
    <mergeCell ref="F392:F395"/>
    <mergeCell ref="G324:G327"/>
    <mergeCell ref="B415:B418"/>
    <mergeCell ref="A380:A383"/>
    <mergeCell ref="B392:B395"/>
    <mergeCell ref="A411:A414"/>
    <mergeCell ref="A415:A418"/>
    <mergeCell ref="A396:A399"/>
    <mergeCell ref="A388:A391"/>
    <mergeCell ref="B388:B391"/>
    <mergeCell ref="G431:G434"/>
    <mergeCell ref="A423:A426"/>
    <mergeCell ref="G439:G442"/>
    <mergeCell ref="G403:G410"/>
    <mergeCell ref="D419:D422"/>
    <mergeCell ref="G411:G414"/>
    <mergeCell ref="G415:G418"/>
    <mergeCell ref="D411:F414"/>
    <mergeCell ref="B431:B434"/>
    <mergeCell ref="G427:G430"/>
    <mergeCell ref="C427:C430"/>
    <mergeCell ref="C431:C434"/>
    <mergeCell ref="C423:C426"/>
    <mergeCell ref="F419:F422"/>
    <mergeCell ref="F423:F426"/>
    <mergeCell ref="B427:B430"/>
    <mergeCell ref="B423:B426"/>
    <mergeCell ref="B419:B422"/>
    <mergeCell ref="B439:B442"/>
    <mergeCell ref="C439:C442"/>
    <mergeCell ref="A439:A442"/>
    <mergeCell ref="F435:F437"/>
    <mergeCell ref="F415:F418"/>
    <mergeCell ref="F450:F451"/>
    <mergeCell ref="F497:F499"/>
    <mergeCell ref="E497:E499"/>
    <mergeCell ref="D497:D499"/>
    <mergeCell ref="C497:C499"/>
    <mergeCell ref="F489:F493"/>
    <mergeCell ref="D488:D493"/>
    <mergeCell ref="D494:D496"/>
    <mergeCell ref="E494:E496"/>
    <mergeCell ref="E485:E487"/>
    <mergeCell ref="C452:C455"/>
    <mergeCell ref="C445:L445"/>
    <mergeCell ref="I427:I442"/>
    <mergeCell ref="J415:J418"/>
    <mergeCell ref="J419:J422"/>
    <mergeCell ref="G458:G462"/>
    <mergeCell ref="J446:J451"/>
    <mergeCell ref="F471:F472"/>
    <mergeCell ref="F477:F478"/>
    <mergeCell ref="F466:F467"/>
    <mergeCell ref="H463:H465"/>
    <mergeCell ref="D466:D467"/>
    <mergeCell ref="F456:F457"/>
    <mergeCell ref="D452:F455"/>
    <mergeCell ref="G463:G465"/>
    <mergeCell ref="G466:G468"/>
    <mergeCell ref="D475:D476"/>
    <mergeCell ref="D477:D478"/>
    <mergeCell ref="F475:F476"/>
    <mergeCell ref="H452:H457"/>
    <mergeCell ref="M497:M499"/>
    <mergeCell ref="M490:M491"/>
    <mergeCell ref="M494:M495"/>
    <mergeCell ref="N407:N408"/>
    <mergeCell ref="M509:M510"/>
    <mergeCell ref="J423:J426"/>
    <mergeCell ref="J388:J391"/>
    <mergeCell ref="O497:O499"/>
    <mergeCell ref="N490:N491"/>
    <mergeCell ref="O490:O491"/>
    <mergeCell ref="J480:J484"/>
    <mergeCell ref="N488:N489"/>
    <mergeCell ref="J488:J493"/>
    <mergeCell ref="J494:J496"/>
    <mergeCell ref="J497:J499"/>
    <mergeCell ref="J403:J406"/>
    <mergeCell ref="J407:J410"/>
    <mergeCell ref="H439:H442"/>
    <mergeCell ref="G446:G451"/>
    <mergeCell ref="G388:G391"/>
    <mergeCell ref="C443:K443"/>
    <mergeCell ref="J411:J414"/>
    <mergeCell ref="I380:I395"/>
    <mergeCell ref="H403:H410"/>
    <mergeCell ref="H328:H331"/>
    <mergeCell ref="H332:H335"/>
    <mergeCell ref="I352:I355"/>
    <mergeCell ref="I356:I359"/>
    <mergeCell ref="I360:I363"/>
    <mergeCell ref="H336:H339"/>
    <mergeCell ref="H419:H422"/>
    <mergeCell ref="G419:G422"/>
    <mergeCell ref="G423:G426"/>
    <mergeCell ref="D435:D438"/>
    <mergeCell ref="C419:C422"/>
    <mergeCell ref="H435:H438"/>
    <mergeCell ref="D415:D418"/>
    <mergeCell ref="D431:D434"/>
    <mergeCell ref="H427:H430"/>
    <mergeCell ref="G435:G438"/>
    <mergeCell ref="D439:D442"/>
    <mergeCell ref="P320:Q320"/>
    <mergeCell ref="N494:N495"/>
    <mergeCell ref="O494:O495"/>
    <mergeCell ref="M397:M398"/>
    <mergeCell ref="M320:M321"/>
    <mergeCell ref="Q459:Q461"/>
    <mergeCell ref="I376:I379"/>
    <mergeCell ref="I452:I457"/>
    <mergeCell ref="I446:I451"/>
    <mergeCell ref="N380:N381"/>
    <mergeCell ref="M380:M381"/>
    <mergeCell ref="I480:I484"/>
    <mergeCell ref="I364:I367"/>
    <mergeCell ref="I348:I351"/>
    <mergeCell ref="I344:I347"/>
    <mergeCell ref="I396:I402"/>
    <mergeCell ref="I324:I327"/>
    <mergeCell ref="F518:F520"/>
    <mergeCell ref="J506:J511"/>
    <mergeCell ref="J503:J505"/>
    <mergeCell ref="D509:D511"/>
    <mergeCell ref="M198:M199"/>
    <mergeCell ref="M272:O272"/>
    <mergeCell ref="J452:J457"/>
    <mergeCell ref="G469:G470"/>
    <mergeCell ref="J318:J319"/>
    <mergeCell ref="B272:K272"/>
    <mergeCell ref="I263:I266"/>
    <mergeCell ref="M443:O443"/>
    <mergeCell ref="H356:H359"/>
    <mergeCell ref="H344:H347"/>
    <mergeCell ref="I328:I331"/>
    <mergeCell ref="I332:I335"/>
    <mergeCell ref="I411:I426"/>
    <mergeCell ref="F407:F410"/>
    <mergeCell ref="H446:H451"/>
    <mergeCell ref="G452:G457"/>
    <mergeCell ref="H431:H434"/>
    <mergeCell ref="G332:G335"/>
    <mergeCell ref="D480:F484"/>
    <mergeCell ref="H415:H418"/>
    <mergeCell ref="M515:M516"/>
    <mergeCell ref="M518:M519"/>
    <mergeCell ref="O44:O45"/>
    <mergeCell ref="N44:N45"/>
    <mergeCell ref="B7:O7"/>
    <mergeCell ref="B8:L8"/>
    <mergeCell ref="A551:K551"/>
    <mergeCell ref="A552:K552"/>
    <mergeCell ref="M524:M525"/>
    <mergeCell ref="M527:M528"/>
    <mergeCell ref="M485:M487"/>
    <mergeCell ref="M530:M531"/>
    <mergeCell ref="M533:M534"/>
    <mergeCell ref="J533:J535"/>
    <mergeCell ref="M259:M260"/>
    <mergeCell ref="M243:M244"/>
    <mergeCell ref="M294:M295"/>
    <mergeCell ref="M271:O271"/>
    <mergeCell ref="O243:O244"/>
    <mergeCell ref="N243:N244"/>
    <mergeCell ref="M286:M287"/>
    <mergeCell ref="J380:J383"/>
    <mergeCell ref="G298:G301"/>
    <mergeCell ref="H324:H327"/>
    <mergeCell ref="A553:K553"/>
    <mergeCell ref="A554:K554"/>
    <mergeCell ref="A555:K555"/>
    <mergeCell ref="A556:K556"/>
    <mergeCell ref="F506:F508"/>
    <mergeCell ref="G512:G514"/>
    <mergeCell ref="F512:F514"/>
    <mergeCell ref="F521:F523"/>
    <mergeCell ref="D485:D487"/>
    <mergeCell ref="E488:E493"/>
    <mergeCell ref="F494:F496"/>
    <mergeCell ref="D500:D502"/>
    <mergeCell ref="F485:F487"/>
    <mergeCell ref="E503:E505"/>
    <mergeCell ref="J530:J532"/>
    <mergeCell ref="G530:G535"/>
    <mergeCell ref="H530:H535"/>
    <mergeCell ref="I533:I535"/>
    <mergeCell ref="A541:L541"/>
    <mergeCell ref="C543:K543"/>
    <mergeCell ref="A544:K544"/>
    <mergeCell ref="A545:K545"/>
    <mergeCell ref="A546:K546"/>
    <mergeCell ref="F530:F532"/>
    <mergeCell ref="O407:O408"/>
    <mergeCell ref="M372:M373"/>
    <mergeCell ref="J376:J379"/>
    <mergeCell ref="M407:M408"/>
    <mergeCell ref="F54:F56"/>
    <mergeCell ref="C103:K103"/>
    <mergeCell ref="F98:F100"/>
    <mergeCell ref="M70:M71"/>
    <mergeCell ref="N70:N71"/>
    <mergeCell ref="M121:O121"/>
    <mergeCell ref="M160:O160"/>
    <mergeCell ref="J392:J395"/>
    <mergeCell ref="J328:J331"/>
    <mergeCell ref="G143:G150"/>
    <mergeCell ref="M62:M63"/>
    <mergeCell ref="N62:N63"/>
    <mergeCell ref="O62:O63"/>
    <mergeCell ref="H43:H61"/>
    <mergeCell ref="M66:M67"/>
    <mergeCell ref="G58:G61"/>
    <mergeCell ref="O70:O71"/>
    <mergeCell ref="N66:N67"/>
    <mergeCell ref="O66:O67"/>
    <mergeCell ref="F314:F317"/>
    <mergeCell ref="F21:F22"/>
    <mergeCell ref="M21:M22"/>
    <mergeCell ref="M302:M303"/>
    <mergeCell ref="I44:I48"/>
    <mergeCell ref="M226:M227"/>
    <mergeCell ref="O397:O398"/>
    <mergeCell ref="M314:M315"/>
    <mergeCell ref="M218:M220"/>
    <mergeCell ref="J332:J335"/>
    <mergeCell ref="J336:J339"/>
    <mergeCell ref="M364:M365"/>
    <mergeCell ref="M306:M307"/>
    <mergeCell ref="F44:F48"/>
    <mergeCell ref="G302:G305"/>
    <mergeCell ref="F320:F323"/>
    <mergeCell ref="H267:H270"/>
    <mergeCell ref="G267:G270"/>
    <mergeCell ref="J267:J270"/>
    <mergeCell ref="H62:H73"/>
    <mergeCell ref="I98:I102"/>
    <mergeCell ref="G171:G175"/>
    <mergeCell ref="H171:H175"/>
    <mergeCell ref="H107:H114"/>
    <mergeCell ref="G133:G137"/>
  </mergeCells>
  <printOptions horizontalCentered="1" verticalCentered="1"/>
  <pageMargins left="0.23622047244094491" right="0.23622047244094491" top="0.43307086614173229" bottom="0.15748031496062992" header="0.19685039370078741" footer="0.15748031496062992"/>
  <pageSetup paperSize="9" scale="90" firstPageNumber="20" fitToHeight="0" orientation="landscape" useFirstPageNumber="1" r:id="rId1"/>
  <headerFooter scaleWithDoc="0" alignWithMargins="0">
    <oddHeader>&amp;C&amp;P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3DD1A-D7BC-4C56-89CA-1317EE68273A}">
  <dimension ref="A1:U120"/>
  <sheetViews>
    <sheetView view="pageBreakPreview" zoomScale="70" zoomScaleNormal="100" zoomScaleSheetLayoutView="70" workbookViewId="0">
      <selection activeCell="Z8" sqref="Z8"/>
    </sheetView>
  </sheetViews>
  <sheetFormatPr defaultRowHeight="12.75" x14ac:dyDescent="0.2"/>
  <cols>
    <col min="1" max="1" width="3.5703125" style="353" customWidth="1"/>
    <col min="2" max="2" width="3.140625" style="353" customWidth="1"/>
    <col min="3" max="4" width="3.7109375" style="353" customWidth="1"/>
    <col min="5" max="5" width="3" style="353" customWidth="1"/>
    <col min="6" max="6" width="36.7109375" style="353" customWidth="1"/>
    <col min="7" max="7" width="5.42578125" style="353" customWidth="1"/>
    <col min="8" max="8" width="6.7109375" style="2063" customWidth="1"/>
    <col min="9" max="9" width="4.42578125" style="353" customWidth="1"/>
    <col min="10" max="10" width="24.5703125" style="353" customWidth="1"/>
    <col min="11" max="11" width="7.28515625" style="353" customWidth="1"/>
    <col min="12" max="12" width="10" style="353" customWidth="1"/>
    <col min="13" max="13" width="41.28515625" style="353" customWidth="1"/>
    <col min="14" max="14" width="9.140625" style="353" customWidth="1"/>
    <col min="15" max="15" width="7.5703125" style="2062" customWidth="1"/>
    <col min="16" max="21" width="9.140625" style="353" hidden="1" customWidth="1"/>
    <col min="22" max="16384" width="9.140625" style="353"/>
  </cols>
  <sheetData>
    <row r="1" spans="1:18" ht="68.25" customHeight="1" x14ac:dyDescent="0.2">
      <c r="M1" s="3332" t="s">
        <v>1192</v>
      </c>
      <c r="N1" s="2317"/>
      <c r="O1" s="2317"/>
    </row>
    <row r="2" spans="1:18" ht="19.5" customHeight="1" x14ac:dyDescent="0.2">
      <c r="A2" s="2316" t="s">
        <v>158</v>
      </c>
      <c r="B2" s="2316"/>
      <c r="C2" s="2316"/>
      <c r="D2" s="2316"/>
      <c r="E2" s="2316"/>
      <c r="F2" s="2316"/>
      <c r="G2" s="2316"/>
      <c r="H2" s="2316"/>
      <c r="I2" s="2316"/>
      <c r="J2" s="2316"/>
      <c r="K2" s="2316"/>
      <c r="L2" s="2316"/>
      <c r="M2" s="3332"/>
      <c r="N2" s="2316"/>
      <c r="O2" s="2316"/>
    </row>
    <row r="3" spans="1:18" ht="14.25" x14ac:dyDescent="0.2">
      <c r="A3" s="3779" t="s">
        <v>856</v>
      </c>
      <c r="B3" s="3779"/>
      <c r="C3" s="3779"/>
      <c r="D3" s="3779"/>
      <c r="E3" s="3779"/>
      <c r="F3" s="3779"/>
      <c r="G3" s="3779"/>
      <c r="H3" s="3779"/>
      <c r="I3" s="3779"/>
      <c r="J3" s="3779"/>
      <c r="K3" s="3779"/>
      <c r="L3" s="3779"/>
      <c r="M3" s="3779"/>
      <c r="N3" s="3779"/>
      <c r="O3" s="3779"/>
    </row>
    <row r="4" spans="1:18" ht="14.25" x14ac:dyDescent="0.2">
      <c r="A4" s="4438" t="s">
        <v>74</v>
      </c>
      <c r="B4" s="4438"/>
      <c r="C4" s="4438"/>
      <c r="D4" s="4438"/>
      <c r="E4" s="4438"/>
      <c r="F4" s="4438"/>
      <c r="G4" s="4438"/>
      <c r="H4" s="4438"/>
      <c r="I4" s="4438"/>
      <c r="J4" s="4438"/>
      <c r="K4" s="4438"/>
      <c r="L4" s="4438"/>
      <c r="M4" s="4438"/>
      <c r="N4" s="4438"/>
      <c r="O4" s="4438"/>
    </row>
    <row r="5" spans="1:18" ht="16.5" thickBot="1" x14ac:dyDescent="0.25">
      <c r="A5" s="1203"/>
      <c r="B5" s="1203"/>
      <c r="C5" s="1203"/>
      <c r="D5" s="1203"/>
      <c r="E5" s="1203"/>
      <c r="F5" s="1203"/>
      <c r="G5" s="1203"/>
      <c r="H5" s="2315"/>
      <c r="I5" s="1203"/>
      <c r="J5" s="1203"/>
      <c r="K5" s="1203"/>
      <c r="L5" s="1203"/>
      <c r="M5" s="1202"/>
      <c r="N5" s="4432" t="s">
        <v>117</v>
      </c>
      <c r="O5" s="4432"/>
    </row>
    <row r="6" spans="1:18" ht="21.75" customHeight="1" thickBot="1" x14ac:dyDescent="0.25">
      <c r="A6" s="3780" t="s">
        <v>0</v>
      </c>
      <c r="B6" s="3780" t="s">
        <v>1</v>
      </c>
      <c r="C6" s="3763" t="s">
        <v>2</v>
      </c>
      <c r="D6" s="4439" t="s">
        <v>75</v>
      </c>
      <c r="E6" s="3780" t="s">
        <v>3</v>
      </c>
      <c r="F6" s="3783" t="s">
        <v>4</v>
      </c>
      <c r="G6" s="4442" t="s">
        <v>2</v>
      </c>
      <c r="H6" s="3786" t="s">
        <v>5</v>
      </c>
      <c r="I6" s="3796" t="s">
        <v>6</v>
      </c>
      <c r="J6" s="4458" t="s">
        <v>76</v>
      </c>
      <c r="K6" s="3786" t="s">
        <v>7</v>
      </c>
      <c r="L6" s="4455" t="s">
        <v>159</v>
      </c>
      <c r="M6" s="4433" t="s">
        <v>77</v>
      </c>
      <c r="N6" s="4434"/>
      <c r="O6" s="4435"/>
    </row>
    <row r="7" spans="1:18" x14ac:dyDescent="0.2">
      <c r="A7" s="3781"/>
      <c r="B7" s="3781"/>
      <c r="C7" s="3764"/>
      <c r="D7" s="4440"/>
      <c r="E7" s="3781"/>
      <c r="F7" s="3784"/>
      <c r="G7" s="4443"/>
      <c r="H7" s="3787"/>
      <c r="I7" s="3797"/>
      <c r="J7" s="4459"/>
      <c r="K7" s="3787"/>
      <c r="L7" s="4456"/>
      <c r="M7" s="4445" t="s">
        <v>8</v>
      </c>
      <c r="N7" s="4447" t="s">
        <v>9</v>
      </c>
      <c r="O7" s="4436" t="s">
        <v>78</v>
      </c>
    </row>
    <row r="8" spans="1:18" ht="153" customHeight="1" thickBot="1" x14ac:dyDescent="0.25">
      <c r="A8" s="3782"/>
      <c r="B8" s="3782"/>
      <c r="C8" s="3765"/>
      <c r="D8" s="4441"/>
      <c r="E8" s="3782"/>
      <c r="F8" s="3785"/>
      <c r="G8" s="4444"/>
      <c r="H8" s="3788"/>
      <c r="I8" s="3798"/>
      <c r="J8" s="4460"/>
      <c r="K8" s="3788"/>
      <c r="L8" s="4457"/>
      <c r="M8" s="4446"/>
      <c r="N8" s="4448"/>
      <c r="O8" s="4437"/>
    </row>
    <row r="9" spans="1:18" ht="29.25" customHeight="1" thickBot="1" x14ac:dyDescent="0.25">
      <c r="A9" s="647" t="s">
        <v>10</v>
      </c>
      <c r="B9" s="2314" t="s">
        <v>855</v>
      </c>
      <c r="C9" s="766"/>
      <c r="D9" s="766"/>
      <c r="E9" s="1182"/>
      <c r="F9" s="1182"/>
      <c r="G9" s="1182"/>
      <c r="H9" s="2313"/>
      <c r="I9" s="1182"/>
      <c r="J9" s="1182"/>
      <c r="K9" s="1182"/>
      <c r="L9" s="1182"/>
      <c r="M9" s="2312"/>
      <c r="N9" s="2312"/>
      <c r="O9" s="2311"/>
    </row>
    <row r="10" spans="1:18" ht="33.6" customHeight="1" x14ac:dyDescent="0.2">
      <c r="A10" s="4411"/>
      <c r="B10" s="1122"/>
      <c r="C10" s="2308"/>
      <c r="D10" s="2308"/>
      <c r="E10" s="2308"/>
      <c r="F10" s="2310"/>
      <c r="G10" s="2310"/>
      <c r="H10" s="2309"/>
      <c r="I10" s="2308"/>
      <c r="J10" s="2308"/>
      <c r="K10" s="2308"/>
      <c r="L10" s="2308"/>
      <c r="M10" s="2307" t="s">
        <v>854</v>
      </c>
      <c r="N10" s="2306" t="s">
        <v>142</v>
      </c>
      <c r="O10" s="2278">
        <v>10</v>
      </c>
    </row>
    <row r="11" spans="1:18" ht="38.25" customHeight="1" thickBot="1" x14ac:dyDescent="0.25">
      <c r="A11" s="4412"/>
      <c r="B11" s="2305"/>
      <c r="C11" s="2302"/>
      <c r="D11" s="2302"/>
      <c r="E11" s="2302"/>
      <c r="F11" s="2304"/>
      <c r="G11" s="2304"/>
      <c r="H11" s="2303"/>
      <c r="I11" s="2302"/>
      <c r="J11" s="2302"/>
      <c r="K11" s="2302"/>
      <c r="L11" s="2302"/>
      <c r="M11" s="2301" t="s">
        <v>853</v>
      </c>
      <c r="N11" s="2300" t="s">
        <v>852</v>
      </c>
      <c r="O11" s="2299" t="s">
        <v>851</v>
      </c>
    </row>
    <row r="12" spans="1:18" ht="24" customHeight="1" thickBot="1" x14ac:dyDescent="0.25">
      <c r="A12" s="3626" t="s">
        <v>10</v>
      </c>
      <c r="B12" s="3614" t="s">
        <v>10</v>
      </c>
      <c r="C12" s="635" t="s">
        <v>850</v>
      </c>
      <c r="D12" s="634"/>
      <c r="E12" s="2197"/>
      <c r="F12" s="2298"/>
      <c r="G12" s="2298"/>
      <c r="H12" s="2297"/>
      <c r="I12" s="2296"/>
      <c r="J12" s="2296"/>
      <c r="K12" s="2296"/>
      <c r="L12" s="2296"/>
      <c r="M12" s="2295"/>
      <c r="N12" s="2295"/>
      <c r="O12" s="2294"/>
    </row>
    <row r="13" spans="1:18" ht="39" thickBot="1" x14ac:dyDescent="0.25">
      <c r="A13" s="3628"/>
      <c r="B13" s="3616"/>
      <c r="C13" s="4415"/>
      <c r="D13" s="4416"/>
      <c r="E13" s="4416"/>
      <c r="F13" s="4416"/>
      <c r="G13" s="4416"/>
      <c r="H13" s="4416"/>
      <c r="I13" s="4416"/>
      <c r="J13" s="4416"/>
      <c r="K13" s="4416"/>
      <c r="L13" s="4417"/>
      <c r="M13" s="2187" t="s">
        <v>849</v>
      </c>
      <c r="N13" s="2186" t="s">
        <v>820</v>
      </c>
      <c r="O13" s="2185" t="s">
        <v>819</v>
      </c>
    </row>
    <row r="14" spans="1:18" ht="37.9" customHeight="1" x14ac:dyDescent="0.2">
      <c r="A14" s="3837" t="s">
        <v>10</v>
      </c>
      <c r="B14" s="3840" t="s">
        <v>10</v>
      </c>
      <c r="C14" s="4398" t="s">
        <v>10</v>
      </c>
      <c r="D14" s="3708" t="s">
        <v>847</v>
      </c>
      <c r="E14" s="4427"/>
      <c r="F14" s="4428"/>
      <c r="G14" s="4413" t="s">
        <v>79</v>
      </c>
      <c r="H14" s="4405" t="s">
        <v>18</v>
      </c>
      <c r="I14" s="3820" t="s">
        <v>469</v>
      </c>
      <c r="J14" s="4393" t="s">
        <v>136</v>
      </c>
      <c r="K14" s="2148" t="s">
        <v>20</v>
      </c>
      <c r="L14" s="2291">
        <f>L16</f>
        <v>3</v>
      </c>
      <c r="M14" s="2147" t="s">
        <v>848</v>
      </c>
      <c r="N14" s="2142" t="s">
        <v>674</v>
      </c>
      <c r="O14" s="2293">
        <v>3</v>
      </c>
    </row>
    <row r="15" spans="1:18" ht="21" customHeight="1" thickBot="1" x14ac:dyDescent="0.25">
      <c r="A15" s="3839"/>
      <c r="B15" s="3841"/>
      <c r="C15" s="4399"/>
      <c r="D15" s="4429"/>
      <c r="E15" s="4430"/>
      <c r="F15" s="4431"/>
      <c r="G15" s="4414"/>
      <c r="H15" s="4406"/>
      <c r="I15" s="3821"/>
      <c r="J15" s="4426"/>
      <c r="K15" s="2266" t="s">
        <v>27</v>
      </c>
      <c r="L15" s="2290">
        <f>L17</f>
        <v>3</v>
      </c>
      <c r="M15" s="2289"/>
      <c r="N15" s="2111"/>
      <c r="O15" s="2288"/>
    </row>
    <row r="16" spans="1:18" ht="21" customHeight="1" x14ac:dyDescent="0.2">
      <c r="A16" s="919" t="s">
        <v>10</v>
      </c>
      <c r="B16" s="429" t="s">
        <v>10</v>
      </c>
      <c r="C16" s="3601" t="s">
        <v>10</v>
      </c>
      <c r="D16" s="4403" t="s">
        <v>10</v>
      </c>
      <c r="E16" s="426"/>
      <c r="F16" s="4316" t="s">
        <v>847</v>
      </c>
      <c r="G16" s="2292"/>
      <c r="H16" s="4406"/>
      <c r="I16" s="3821"/>
      <c r="J16" s="4426"/>
      <c r="K16" s="601" t="s">
        <v>20</v>
      </c>
      <c r="L16" s="2284">
        <v>3</v>
      </c>
      <c r="M16" s="2126"/>
      <c r="N16" s="2126"/>
      <c r="O16" s="2169"/>
      <c r="R16" s="361"/>
    </row>
    <row r="17" spans="1:20" ht="21" customHeight="1" thickBot="1" x14ac:dyDescent="0.25">
      <c r="A17" s="919"/>
      <c r="B17" s="429"/>
      <c r="C17" s="3651"/>
      <c r="D17" s="4404"/>
      <c r="E17" s="426"/>
      <c r="F17" s="4327"/>
      <c r="G17" s="2292"/>
      <c r="H17" s="4407"/>
      <c r="I17" s="3822"/>
      <c r="J17" s="4426"/>
      <c r="K17" s="2275" t="s">
        <v>27</v>
      </c>
      <c r="L17" s="2274">
        <f>SUM(L16)</f>
        <v>3</v>
      </c>
      <c r="M17" s="2126"/>
      <c r="N17" s="2126"/>
      <c r="O17" s="2169"/>
    </row>
    <row r="18" spans="1:20" ht="25.5" customHeight="1" x14ac:dyDescent="0.2">
      <c r="A18" s="3837" t="s">
        <v>10</v>
      </c>
      <c r="B18" s="3840" t="s">
        <v>10</v>
      </c>
      <c r="C18" s="4398" t="s">
        <v>28</v>
      </c>
      <c r="D18" s="3708" t="s">
        <v>846</v>
      </c>
      <c r="E18" s="4427"/>
      <c r="F18" s="4428"/>
      <c r="G18" s="4400" t="s">
        <v>80</v>
      </c>
      <c r="H18" s="4405" t="s">
        <v>18</v>
      </c>
      <c r="I18" s="3820" t="s">
        <v>469</v>
      </c>
      <c r="J18" s="4393" t="s">
        <v>136</v>
      </c>
      <c r="K18" s="2148" t="s">
        <v>20</v>
      </c>
      <c r="L18" s="2291">
        <f>L20+L21</f>
        <v>40</v>
      </c>
      <c r="M18" s="2283"/>
      <c r="N18" s="2146"/>
      <c r="O18" s="2282"/>
    </row>
    <row r="19" spans="1:20" ht="30" customHeight="1" thickBot="1" x14ac:dyDescent="0.25">
      <c r="A19" s="3839"/>
      <c r="B19" s="3841"/>
      <c r="C19" s="4399"/>
      <c r="D19" s="4429"/>
      <c r="E19" s="4430"/>
      <c r="F19" s="4431"/>
      <c r="G19" s="4401"/>
      <c r="H19" s="4406"/>
      <c r="I19" s="3821"/>
      <c r="J19" s="4426"/>
      <c r="K19" s="2266" t="s">
        <v>27</v>
      </c>
      <c r="L19" s="2290">
        <f>L22</f>
        <v>40</v>
      </c>
      <c r="M19" s="2289"/>
      <c r="N19" s="2111"/>
      <c r="O19" s="2288"/>
    </row>
    <row r="20" spans="1:20" ht="30" customHeight="1" thickBot="1" x14ac:dyDescent="0.25">
      <c r="A20" s="2287" t="s">
        <v>10</v>
      </c>
      <c r="B20" s="2286" t="s">
        <v>10</v>
      </c>
      <c r="C20" s="714" t="s">
        <v>28</v>
      </c>
      <c r="D20" s="2178" t="s">
        <v>10</v>
      </c>
      <c r="E20" s="2277"/>
      <c r="F20" s="2285" t="s">
        <v>845</v>
      </c>
      <c r="G20" s="4401"/>
      <c r="H20" s="4406"/>
      <c r="I20" s="3821"/>
      <c r="J20" s="4426"/>
      <c r="K20" s="601" t="s">
        <v>20</v>
      </c>
      <c r="L20" s="2284">
        <v>15</v>
      </c>
      <c r="M20" s="2283" t="s">
        <v>844</v>
      </c>
      <c r="N20" s="2146" t="s">
        <v>674</v>
      </c>
      <c r="O20" s="2282">
        <v>20</v>
      </c>
      <c r="R20" s="361"/>
    </row>
    <row r="21" spans="1:20" ht="14.25" customHeight="1" x14ac:dyDescent="0.2">
      <c r="A21" s="3626" t="s">
        <v>10</v>
      </c>
      <c r="B21" s="3611" t="s">
        <v>10</v>
      </c>
      <c r="C21" s="714" t="s">
        <v>28</v>
      </c>
      <c r="D21" s="2178" t="s">
        <v>28</v>
      </c>
      <c r="E21" s="2277"/>
      <c r="F21" s="2281" t="s">
        <v>843</v>
      </c>
      <c r="G21" s="4401"/>
      <c r="H21" s="4406"/>
      <c r="I21" s="3821"/>
      <c r="J21" s="4426"/>
      <c r="K21" s="2158" t="s">
        <v>20</v>
      </c>
      <c r="L21" s="2280">
        <v>25</v>
      </c>
      <c r="M21" s="2279" t="s">
        <v>842</v>
      </c>
      <c r="N21" s="2142" t="s">
        <v>674</v>
      </c>
      <c r="O21" s="2278">
        <v>1</v>
      </c>
      <c r="R21" s="361"/>
    </row>
    <row r="22" spans="1:20" ht="21.75" customHeight="1" thickBot="1" x14ac:dyDescent="0.25">
      <c r="A22" s="3628"/>
      <c r="B22" s="3613"/>
      <c r="C22" s="2267"/>
      <c r="D22" s="2168"/>
      <c r="E22" s="2277"/>
      <c r="F22" s="2276"/>
      <c r="G22" s="4402"/>
      <c r="H22" s="4407"/>
      <c r="I22" s="3822"/>
      <c r="J22" s="4394"/>
      <c r="K22" s="2275" t="s">
        <v>27</v>
      </c>
      <c r="L22" s="2274">
        <f>L20+L21</f>
        <v>40</v>
      </c>
      <c r="M22" s="2126"/>
      <c r="N22" s="2126"/>
      <c r="O22" s="2169"/>
    </row>
    <row r="23" spans="1:20" ht="15" customHeight="1" x14ac:dyDescent="0.2">
      <c r="A23" s="3626" t="s">
        <v>10</v>
      </c>
      <c r="B23" s="3611" t="s">
        <v>10</v>
      </c>
      <c r="C23" s="714" t="s">
        <v>30</v>
      </c>
      <c r="D23" s="3708" t="s">
        <v>841</v>
      </c>
      <c r="E23" s="4427"/>
      <c r="F23" s="4428"/>
      <c r="G23" s="4400" t="s">
        <v>839</v>
      </c>
      <c r="H23" s="4472" t="s">
        <v>18</v>
      </c>
      <c r="I23" s="3820" t="s">
        <v>469</v>
      </c>
      <c r="J23" s="2149" t="s">
        <v>136</v>
      </c>
      <c r="K23" s="2148" t="s">
        <v>20</v>
      </c>
      <c r="L23" s="2273">
        <f>L26+L28+L30</f>
        <v>140</v>
      </c>
      <c r="M23" s="2147"/>
      <c r="N23" s="2146"/>
      <c r="O23" s="2272"/>
    </row>
    <row r="24" spans="1:20" ht="15" x14ac:dyDescent="0.2">
      <c r="A24" s="3627"/>
      <c r="B24" s="3612"/>
      <c r="C24" s="750"/>
      <c r="D24" s="4461"/>
      <c r="E24" s="4462"/>
      <c r="F24" s="4463"/>
      <c r="G24" s="4401"/>
      <c r="H24" s="4406"/>
      <c r="I24" s="3821"/>
      <c r="J24" s="606"/>
      <c r="K24" s="2144"/>
      <c r="L24" s="2271"/>
      <c r="M24" s="2270"/>
      <c r="N24" s="2269"/>
      <c r="O24" s="2268"/>
    </row>
    <row r="25" spans="1:20" ht="25.5" customHeight="1" thickBot="1" x14ac:dyDescent="0.25">
      <c r="A25" s="3628"/>
      <c r="B25" s="3613"/>
      <c r="C25" s="2267"/>
      <c r="D25" s="4429"/>
      <c r="E25" s="4430"/>
      <c r="F25" s="4431"/>
      <c r="G25" s="4402"/>
      <c r="H25" s="4473"/>
      <c r="I25" s="3822"/>
      <c r="J25" s="603"/>
      <c r="K25" s="2266" t="s">
        <v>27</v>
      </c>
      <c r="L25" s="2265">
        <f>L27+L29+L31</f>
        <v>140</v>
      </c>
      <c r="M25" s="2264"/>
      <c r="N25" s="2160"/>
      <c r="O25" s="2263"/>
      <c r="T25" s="361"/>
    </row>
    <row r="26" spans="1:20" ht="36" customHeight="1" thickBot="1" x14ac:dyDescent="0.25">
      <c r="A26" s="3626" t="s">
        <v>10</v>
      </c>
      <c r="B26" s="3611" t="s">
        <v>10</v>
      </c>
      <c r="C26" s="3601" t="s">
        <v>30</v>
      </c>
      <c r="D26" s="4403" t="s">
        <v>10</v>
      </c>
      <c r="E26" s="3654"/>
      <c r="F26" s="3604" t="s">
        <v>840</v>
      </c>
      <c r="G26" s="4400" t="s">
        <v>839</v>
      </c>
      <c r="H26" s="4405" t="s">
        <v>18</v>
      </c>
      <c r="I26" s="3820" t="s">
        <v>469</v>
      </c>
      <c r="J26" s="2251" t="s">
        <v>136</v>
      </c>
      <c r="K26" s="2250" t="s">
        <v>20</v>
      </c>
      <c r="L26" s="2249">
        <v>52.9</v>
      </c>
      <c r="M26" s="2131" t="s">
        <v>838</v>
      </c>
      <c r="N26" s="2146" t="s">
        <v>144</v>
      </c>
      <c r="O26" s="2262">
        <v>24</v>
      </c>
      <c r="R26" s="361"/>
      <c r="T26" s="361"/>
    </row>
    <row r="27" spans="1:20" ht="25.5" customHeight="1" thickBot="1" x14ac:dyDescent="0.25">
      <c r="A27" s="3628"/>
      <c r="B27" s="3613"/>
      <c r="C27" s="3651"/>
      <c r="D27" s="4404"/>
      <c r="E27" s="3656"/>
      <c r="F27" s="3606"/>
      <c r="G27" s="4401"/>
      <c r="H27" s="4406"/>
      <c r="I27" s="3822"/>
      <c r="J27" s="2256"/>
      <c r="K27" s="2246" t="s">
        <v>27</v>
      </c>
      <c r="L27" s="2261">
        <f>SUM(L26)</f>
        <v>52.9</v>
      </c>
      <c r="M27" s="2105"/>
      <c r="N27" s="2104"/>
      <c r="O27" s="2103"/>
      <c r="R27" s="361"/>
    </row>
    <row r="28" spans="1:20" ht="29.25" customHeight="1" thickBot="1" x14ac:dyDescent="0.25">
      <c r="A28" s="3626" t="s">
        <v>10</v>
      </c>
      <c r="B28" s="3611" t="s">
        <v>10</v>
      </c>
      <c r="C28" s="3601" t="s">
        <v>30</v>
      </c>
      <c r="D28" s="4403" t="s">
        <v>28</v>
      </c>
      <c r="E28" s="3654"/>
      <c r="F28" s="4408" t="s">
        <v>837</v>
      </c>
      <c r="G28" s="4401"/>
      <c r="H28" s="4406"/>
      <c r="I28" s="3820" t="s">
        <v>469</v>
      </c>
      <c r="J28" s="2251" t="s">
        <v>136</v>
      </c>
      <c r="K28" s="2219" t="s">
        <v>20</v>
      </c>
      <c r="L28" s="2260">
        <v>87.1</v>
      </c>
      <c r="M28" s="2259" t="s">
        <v>836</v>
      </c>
      <c r="N28" s="2258" t="s">
        <v>674</v>
      </c>
      <c r="O28" s="2257">
        <v>20</v>
      </c>
      <c r="R28" s="361"/>
    </row>
    <row r="29" spans="1:20" ht="25.15" customHeight="1" thickBot="1" x14ac:dyDescent="0.25">
      <c r="A29" s="3628"/>
      <c r="B29" s="3613"/>
      <c r="C29" s="3651"/>
      <c r="D29" s="4404"/>
      <c r="E29" s="3656"/>
      <c r="F29" s="4409"/>
      <c r="G29" s="4401"/>
      <c r="H29" s="4406"/>
      <c r="I29" s="3822"/>
      <c r="J29" s="2256"/>
      <c r="K29" s="2107" t="s">
        <v>27</v>
      </c>
      <c r="L29" s="2255">
        <f>SUM(L28)</f>
        <v>87.1</v>
      </c>
      <c r="M29" s="2254"/>
      <c r="N29" s="2253"/>
      <c r="O29" s="2252"/>
    </row>
    <row r="30" spans="1:20" ht="30" customHeight="1" thickBot="1" x14ac:dyDescent="0.25">
      <c r="A30" s="3626" t="s">
        <v>10</v>
      </c>
      <c r="B30" s="3611" t="s">
        <v>10</v>
      </c>
      <c r="C30" s="714" t="s">
        <v>30</v>
      </c>
      <c r="D30" s="4403" t="s">
        <v>30</v>
      </c>
      <c r="E30" s="3654"/>
      <c r="F30" s="4408" t="s">
        <v>835</v>
      </c>
      <c r="G30" s="4401"/>
      <c r="H30" s="4406"/>
      <c r="I30" s="3820" t="s">
        <v>469</v>
      </c>
      <c r="J30" s="2251" t="s">
        <v>136</v>
      </c>
      <c r="K30" s="2250" t="s">
        <v>20</v>
      </c>
      <c r="L30" s="2249">
        <v>0</v>
      </c>
      <c r="M30" s="2248" t="s">
        <v>834</v>
      </c>
      <c r="N30" s="2146" t="s">
        <v>674</v>
      </c>
      <c r="O30" s="2247" t="s">
        <v>756</v>
      </c>
      <c r="R30" s="361"/>
    </row>
    <row r="31" spans="1:20" ht="24.75" customHeight="1" thickBot="1" x14ac:dyDescent="0.25">
      <c r="A31" s="3628"/>
      <c r="B31" s="3613"/>
      <c r="C31" s="454"/>
      <c r="D31" s="4404"/>
      <c r="E31" s="3656"/>
      <c r="F31" s="4409"/>
      <c r="G31" s="4402"/>
      <c r="H31" s="4407"/>
      <c r="I31" s="3822"/>
      <c r="J31" s="603"/>
      <c r="K31" s="2246" t="s">
        <v>27</v>
      </c>
      <c r="L31" s="2214">
        <f>SUM(L30)</f>
        <v>0</v>
      </c>
      <c r="M31" s="2105"/>
      <c r="N31" s="2166"/>
      <c r="O31" s="2203"/>
    </row>
    <row r="32" spans="1:20" ht="15" thickBot="1" x14ac:dyDescent="0.25">
      <c r="A32" s="2154" t="s">
        <v>10</v>
      </c>
      <c r="B32" s="416" t="s">
        <v>10</v>
      </c>
      <c r="C32" s="2245"/>
      <c r="D32" s="2244"/>
      <c r="E32" s="2244"/>
      <c r="F32" s="3749" t="s">
        <v>38</v>
      </c>
      <c r="G32" s="3749"/>
      <c r="H32" s="3749"/>
      <c r="I32" s="3750"/>
      <c r="J32" s="913"/>
      <c r="K32" s="2102" t="s">
        <v>27</v>
      </c>
      <c r="L32" s="2243">
        <f>L25+L19+L15</f>
        <v>183</v>
      </c>
      <c r="M32" s="2242"/>
      <c r="N32" s="2241"/>
      <c r="O32" s="2240"/>
    </row>
    <row r="33" spans="1:18" ht="24.75" customHeight="1" thickBot="1" x14ac:dyDescent="0.25">
      <c r="A33" s="631" t="s">
        <v>10</v>
      </c>
      <c r="B33" s="492" t="s">
        <v>28</v>
      </c>
      <c r="C33" s="2239" t="s">
        <v>833</v>
      </c>
      <c r="D33" s="2238"/>
      <c r="E33" s="2197"/>
      <c r="F33" s="2195"/>
      <c r="G33" s="2195"/>
      <c r="H33" s="2196"/>
      <c r="I33" s="2195"/>
      <c r="J33" s="2195"/>
      <c r="K33" s="2195"/>
      <c r="L33" s="2195"/>
      <c r="M33" s="2237"/>
      <c r="N33" s="2237"/>
      <c r="O33" s="2236"/>
    </row>
    <row r="34" spans="1:18" ht="31.9" customHeight="1" thickBot="1" x14ac:dyDescent="0.25">
      <c r="A34" s="754"/>
      <c r="B34" s="448"/>
      <c r="C34" s="762"/>
      <c r="D34" s="2235"/>
      <c r="E34" s="2190"/>
      <c r="F34" s="2188"/>
      <c r="G34" s="2188"/>
      <c r="H34" s="2189"/>
      <c r="I34" s="2188"/>
      <c r="J34" s="2188"/>
      <c r="K34" s="2188"/>
      <c r="L34" s="2188"/>
      <c r="M34" s="2234" t="s">
        <v>832</v>
      </c>
      <c r="N34" s="2233" t="s">
        <v>142</v>
      </c>
      <c r="O34" s="2232">
        <v>14</v>
      </c>
    </row>
    <row r="35" spans="1:18" ht="41.25" customHeight="1" x14ac:dyDescent="0.2">
      <c r="A35" s="3837" t="s">
        <v>10</v>
      </c>
      <c r="B35" s="3840" t="s">
        <v>28</v>
      </c>
      <c r="C35" s="4398" t="s">
        <v>10</v>
      </c>
      <c r="D35" s="3708" t="s">
        <v>831</v>
      </c>
      <c r="E35" s="4427"/>
      <c r="F35" s="4428"/>
      <c r="G35" s="4400" t="s">
        <v>84</v>
      </c>
      <c r="H35" s="4472" t="s">
        <v>18</v>
      </c>
      <c r="I35" s="3820" t="s">
        <v>469</v>
      </c>
      <c r="J35" s="2231" t="s">
        <v>136</v>
      </c>
      <c r="K35" s="2148" t="s">
        <v>20</v>
      </c>
      <c r="L35" s="624">
        <f>L38+L40</f>
        <v>23</v>
      </c>
      <c r="M35" s="2227" t="s">
        <v>830</v>
      </c>
      <c r="N35" s="2230" t="s">
        <v>142</v>
      </c>
      <c r="O35" s="2229">
        <v>49</v>
      </c>
      <c r="R35" s="2228"/>
    </row>
    <row r="36" spans="1:18" ht="15" x14ac:dyDescent="0.2">
      <c r="A36" s="3838"/>
      <c r="B36" s="3612"/>
      <c r="C36" s="4410"/>
      <c r="D36" s="4461"/>
      <c r="E36" s="4462"/>
      <c r="F36" s="4463"/>
      <c r="G36" s="4401"/>
      <c r="H36" s="4406"/>
      <c r="I36" s="3821"/>
      <c r="J36" s="606"/>
      <c r="K36" s="2144"/>
      <c r="L36" s="621"/>
      <c r="M36" s="2227"/>
      <c r="N36" s="2223"/>
      <c r="O36" s="2226"/>
    </row>
    <row r="37" spans="1:18" ht="15.75" thickBot="1" x14ac:dyDescent="0.3">
      <c r="A37" s="3839"/>
      <c r="B37" s="3841"/>
      <c r="C37" s="4399"/>
      <c r="D37" s="4429"/>
      <c r="E37" s="4430"/>
      <c r="F37" s="4431"/>
      <c r="G37" s="4402"/>
      <c r="H37" s="4473"/>
      <c r="I37" s="3822"/>
      <c r="J37" s="855"/>
      <c r="K37" s="2225" t="s">
        <v>27</v>
      </c>
      <c r="L37" s="2161">
        <f>L39+L41</f>
        <v>23</v>
      </c>
      <c r="M37" s="2224"/>
      <c r="N37" s="2223"/>
      <c r="O37" s="2222"/>
    </row>
    <row r="38" spans="1:18" ht="28.5" customHeight="1" thickBot="1" x14ac:dyDescent="0.25">
      <c r="A38" s="3626" t="s">
        <v>10</v>
      </c>
      <c r="B38" s="3611" t="s">
        <v>28</v>
      </c>
      <c r="C38" s="3601" t="s">
        <v>10</v>
      </c>
      <c r="D38" s="4403" t="s">
        <v>10</v>
      </c>
      <c r="E38" s="3654"/>
      <c r="F38" s="4470" t="s">
        <v>829</v>
      </c>
      <c r="G38" s="4400" t="s">
        <v>84</v>
      </c>
      <c r="H38" s="4405" t="s">
        <v>18</v>
      </c>
      <c r="I38" s="3820" t="s">
        <v>469</v>
      </c>
      <c r="J38" s="4393" t="s">
        <v>136</v>
      </c>
      <c r="K38" s="2219" t="s">
        <v>20</v>
      </c>
      <c r="L38" s="2218">
        <v>3</v>
      </c>
      <c r="M38" s="2217" t="s">
        <v>828</v>
      </c>
      <c r="N38" s="2216" t="s">
        <v>144</v>
      </c>
      <c r="O38" s="2215">
        <v>3</v>
      </c>
    </row>
    <row r="39" spans="1:18" ht="15" thickBot="1" x14ac:dyDescent="0.25">
      <c r="A39" s="3628"/>
      <c r="B39" s="3613"/>
      <c r="C39" s="3651"/>
      <c r="D39" s="4404"/>
      <c r="E39" s="3656"/>
      <c r="F39" s="4471"/>
      <c r="G39" s="4401"/>
      <c r="H39" s="4406"/>
      <c r="I39" s="3822"/>
      <c r="J39" s="4394"/>
      <c r="K39" s="2107" t="s">
        <v>27</v>
      </c>
      <c r="L39" s="2214">
        <f>SUM(L38)</f>
        <v>3</v>
      </c>
      <c r="M39" s="2210"/>
      <c r="N39" s="2221"/>
      <c r="O39" s="2220"/>
    </row>
    <row r="40" spans="1:18" ht="26.25" customHeight="1" thickBot="1" x14ac:dyDescent="0.25">
      <c r="A40" s="3626" t="s">
        <v>10</v>
      </c>
      <c r="B40" s="3611" t="s">
        <v>28</v>
      </c>
      <c r="C40" s="3601" t="s">
        <v>10</v>
      </c>
      <c r="D40" s="4403" t="s">
        <v>28</v>
      </c>
      <c r="E40" s="3654"/>
      <c r="F40" s="4408" t="s">
        <v>827</v>
      </c>
      <c r="G40" s="4401"/>
      <c r="H40" s="4406"/>
      <c r="I40" s="3820" t="s">
        <v>469</v>
      </c>
      <c r="J40" s="4393" t="s">
        <v>136</v>
      </c>
      <c r="K40" s="2219" t="s">
        <v>20</v>
      </c>
      <c r="L40" s="2218">
        <v>20</v>
      </c>
      <c r="M40" s="2217" t="s">
        <v>826</v>
      </c>
      <c r="N40" s="2216" t="s">
        <v>404</v>
      </c>
      <c r="O40" s="2215">
        <v>10</v>
      </c>
    </row>
    <row r="41" spans="1:18" ht="15" thickBot="1" x14ac:dyDescent="0.25">
      <c r="A41" s="3628"/>
      <c r="B41" s="3613"/>
      <c r="C41" s="3651"/>
      <c r="D41" s="4404"/>
      <c r="E41" s="3656"/>
      <c r="F41" s="4409"/>
      <c r="G41" s="4402"/>
      <c r="H41" s="4407"/>
      <c r="I41" s="3822"/>
      <c r="J41" s="4394"/>
      <c r="K41" s="2107" t="s">
        <v>27</v>
      </c>
      <c r="L41" s="2214">
        <f>SUM(L40)</f>
        <v>20</v>
      </c>
      <c r="M41" s="2105"/>
      <c r="N41" s="2166"/>
      <c r="O41" s="2213"/>
    </row>
    <row r="42" spans="1:18" ht="15" customHeight="1" x14ac:dyDescent="0.2">
      <c r="A42" s="3837" t="s">
        <v>10</v>
      </c>
      <c r="B42" s="3840" t="s">
        <v>28</v>
      </c>
      <c r="C42" s="4398" t="s">
        <v>28</v>
      </c>
      <c r="D42" s="4464" t="s">
        <v>825</v>
      </c>
      <c r="E42" s="4465"/>
      <c r="F42" s="4466"/>
      <c r="G42" s="4395" t="s">
        <v>85</v>
      </c>
      <c r="H42" s="4405" t="s">
        <v>18</v>
      </c>
      <c r="I42" s="3820" t="s">
        <v>469</v>
      </c>
      <c r="J42" s="4393" t="s">
        <v>136</v>
      </c>
      <c r="K42" s="2148" t="s">
        <v>20</v>
      </c>
      <c r="L42" s="624">
        <f>L44</f>
        <v>0</v>
      </c>
      <c r="M42" s="2212" t="s">
        <v>824</v>
      </c>
      <c r="N42" s="2142" t="s">
        <v>404</v>
      </c>
      <c r="O42" s="2211">
        <v>6</v>
      </c>
    </row>
    <row r="43" spans="1:18" ht="31.15" customHeight="1" thickBot="1" x14ac:dyDescent="0.25">
      <c r="A43" s="3839"/>
      <c r="B43" s="3841"/>
      <c r="C43" s="4399"/>
      <c r="D43" s="4467"/>
      <c r="E43" s="4468"/>
      <c r="F43" s="4469"/>
      <c r="G43" s="4396"/>
      <c r="H43" s="4406"/>
      <c r="I43" s="3821"/>
      <c r="J43" s="4426"/>
      <c r="K43" s="2162" t="s">
        <v>27</v>
      </c>
      <c r="L43" s="2161">
        <f>L45</f>
        <v>0</v>
      </c>
      <c r="M43" s="2210"/>
      <c r="N43" s="2209"/>
      <c r="O43" s="2208"/>
    </row>
    <row r="44" spans="1:18" ht="26.25" customHeight="1" thickBot="1" x14ac:dyDescent="0.25">
      <c r="A44" s="3837" t="s">
        <v>10</v>
      </c>
      <c r="B44" s="3840" t="s">
        <v>28</v>
      </c>
      <c r="C44" s="4398" t="s">
        <v>28</v>
      </c>
      <c r="D44" s="4403" t="s">
        <v>10</v>
      </c>
      <c r="E44" s="3654"/>
      <c r="F44" s="4453" t="s">
        <v>823</v>
      </c>
      <c r="G44" s="4396"/>
      <c r="H44" s="4406"/>
      <c r="I44" s="3821"/>
      <c r="J44" s="4426"/>
      <c r="K44" s="2207" t="s">
        <v>20</v>
      </c>
      <c r="L44" s="661">
        <v>0</v>
      </c>
      <c r="M44" s="2205"/>
      <c r="N44" s="2204"/>
      <c r="O44" s="2203"/>
    </row>
    <row r="45" spans="1:18" ht="21.75" customHeight="1" thickBot="1" x14ac:dyDescent="0.25">
      <c r="A45" s="3839"/>
      <c r="B45" s="3841"/>
      <c r="C45" s="4399"/>
      <c r="D45" s="4404"/>
      <c r="E45" s="3656"/>
      <c r="F45" s="4454"/>
      <c r="G45" s="4397"/>
      <c r="H45" s="4407"/>
      <c r="I45" s="3822"/>
      <c r="J45" s="4394"/>
      <c r="K45" s="2107" t="s">
        <v>27</v>
      </c>
      <c r="L45" s="2106">
        <f>SUM(L44)</f>
        <v>0</v>
      </c>
      <c r="M45" s="2205"/>
      <c r="N45" s="2204"/>
      <c r="O45" s="2203"/>
    </row>
    <row r="46" spans="1:18" ht="15" customHeight="1" thickBot="1" x14ac:dyDescent="0.25">
      <c r="A46" s="631" t="s">
        <v>10</v>
      </c>
      <c r="B46" s="492" t="s">
        <v>28</v>
      </c>
      <c r="C46" s="3717" t="s">
        <v>38</v>
      </c>
      <c r="D46" s="3646"/>
      <c r="E46" s="3646"/>
      <c r="F46" s="3646"/>
      <c r="G46" s="3646"/>
      <c r="H46" s="3646"/>
      <c r="I46" s="3646"/>
      <c r="J46" s="3647"/>
      <c r="K46" s="2202" t="s">
        <v>27</v>
      </c>
      <c r="L46" s="489">
        <f>L37+L43</f>
        <v>23</v>
      </c>
      <c r="M46" s="2201"/>
      <c r="N46" s="2200"/>
      <c r="O46" s="2199"/>
    </row>
    <row r="47" spans="1:18" ht="20.25" customHeight="1" thickBot="1" x14ac:dyDescent="0.25">
      <c r="A47" s="631" t="s">
        <v>10</v>
      </c>
      <c r="B47" s="492" t="s">
        <v>30</v>
      </c>
      <c r="C47" s="635" t="s">
        <v>822</v>
      </c>
      <c r="D47" s="2198"/>
      <c r="E47" s="2197"/>
      <c r="F47" s="2195"/>
      <c r="G47" s="2195"/>
      <c r="H47" s="2196"/>
      <c r="I47" s="2195"/>
      <c r="J47" s="2195"/>
      <c r="K47" s="2195"/>
      <c r="L47" s="2195"/>
      <c r="M47" s="2194"/>
      <c r="N47" s="2194"/>
      <c r="O47" s="2193"/>
    </row>
    <row r="48" spans="1:18" ht="44.25" customHeight="1" thickBot="1" x14ac:dyDescent="0.25">
      <c r="A48" s="754"/>
      <c r="B48" s="448"/>
      <c r="C48" s="2192"/>
      <c r="D48" s="2191"/>
      <c r="E48" s="2190"/>
      <c r="F48" s="2188"/>
      <c r="G48" s="2188"/>
      <c r="H48" s="2189"/>
      <c r="I48" s="2188"/>
      <c r="J48" s="2188"/>
      <c r="K48" s="2188"/>
      <c r="L48" s="2188"/>
      <c r="M48" s="2187" t="s">
        <v>821</v>
      </c>
      <c r="N48" s="2186" t="s">
        <v>820</v>
      </c>
      <c r="O48" s="2185" t="s">
        <v>819</v>
      </c>
    </row>
    <row r="49" spans="1:18" ht="29.25" customHeight="1" x14ac:dyDescent="0.2">
      <c r="A49" s="3837" t="s">
        <v>10</v>
      </c>
      <c r="B49" s="3840" t="s">
        <v>30</v>
      </c>
      <c r="C49" s="3601" t="s">
        <v>10</v>
      </c>
      <c r="D49" s="3708" t="s">
        <v>817</v>
      </c>
      <c r="E49" s="4427"/>
      <c r="F49" s="4428"/>
      <c r="G49" s="4400" t="s">
        <v>818</v>
      </c>
      <c r="H49" s="4405" t="s">
        <v>18</v>
      </c>
      <c r="I49" s="3820" t="s">
        <v>469</v>
      </c>
      <c r="J49" s="4393" t="s">
        <v>136</v>
      </c>
      <c r="K49" s="2148" t="s">
        <v>20</v>
      </c>
      <c r="L49" s="624">
        <f>L52</f>
        <v>0</v>
      </c>
      <c r="M49" s="2147"/>
      <c r="N49" s="2146"/>
      <c r="O49" s="2184"/>
    </row>
    <row r="50" spans="1:18" ht="26.25" customHeight="1" x14ac:dyDescent="0.2">
      <c r="A50" s="3838"/>
      <c r="B50" s="3612"/>
      <c r="C50" s="3602"/>
      <c r="D50" s="4461"/>
      <c r="E50" s="4462"/>
      <c r="F50" s="4463"/>
      <c r="G50" s="4401"/>
      <c r="H50" s="4406"/>
      <c r="I50" s="3821"/>
      <c r="J50" s="4426"/>
      <c r="K50" s="2144" t="s">
        <v>24</v>
      </c>
      <c r="L50" s="620">
        <f>L53</f>
        <v>0</v>
      </c>
      <c r="M50" s="2183"/>
      <c r="N50" s="2142"/>
      <c r="O50" s="2182"/>
    </row>
    <row r="51" spans="1:18" ht="16.5" customHeight="1" thickBot="1" x14ac:dyDescent="0.25">
      <c r="A51" s="3839"/>
      <c r="B51" s="3841"/>
      <c r="C51" s="3603"/>
      <c r="D51" s="4429"/>
      <c r="E51" s="4430"/>
      <c r="F51" s="4431"/>
      <c r="G51" s="4401"/>
      <c r="H51" s="4406"/>
      <c r="I51" s="3821"/>
      <c r="J51" s="4426"/>
      <c r="K51" s="828" t="s">
        <v>27</v>
      </c>
      <c r="L51" s="1158">
        <f>SUM(L49:L50)</f>
        <v>0</v>
      </c>
      <c r="M51" s="2181"/>
      <c r="N51" s="2180"/>
      <c r="O51" s="2179"/>
    </row>
    <row r="52" spans="1:18" ht="26.25" customHeight="1" x14ac:dyDescent="0.2">
      <c r="A52" s="754" t="s">
        <v>10</v>
      </c>
      <c r="B52" s="448" t="s">
        <v>30</v>
      </c>
      <c r="C52" s="3601" t="s">
        <v>10</v>
      </c>
      <c r="D52" s="2178" t="s">
        <v>10</v>
      </c>
      <c r="E52" s="2177"/>
      <c r="F52" s="4316" t="s">
        <v>817</v>
      </c>
      <c r="G52" s="4401"/>
      <c r="H52" s="4406"/>
      <c r="I52" s="3821"/>
      <c r="J52" s="4426"/>
      <c r="K52" s="601" t="s">
        <v>20</v>
      </c>
      <c r="L52" s="441">
        <v>0</v>
      </c>
      <c r="M52" s="2176"/>
      <c r="N52" s="2175"/>
      <c r="O52" s="2174"/>
    </row>
    <row r="53" spans="1:18" ht="26.25" customHeight="1" thickBot="1" x14ac:dyDescent="0.25">
      <c r="A53" s="919"/>
      <c r="B53" s="429"/>
      <c r="C53" s="3602"/>
      <c r="D53" s="2173"/>
      <c r="E53" s="2172"/>
      <c r="F53" s="4317"/>
      <c r="G53" s="4401"/>
      <c r="H53" s="4406"/>
      <c r="I53" s="3821"/>
      <c r="J53" s="4426"/>
      <c r="K53" s="2157" t="s">
        <v>24</v>
      </c>
      <c r="L53" s="531">
        <v>0</v>
      </c>
      <c r="M53" s="2171"/>
      <c r="N53" s="2170"/>
      <c r="O53" s="2169"/>
    </row>
    <row r="54" spans="1:18" ht="23.25" customHeight="1" thickBot="1" x14ac:dyDescent="0.25">
      <c r="A54" s="2154"/>
      <c r="B54" s="416"/>
      <c r="C54" s="3651"/>
      <c r="D54" s="2168"/>
      <c r="E54" s="1053"/>
      <c r="F54" s="4327"/>
      <c r="G54" s="4402"/>
      <c r="H54" s="4407"/>
      <c r="I54" s="3822"/>
      <c r="J54" s="4394"/>
      <c r="K54" s="2107" t="s">
        <v>27</v>
      </c>
      <c r="L54" s="2153">
        <f>SUM(L52:L53)</f>
        <v>0</v>
      </c>
      <c r="M54" s="2167"/>
      <c r="N54" s="2166"/>
      <c r="O54" s="2165"/>
    </row>
    <row r="55" spans="1:18" ht="18.600000000000001" customHeight="1" x14ac:dyDescent="0.2">
      <c r="A55" s="3837" t="s">
        <v>10</v>
      </c>
      <c r="B55" s="3840" t="s">
        <v>30</v>
      </c>
      <c r="C55" s="3601" t="s">
        <v>28</v>
      </c>
      <c r="D55" s="3708" t="s">
        <v>814</v>
      </c>
      <c r="E55" s="4427"/>
      <c r="F55" s="4428"/>
      <c r="G55" s="4400" t="s">
        <v>816</v>
      </c>
      <c r="H55" s="4405" t="s">
        <v>18</v>
      </c>
      <c r="I55" s="3820" t="s">
        <v>469</v>
      </c>
      <c r="J55" s="4393" t="s">
        <v>136</v>
      </c>
      <c r="K55" s="2148" t="s">
        <v>20</v>
      </c>
      <c r="L55" s="751">
        <f>L58</f>
        <v>0</v>
      </c>
      <c r="M55" s="4450" t="s">
        <v>815</v>
      </c>
      <c r="N55" s="2146" t="s">
        <v>144</v>
      </c>
      <c r="O55" s="2145">
        <v>3</v>
      </c>
    </row>
    <row r="56" spans="1:18" ht="21.75" customHeight="1" x14ac:dyDescent="0.2">
      <c r="A56" s="3838"/>
      <c r="B56" s="3612"/>
      <c r="C56" s="3602"/>
      <c r="D56" s="4461"/>
      <c r="E56" s="4462"/>
      <c r="F56" s="4463"/>
      <c r="G56" s="4401"/>
      <c r="H56" s="4406"/>
      <c r="I56" s="3821"/>
      <c r="J56" s="4426"/>
      <c r="K56" s="2144" t="s">
        <v>24</v>
      </c>
      <c r="L56" s="619">
        <f>L59</f>
        <v>0</v>
      </c>
      <c r="M56" s="4451"/>
      <c r="N56" s="2164"/>
      <c r="O56" s="2163"/>
    </row>
    <row r="57" spans="1:18" ht="18.75" customHeight="1" thickBot="1" x14ac:dyDescent="0.25">
      <c r="A57" s="3839"/>
      <c r="B57" s="3841"/>
      <c r="C57" s="3603"/>
      <c r="D57" s="4429"/>
      <c r="E57" s="4430"/>
      <c r="F57" s="4431"/>
      <c r="G57" s="4401"/>
      <c r="H57" s="4406"/>
      <c r="I57" s="3821"/>
      <c r="J57" s="4426"/>
      <c r="K57" s="2162" t="s">
        <v>27</v>
      </c>
      <c r="L57" s="2161">
        <f>SUM(L55:L56)</f>
        <v>0</v>
      </c>
      <c r="M57" s="4452"/>
      <c r="N57" s="2160"/>
      <c r="O57" s="2159"/>
    </row>
    <row r="58" spans="1:18" ht="18.75" customHeight="1" x14ac:dyDescent="0.2">
      <c r="A58" s="919" t="s">
        <v>10</v>
      </c>
      <c r="B58" s="429" t="s">
        <v>30</v>
      </c>
      <c r="C58" s="4398" t="s">
        <v>28</v>
      </c>
      <c r="D58" s="4403" t="s">
        <v>10</v>
      </c>
      <c r="E58" s="445"/>
      <c r="F58" s="4316" t="s">
        <v>814</v>
      </c>
      <c r="G58" s="4401"/>
      <c r="H58" s="4406"/>
      <c r="I58" s="3821"/>
      <c r="J58" s="4426"/>
      <c r="K58" s="2158" t="s">
        <v>20</v>
      </c>
      <c r="L58" s="541">
        <v>0</v>
      </c>
      <c r="M58" s="2156"/>
      <c r="N58" s="2126"/>
      <c r="O58" s="2155"/>
      <c r="R58" s="361"/>
    </row>
    <row r="59" spans="1:18" ht="18.75" customHeight="1" thickBot="1" x14ac:dyDescent="0.25">
      <c r="A59" s="919"/>
      <c r="B59" s="429"/>
      <c r="C59" s="4410"/>
      <c r="D59" s="4422"/>
      <c r="E59" s="426"/>
      <c r="F59" s="4317"/>
      <c r="G59" s="4401"/>
      <c r="H59" s="4406"/>
      <c r="I59" s="3821"/>
      <c r="J59" s="4426"/>
      <c r="K59" s="2157" t="s">
        <v>24</v>
      </c>
      <c r="L59" s="531">
        <v>0</v>
      </c>
      <c r="M59" s="2156"/>
      <c r="N59" s="2126"/>
      <c r="O59" s="2155"/>
    </row>
    <row r="60" spans="1:18" ht="18.75" customHeight="1" thickBot="1" x14ac:dyDescent="0.25">
      <c r="A60" s="2154"/>
      <c r="B60" s="416"/>
      <c r="C60" s="4399"/>
      <c r="D60" s="4404"/>
      <c r="E60" s="413"/>
      <c r="F60" s="4327"/>
      <c r="G60" s="4402"/>
      <c r="H60" s="4407"/>
      <c r="I60" s="3822"/>
      <c r="J60" s="4394"/>
      <c r="K60" s="2107" t="s">
        <v>27</v>
      </c>
      <c r="L60" s="2153">
        <f>SUM(L58:L59)</f>
        <v>0</v>
      </c>
      <c r="M60" s="2152"/>
      <c r="N60" s="2151"/>
      <c r="O60" s="2150"/>
    </row>
    <row r="61" spans="1:18" ht="15" customHeight="1" x14ac:dyDescent="0.2">
      <c r="A61" s="3837" t="s">
        <v>10</v>
      </c>
      <c r="B61" s="3840" t="s">
        <v>30</v>
      </c>
      <c r="C61" s="3601" t="s">
        <v>30</v>
      </c>
      <c r="D61" s="3708" t="s">
        <v>813</v>
      </c>
      <c r="E61" s="4427"/>
      <c r="F61" s="4428"/>
      <c r="G61" s="4400" t="s">
        <v>811</v>
      </c>
      <c r="H61" s="4472" t="s">
        <v>18</v>
      </c>
      <c r="I61" s="3820" t="s">
        <v>469</v>
      </c>
      <c r="J61" s="2149" t="s">
        <v>136</v>
      </c>
      <c r="K61" s="2148" t="s">
        <v>20</v>
      </c>
      <c r="L61" s="624">
        <f>L65+L68+L71</f>
        <v>5</v>
      </c>
      <c r="M61" s="2147"/>
      <c r="N61" s="2146"/>
      <c r="O61" s="2145"/>
    </row>
    <row r="62" spans="1:18" ht="15" x14ac:dyDescent="0.2">
      <c r="A62" s="3838"/>
      <c r="B62" s="3612"/>
      <c r="C62" s="3602"/>
      <c r="D62" s="4461"/>
      <c r="E62" s="4462"/>
      <c r="F62" s="4463"/>
      <c r="G62" s="4401"/>
      <c r="H62" s="4406"/>
      <c r="I62" s="3821"/>
      <c r="J62" s="498"/>
      <c r="K62" s="2144"/>
      <c r="L62" s="620"/>
      <c r="M62" s="2143"/>
      <c r="N62" s="2142"/>
      <c r="O62" s="2141"/>
    </row>
    <row r="63" spans="1:18" ht="15.75" thickBot="1" x14ac:dyDescent="0.25">
      <c r="A63" s="3838"/>
      <c r="B63" s="3612"/>
      <c r="C63" s="3602"/>
      <c r="D63" s="4461"/>
      <c r="E63" s="4462"/>
      <c r="F63" s="4463"/>
      <c r="G63" s="4401"/>
      <c r="H63" s="4406"/>
      <c r="I63" s="3821"/>
      <c r="J63" s="498"/>
      <c r="K63" s="2140"/>
      <c r="L63" s="827"/>
      <c r="M63" s="2139"/>
      <c r="N63" s="2138"/>
      <c r="O63" s="2137"/>
    </row>
    <row r="64" spans="1:18" ht="15.75" thickBot="1" x14ac:dyDescent="0.25">
      <c r="A64" s="3839"/>
      <c r="B64" s="3841"/>
      <c r="C64" s="3603"/>
      <c r="D64" s="4429"/>
      <c r="E64" s="4430"/>
      <c r="F64" s="4431"/>
      <c r="G64" s="4402"/>
      <c r="H64" s="4473"/>
      <c r="I64" s="3822"/>
      <c r="J64" s="855"/>
      <c r="K64" s="2136" t="s">
        <v>27</v>
      </c>
      <c r="L64" s="451">
        <f>SUM(L61:L63)</f>
        <v>5</v>
      </c>
      <c r="M64" s="2135"/>
      <c r="N64" s="2134"/>
      <c r="O64" s="2133"/>
    </row>
    <row r="65" spans="1:21" ht="15.75" customHeight="1" x14ac:dyDescent="0.2">
      <c r="A65" s="3626" t="s">
        <v>10</v>
      </c>
      <c r="B65" s="3611" t="s">
        <v>30</v>
      </c>
      <c r="C65" s="4488" t="s">
        <v>30</v>
      </c>
      <c r="D65" s="4403" t="s">
        <v>10</v>
      </c>
      <c r="E65" s="3654"/>
      <c r="F65" s="4408" t="s">
        <v>812</v>
      </c>
      <c r="G65" s="4400" t="s">
        <v>811</v>
      </c>
      <c r="H65" s="4405" t="s">
        <v>18</v>
      </c>
      <c r="I65" s="3820" t="s">
        <v>469</v>
      </c>
      <c r="J65" s="4423" t="s">
        <v>136</v>
      </c>
      <c r="K65" s="601" t="s">
        <v>20</v>
      </c>
      <c r="L65" s="441">
        <v>0</v>
      </c>
      <c r="M65" s="2131" t="s">
        <v>810</v>
      </c>
      <c r="N65" s="2130" t="s">
        <v>144</v>
      </c>
      <c r="O65" s="2129">
        <v>0</v>
      </c>
    </row>
    <row r="66" spans="1:21" ht="15" customHeight="1" x14ac:dyDescent="0.2">
      <c r="A66" s="3627"/>
      <c r="B66" s="3612"/>
      <c r="C66" s="4489"/>
      <c r="D66" s="4422"/>
      <c r="E66" s="3655"/>
      <c r="F66" s="4418"/>
      <c r="G66" s="4401"/>
      <c r="H66" s="4406"/>
      <c r="I66" s="3821"/>
      <c r="J66" s="4424"/>
      <c r="K66" s="2128"/>
      <c r="L66" s="512"/>
      <c r="M66" s="2111"/>
      <c r="N66" s="2110"/>
      <c r="O66" s="2119"/>
    </row>
    <row r="67" spans="1:21" ht="15" customHeight="1" thickBot="1" x14ac:dyDescent="0.25">
      <c r="A67" s="3628"/>
      <c r="B67" s="3613"/>
      <c r="C67" s="4490"/>
      <c r="D67" s="4404"/>
      <c r="E67" s="3656"/>
      <c r="F67" s="4409"/>
      <c r="G67" s="4401"/>
      <c r="H67" s="4406"/>
      <c r="I67" s="3821"/>
      <c r="J67" s="4424"/>
      <c r="K67" s="2127" t="s">
        <v>27</v>
      </c>
      <c r="L67" s="505">
        <f>SUM(L65:L66)</f>
        <v>0</v>
      </c>
      <c r="M67" s="2126"/>
      <c r="N67" s="2125"/>
      <c r="O67" s="2124"/>
    </row>
    <row r="68" spans="1:21" ht="16.149999999999999" customHeight="1" x14ac:dyDescent="0.2">
      <c r="A68" s="3626" t="s">
        <v>10</v>
      </c>
      <c r="B68" s="3611" t="s">
        <v>30</v>
      </c>
      <c r="C68" s="4419" t="s">
        <v>30</v>
      </c>
      <c r="D68" s="4403" t="s">
        <v>28</v>
      </c>
      <c r="E68" s="3654"/>
      <c r="F68" s="4408" t="s">
        <v>809</v>
      </c>
      <c r="G68" s="4401"/>
      <c r="H68" s="4406"/>
      <c r="I68" s="3821"/>
      <c r="J68" s="4424"/>
      <c r="K68" s="601" t="s">
        <v>20</v>
      </c>
      <c r="L68" s="441">
        <v>0</v>
      </c>
      <c r="M68" s="2123" t="s">
        <v>808</v>
      </c>
      <c r="N68" s="2122" t="s">
        <v>144</v>
      </c>
      <c r="O68" s="2121"/>
    </row>
    <row r="69" spans="1:21" ht="15.75" customHeight="1" thickBot="1" x14ac:dyDescent="0.25">
      <c r="A69" s="3627"/>
      <c r="B69" s="3612"/>
      <c r="C69" s="4420"/>
      <c r="D69" s="4422"/>
      <c r="E69" s="3655"/>
      <c r="F69" s="4418"/>
      <c r="G69" s="4401"/>
      <c r="H69" s="4406"/>
      <c r="I69" s="3821"/>
      <c r="J69" s="4424"/>
      <c r="K69" s="2112"/>
      <c r="L69" s="684"/>
      <c r="M69" s="2120"/>
      <c r="N69" s="2110"/>
      <c r="O69" s="2119"/>
    </row>
    <row r="70" spans="1:21" ht="15" customHeight="1" thickBot="1" x14ac:dyDescent="0.25">
      <c r="A70" s="3628"/>
      <c r="B70" s="3613"/>
      <c r="C70" s="4421"/>
      <c r="D70" s="4404"/>
      <c r="E70" s="3656"/>
      <c r="F70" s="4409"/>
      <c r="G70" s="4401"/>
      <c r="H70" s="4406"/>
      <c r="I70" s="3821"/>
      <c r="J70" s="4424"/>
      <c r="K70" s="2107" t="s">
        <v>27</v>
      </c>
      <c r="L70" s="661">
        <f>SUM(L68:L69)</f>
        <v>0</v>
      </c>
      <c r="M70" s="2111"/>
      <c r="N70" s="2110"/>
      <c r="O70" s="2119"/>
    </row>
    <row r="71" spans="1:21" ht="27" customHeight="1" x14ac:dyDescent="0.2">
      <c r="A71" s="3626" t="s">
        <v>10</v>
      </c>
      <c r="B71" s="3611" t="s">
        <v>30</v>
      </c>
      <c r="C71" s="4419" t="s">
        <v>30</v>
      </c>
      <c r="D71" s="4403" t="s">
        <v>30</v>
      </c>
      <c r="E71" s="3654"/>
      <c r="F71" s="4408" t="s">
        <v>807</v>
      </c>
      <c r="G71" s="4401"/>
      <c r="H71" s="4406"/>
      <c r="I71" s="3821"/>
      <c r="J71" s="4424"/>
      <c r="K71" s="601" t="s">
        <v>20</v>
      </c>
      <c r="L71" s="441">
        <v>5</v>
      </c>
      <c r="M71" s="2117" t="s">
        <v>806</v>
      </c>
      <c r="N71" s="2116" t="s">
        <v>144</v>
      </c>
      <c r="O71" s="2115">
        <v>1</v>
      </c>
      <c r="Q71" s="4449"/>
      <c r="R71" s="4449"/>
      <c r="S71" s="4449"/>
      <c r="T71" s="4449"/>
      <c r="U71" s="4449"/>
    </row>
    <row r="72" spans="1:21" ht="15" customHeight="1" thickBot="1" x14ac:dyDescent="0.25">
      <c r="A72" s="3627"/>
      <c r="B72" s="3612"/>
      <c r="C72" s="4420"/>
      <c r="D72" s="4422"/>
      <c r="E72" s="3655"/>
      <c r="F72" s="4418"/>
      <c r="G72" s="4401"/>
      <c r="H72" s="4406"/>
      <c r="I72" s="3821"/>
      <c r="J72" s="4424"/>
      <c r="K72" s="2112"/>
      <c r="L72" s="684"/>
      <c r="M72" s="2111"/>
      <c r="N72" s="2110"/>
      <c r="O72" s="2109"/>
    </row>
    <row r="73" spans="1:21" ht="15" customHeight="1" thickBot="1" x14ac:dyDescent="0.25">
      <c r="A73" s="3628"/>
      <c r="B73" s="3613"/>
      <c r="C73" s="4421"/>
      <c r="D73" s="4404"/>
      <c r="E73" s="3656"/>
      <c r="F73" s="4409"/>
      <c r="G73" s="4402"/>
      <c r="H73" s="4407"/>
      <c r="I73" s="3822"/>
      <c r="J73" s="4425"/>
      <c r="K73" s="2107" t="s">
        <v>27</v>
      </c>
      <c r="L73" s="2106">
        <f>SUM(L71:L72)</f>
        <v>5</v>
      </c>
      <c r="M73" s="2105"/>
      <c r="N73" s="2104"/>
      <c r="O73" s="2103"/>
    </row>
    <row r="74" spans="1:21" ht="15" customHeight="1" thickBot="1" x14ac:dyDescent="0.25">
      <c r="A74" s="417" t="s">
        <v>10</v>
      </c>
      <c r="B74" s="990" t="s">
        <v>30</v>
      </c>
      <c r="C74" s="3717" t="s">
        <v>38</v>
      </c>
      <c r="D74" s="3646"/>
      <c r="E74" s="3646"/>
      <c r="F74" s="3646"/>
      <c r="G74" s="3646"/>
      <c r="H74" s="3646"/>
      <c r="I74" s="3646"/>
      <c r="J74" s="3647"/>
      <c r="K74" s="2102" t="s">
        <v>27</v>
      </c>
      <c r="L74" s="988">
        <f>L51+L57+L64</f>
        <v>5</v>
      </c>
      <c r="M74" s="2101"/>
      <c r="N74" s="2101"/>
      <c r="O74" s="2100"/>
    </row>
    <row r="75" spans="1:21" ht="15.75" customHeight="1" thickBot="1" x14ac:dyDescent="0.25">
      <c r="A75" s="651" t="s">
        <v>10</v>
      </c>
      <c r="B75" s="3726" t="s">
        <v>71</v>
      </c>
      <c r="C75" s="3727"/>
      <c r="D75" s="3727"/>
      <c r="E75" s="3727"/>
      <c r="F75" s="3727"/>
      <c r="G75" s="3727"/>
      <c r="H75" s="3727"/>
      <c r="I75" s="3727"/>
      <c r="J75" s="3870"/>
      <c r="K75" s="2099" t="s">
        <v>27</v>
      </c>
      <c r="L75" s="2098">
        <f>L32+L46+L74</f>
        <v>211</v>
      </c>
      <c r="M75" s="2097"/>
      <c r="N75" s="2097"/>
      <c r="O75" s="2096"/>
    </row>
    <row r="76" spans="1:21" ht="15.75" thickBot="1" x14ac:dyDescent="0.25">
      <c r="A76" s="4494" t="s">
        <v>73</v>
      </c>
      <c r="B76" s="4495"/>
      <c r="C76" s="4495"/>
      <c r="D76" s="4495"/>
      <c r="E76" s="4495"/>
      <c r="F76" s="4495"/>
      <c r="G76" s="4495"/>
      <c r="H76" s="4495"/>
      <c r="I76" s="4495"/>
      <c r="J76" s="4495"/>
      <c r="K76" s="4496"/>
      <c r="L76" s="2095">
        <f>L75</f>
        <v>211</v>
      </c>
      <c r="M76" s="2094"/>
      <c r="N76" s="2093"/>
      <c r="O76" s="2092"/>
    </row>
    <row r="77" spans="1:21" ht="15" x14ac:dyDescent="0.2">
      <c r="A77" s="2090" t="s">
        <v>197</v>
      </c>
      <c r="B77" s="2090"/>
      <c r="C77" s="2090"/>
      <c r="D77" s="2090"/>
      <c r="E77" s="2090"/>
      <c r="F77" s="2090"/>
      <c r="G77" s="2090"/>
      <c r="H77" s="2091"/>
      <c r="I77" s="2090"/>
      <c r="J77" s="2090"/>
      <c r="K77" s="2090"/>
      <c r="L77" s="2090"/>
      <c r="M77" s="2090"/>
      <c r="N77" s="2089"/>
      <c r="O77" s="2088"/>
    </row>
    <row r="78" spans="1:21" ht="14.25" customHeight="1" x14ac:dyDescent="0.2">
      <c r="A78" s="4507" t="s">
        <v>196</v>
      </c>
      <c r="B78" s="4507"/>
      <c r="C78" s="4507"/>
      <c r="D78" s="4507"/>
      <c r="E78" s="4507"/>
      <c r="F78" s="4507"/>
      <c r="G78" s="4507"/>
      <c r="H78" s="4507"/>
      <c r="I78" s="4507"/>
      <c r="J78" s="4507"/>
      <c r="K78" s="4507"/>
      <c r="L78" s="4507"/>
      <c r="M78" s="2072"/>
      <c r="N78" s="2072"/>
      <c r="O78" s="2071"/>
    </row>
    <row r="79" spans="1:21" ht="13.5" thickBot="1" x14ac:dyDescent="0.25">
      <c r="A79" s="2087"/>
      <c r="B79" s="2085"/>
      <c r="C79" s="2085"/>
      <c r="D79" s="2085"/>
      <c r="E79" s="2085"/>
      <c r="F79" s="2085"/>
      <c r="G79" s="2086"/>
      <c r="H79" s="2085"/>
      <c r="I79" s="2085"/>
      <c r="J79" s="2085"/>
      <c r="K79" s="2084"/>
      <c r="L79" s="2083" t="s">
        <v>117</v>
      </c>
      <c r="M79" s="2072"/>
      <c r="N79" s="2072"/>
      <c r="O79" s="2071"/>
    </row>
    <row r="80" spans="1:21" ht="43.5" customHeight="1" thickBot="1" x14ac:dyDescent="0.25">
      <c r="A80" s="2082"/>
      <c r="B80" s="2081"/>
      <c r="C80" s="4508" t="s">
        <v>103</v>
      </c>
      <c r="D80" s="4508"/>
      <c r="E80" s="4508"/>
      <c r="F80" s="4508"/>
      <c r="G80" s="4508"/>
      <c r="H80" s="4508"/>
      <c r="I80" s="4508"/>
      <c r="J80" s="4508"/>
      <c r="K80" s="4508"/>
      <c r="L80" s="2080" t="s">
        <v>160</v>
      </c>
      <c r="M80" s="2072"/>
      <c r="N80" s="2072"/>
      <c r="O80" s="2071"/>
    </row>
    <row r="81" spans="1:15" ht="14.25" x14ac:dyDescent="0.2">
      <c r="A81" s="4509" t="s">
        <v>182</v>
      </c>
      <c r="B81" s="4510"/>
      <c r="C81" s="4510"/>
      <c r="D81" s="4510"/>
      <c r="E81" s="4510"/>
      <c r="F81" s="4510"/>
      <c r="G81" s="4510"/>
      <c r="H81" s="4510"/>
      <c r="I81" s="4510"/>
      <c r="J81" s="4510"/>
      <c r="K81" s="4511"/>
      <c r="L81" s="2079">
        <f>L82</f>
        <v>211</v>
      </c>
      <c r="M81" s="2072"/>
      <c r="N81" s="2072"/>
      <c r="O81" s="2071"/>
    </row>
    <row r="82" spans="1:15" ht="15" customHeight="1" x14ac:dyDescent="0.2">
      <c r="A82" s="4480" t="s">
        <v>215</v>
      </c>
      <c r="B82" s="4481"/>
      <c r="C82" s="4481"/>
      <c r="D82" s="4481"/>
      <c r="E82" s="4481"/>
      <c r="F82" s="4481"/>
      <c r="G82" s="4481"/>
      <c r="H82" s="4481"/>
      <c r="I82" s="4481"/>
      <c r="J82" s="4481"/>
      <c r="K82" s="4487"/>
      <c r="L82" s="2078">
        <f>L14+L18+L23+L35+L42+L49+L55+L61</f>
        <v>211</v>
      </c>
      <c r="M82" s="2072"/>
      <c r="N82" s="2072"/>
      <c r="O82" s="2071"/>
    </row>
    <row r="83" spans="1:15" ht="15" customHeight="1" x14ac:dyDescent="0.2">
      <c r="A83" s="4484" t="s">
        <v>214</v>
      </c>
      <c r="B83" s="4485"/>
      <c r="C83" s="4485"/>
      <c r="D83" s="4485"/>
      <c r="E83" s="4485"/>
      <c r="F83" s="4485"/>
      <c r="G83" s="4485"/>
      <c r="H83" s="4485"/>
      <c r="I83" s="4485"/>
      <c r="J83" s="4485"/>
      <c r="K83" s="4486"/>
      <c r="L83" s="2078"/>
      <c r="M83" s="2072"/>
      <c r="N83" s="2072"/>
      <c r="O83" s="2071"/>
    </row>
    <row r="84" spans="1:15" ht="15" customHeight="1" x14ac:dyDescent="0.2">
      <c r="A84" s="4480" t="s">
        <v>213</v>
      </c>
      <c r="B84" s="4481"/>
      <c r="C84" s="4481"/>
      <c r="D84" s="4481"/>
      <c r="E84" s="4482"/>
      <c r="F84" s="4482"/>
      <c r="G84" s="4482"/>
      <c r="H84" s="4482"/>
      <c r="I84" s="4482"/>
      <c r="J84" s="4482"/>
      <c r="K84" s="4483"/>
      <c r="L84" s="2078"/>
      <c r="M84" s="2072"/>
      <c r="N84" s="2072"/>
      <c r="O84" s="2071"/>
    </row>
    <row r="85" spans="1:15" ht="15" customHeight="1" x14ac:dyDescent="0.2">
      <c r="A85" s="4484" t="s">
        <v>174</v>
      </c>
      <c r="B85" s="4485"/>
      <c r="C85" s="4485"/>
      <c r="D85" s="4485"/>
      <c r="E85" s="4485"/>
      <c r="F85" s="4485"/>
      <c r="G85" s="4485"/>
      <c r="H85" s="4485"/>
      <c r="I85" s="4485"/>
      <c r="J85" s="4485"/>
      <c r="K85" s="4486"/>
      <c r="L85" s="2078"/>
      <c r="M85" s="2072"/>
      <c r="N85" s="2072"/>
      <c r="O85" s="2071"/>
    </row>
    <row r="86" spans="1:15" ht="15" customHeight="1" x14ac:dyDescent="0.2">
      <c r="A86" s="4480" t="s">
        <v>212</v>
      </c>
      <c r="B86" s="4481"/>
      <c r="C86" s="4481"/>
      <c r="D86" s="4481"/>
      <c r="E86" s="4482"/>
      <c r="F86" s="4482"/>
      <c r="G86" s="4482"/>
      <c r="H86" s="4482"/>
      <c r="I86" s="4482"/>
      <c r="J86" s="4482"/>
      <c r="K86" s="4483"/>
      <c r="L86" s="2078"/>
      <c r="M86" s="2072"/>
      <c r="N86" s="2072"/>
      <c r="O86" s="2071"/>
    </row>
    <row r="87" spans="1:15" ht="15" customHeight="1" x14ac:dyDescent="0.2">
      <c r="A87" s="4480" t="s">
        <v>211</v>
      </c>
      <c r="B87" s="4481"/>
      <c r="C87" s="4481"/>
      <c r="D87" s="4481"/>
      <c r="E87" s="4482"/>
      <c r="F87" s="4482"/>
      <c r="G87" s="4482"/>
      <c r="H87" s="4482"/>
      <c r="I87" s="4482"/>
      <c r="J87" s="4482"/>
      <c r="K87" s="4483"/>
      <c r="L87" s="2078"/>
      <c r="M87" s="2072"/>
      <c r="N87" s="2072"/>
      <c r="O87" s="2071"/>
    </row>
    <row r="88" spans="1:15" ht="15" customHeight="1" x14ac:dyDescent="0.2">
      <c r="A88" s="4480" t="s">
        <v>210</v>
      </c>
      <c r="B88" s="4481"/>
      <c r="C88" s="4481"/>
      <c r="D88" s="4481"/>
      <c r="E88" s="4482"/>
      <c r="F88" s="4482"/>
      <c r="G88" s="4482"/>
      <c r="H88" s="4482"/>
      <c r="I88" s="4482"/>
      <c r="J88" s="4482"/>
      <c r="K88" s="4483"/>
      <c r="L88" s="2078"/>
      <c r="M88" s="2072"/>
      <c r="N88" s="2072"/>
      <c r="O88" s="2071"/>
    </row>
    <row r="89" spans="1:15" ht="15" customHeight="1" x14ac:dyDescent="0.2">
      <c r="A89" s="4480" t="s">
        <v>209</v>
      </c>
      <c r="B89" s="4482"/>
      <c r="C89" s="4482"/>
      <c r="D89" s="4482"/>
      <c r="E89" s="4482"/>
      <c r="F89" s="4482"/>
      <c r="G89" s="4482"/>
      <c r="H89" s="4482"/>
      <c r="I89" s="4482"/>
      <c r="J89" s="4482"/>
      <c r="K89" s="4483"/>
      <c r="L89" s="2078"/>
      <c r="M89" s="2072"/>
      <c r="N89" s="2072"/>
      <c r="O89" s="2071"/>
    </row>
    <row r="90" spans="1:15" ht="15" customHeight="1" x14ac:dyDescent="0.2">
      <c r="A90" s="4480" t="s">
        <v>208</v>
      </c>
      <c r="B90" s="4481"/>
      <c r="C90" s="4481"/>
      <c r="D90" s="4481"/>
      <c r="E90" s="4482"/>
      <c r="F90" s="4482"/>
      <c r="G90" s="4482"/>
      <c r="H90" s="4482"/>
      <c r="I90" s="4482"/>
      <c r="J90" s="4482"/>
      <c r="K90" s="4483"/>
      <c r="L90" s="2078"/>
      <c r="M90" s="2072"/>
      <c r="N90" s="2072"/>
      <c r="O90" s="2071"/>
    </row>
    <row r="91" spans="1:15" ht="15" customHeight="1" x14ac:dyDescent="0.2">
      <c r="A91" s="4026" t="s">
        <v>207</v>
      </c>
      <c r="B91" s="4027"/>
      <c r="C91" s="4027"/>
      <c r="D91" s="4027"/>
      <c r="E91" s="4482"/>
      <c r="F91" s="4482"/>
      <c r="G91" s="4482"/>
      <c r="H91" s="4482"/>
      <c r="I91" s="4482"/>
      <c r="J91" s="4482"/>
      <c r="K91" s="4483"/>
      <c r="L91" s="2078"/>
      <c r="M91" s="2072"/>
      <c r="N91" s="2072"/>
      <c r="O91" s="2071"/>
    </row>
    <row r="92" spans="1:15" ht="15" customHeight="1" x14ac:dyDescent="0.2">
      <c r="A92" s="4480" t="s">
        <v>206</v>
      </c>
      <c r="B92" s="4482"/>
      <c r="C92" s="4482"/>
      <c r="D92" s="4482"/>
      <c r="E92" s="4482"/>
      <c r="F92" s="4482"/>
      <c r="G92" s="4482"/>
      <c r="H92" s="4482"/>
      <c r="I92" s="4482"/>
      <c r="J92" s="4482"/>
      <c r="K92" s="4483"/>
      <c r="L92" s="2078"/>
      <c r="M92" s="2072"/>
      <c r="N92" s="2072"/>
      <c r="O92" s="2071"/>
    </row>
    <row r="93" spans="1:15" ht="15" customHeight="1" x14ac:dyDescent="0.2">
      <c r="A93" s="4484" t="s">
        <v>205</v>
      </c>
      <c r="B93" s="4485"/>
      <c r="C93" s="4485"/>
      <c r="D93" s="4485"/>
      <c r="E93" s="4485"/>
      <c r="F93" s="4485"/>
      <c r="G93" s="4485"/>
      <c r="H93" s="4485"/>
      <c r="I93" s="4485"/>
      <c r="J93" s="4485"/>
      <c r="K93" s="4486"/>
      <c r="L93" s="2078"/>
      <c r="M93" s="2072"/>
      <c r="N93" s="2072"/>
      <c r="O93" s="2071"/>
    </row>
    <row r="94" spans="1:15" ht="15" customHeight="1" x14ac:dyDescent="0.2">
      <c r="A94" s="4484" t="s">
        <v>204</v>
      </c>
      <c r="B94" s="4485"/>
      <c r="C94" s="4485"/>
      <c r="D94" s="4485"/>
      <c r="E94" s="4485"/>
      <c r="F94" s="4485"/>
      <c r="G94" s="4485"/>
      <c r="H94" s="4485"/>
      <c r="I94" s="4485"/>
      <c r="J94" s="4485"/>
      <c r="K94" s="4486"/>
      <c r="L94" s="2078"/>
      <c r="M94" s="2072"/>
      <c r="N94" s="2072"/>
      <c r="O94" s="2071"/>
    </row>
    <row r="95" spans="1:15" ht="15" customHeight="1" x14ac:dyDescent="0.2">
      <c r="A95" s="4480" t="s">
        <v>192</v>
      </c>
      <c r="B95" s="4481"/>
      <c r="C95" s="4481"/>
      <c r="D95" s="4481"/>
      <c r="E95" s="4482"/>
      <c r="F95" s="4482"/>
      <c r="G95" s="4482"/>
      <c r="H95" s="4482"/>
      <c r="I95" s="4482"/>
      <c r="J95" s="4482"/>
      <c r="K95" s="4483"/>
      <c r="L95" s="2078"/>
      <c r="M95" s="2072"/>
      <c r="N95" s="2072"/>
      <c r="O95" s="2071"/>
    </row>
    <row r="96" spans="1:15" ht="15" customHeight="1" x14ac:dyDescent="0.2">
      <c r="A96" s="4480" t="s">
        <v>193</v>
      </c>
      <c r="B96" s="4481"/>
      <c r="C96" s="4481"/>
      <c r="D96" s="4481"/>
      <c r="E96" s="4482"/>
      <c r="F96" s="4482"/>
      <c r="G96" s="4482"/>
      <c r="H96" s="4482"/>
      <c r="I96" s="4482"/>
      <c r="J96" s="4482"/>
      <c r="K96" s="4483"/>
      <c r="L96" s="2078"/>
      <c r="M96" s="2072"/>
      <c r="N96" s="2072"/>
      <c r="O96" s="2071"/>
    </row>
    <row r="97" spans="1:15" ht="15.75" customHeight="1" thickBot="1" x14ac:dyDescent="0.25">
      <c r="A97" s="4480" t="s">
        <v>194</v>
      </c>
      <c r="B97" s="4481"/>
      <c r="C97" s="4481"/>
      <c r="D97" s="4481"/>
      <c r="E97" s="4481"/>
      <c r="F97" s="4481"/>
      <c r="G97" s="4481"/>
      <c r="H97" s="4481"/>
      <c r="I97" s="4481"/>
      <c r="J97" s="4481"/>
      <c r="K97" s="4487"/>
      <c r="L97" s="2078"/>
      <c r="M97" s="2072"/>
      <c r="N97" s="2072"/>
      <c r="O97" s="2071"/>
    </row>
    <row r="98" spans="1:15" ht="26.25" customHeight="1" thickBot="1" x14ac:dyDescent="0.25">
      <c r="A98" s="4497" t="s">
        <v>177</v>
      </c>
      <c r="B98" s="4498"/>
      <c r="C98" s="4498"/>
      <c r="D98" s="4498"/>
      <c r="E98" s="4498"/>
      <c r="F98" s="4498"/>
      <c r="G98" s="4498"/>
      <c r="H98" s="4498"/>
      <c r="I98" s="4498"/>
      <c r="J98" s="4498"/>
      <c r="K98" s="4499"/>
      <c r="L98" s="2077">
        <f>L99</f>
        <v>0</v>
      </c>
      <c r="M98" s="2072"/>
      <c r="N98" s="2072"/>
      <c r="O98" s="2071"/>
    </row>
    <row r="99" spans="1:15" ht="15" customHeight="1" x14ac:dyDescent="0.2">
      <c r="A99" s="4500" t="s">
        <v>195</v>
      </c>
      <c r="B99" s="4501"/>
      <c r="C99" s="4501"/>
      <c r="D99" s="4501"/>
      <c r="E99" s="4502"/>
      <c r="F99" s="4502"/>
      <c r="G99" s="4502"/>
      <c r="H99" s="4502"/>
      <c r="I99" s="4502"/>
      <c r="J99" s="4502"/>
      <c r="K99" s="4503"/>
      <c r="L99" s="2076">
        <v>0</v>
      </c>
      <c r="M99" s="2072"/>
      <c r="N99" s="2072"/>
      <c r="O99" s="2071"/>
    </row>
    <row r="100" spans="1:15" ht="15.75" customHeight="1" thickBot="1" x14ac:dyDescent="0.25">
      <c r="A100" s="4504" t="s">
        <v>178</v>
      </c>
      <c r="B100" s="4505"/>
      <c r="C100" s="4505"/>
      <c r="D100" s="4505"/>
      <c r="E100" s="4505"/>
      <c r="F100" s="4505"/>
      <c r="G100" s="4505"/>
      <c r="H100" s="4505"/>
      <c r="I100" s="4505"/>
      <c r="J100" s="4505"/>
      <c r="K100" s="4506"/>
      <c r="L100" s="2073"/>
      <c r="M100" s="2072"/>
      <c r="N100" s="2072"/>
      <c r="O100" s="2071"/>
    </row>
    <row r="101" spans="1:15" ht="15.75" customHeight="1" thickBot="1" x14ac:dyDescent="0.25">
      <c r="A101" s="4491" t="s">
        <v>203</v>
      </c>
      <c r="B101" s="4492"/>
      <c r="C101" s="4492"/>
      <c r="D101" s="4492"/>
      <c r="E101" s="4492"/>
      <c r="F101" s="4492"/>
      <c r="G101" s="4492"/>
      <c r="H101" s="4492"/>
      <c r="I101" s="4492"/>
      <c r="J101" s="4492"/>
      <c r="K101" s="4493"/>
      <c r="L101" s="2075">
        <f>L81+L98</f>
        <v>211</v>
      </c>
      <c r="M101" s="2072"/>
      <c r="N101" s="2072"/>
      <c r="O101" s="2071"/>
    </row>
    <row r="102" spans="1:15" ht="15" customHeight="1" x14ac:dyDescent="0.2">
      <c r="A102" s="4474" t="s">
        <v>180</v>
      </c>
      <c r="B102" s="4475"/>
      <c r="C102" s="4475"/>
      <c r="D102" s="4475"/>
      <c r="E102" s="4475"/>
      <c r="F102" s="4475"/>
      <c r="G102" s="4475"/>
      <c r="H102" s="4475"/>
      <c r="I102" s="4475"/>
      <c r="J102" s="4475"/>
      <c r="K102" s="4476"/>
      <c r="L102" s="2074"/>
      <c r="M102" s="2072"/>
      <c r="N102" s="2072"/>
      <c r="O102" s="2071"/>
    </row>
    <row r="103" spans="1:15" ht="21.75" customHeight="1" thickBot="1" x14ac:dyDescent="0.25">
      <c r="A103" s="4477" t="s">
        <v>181</v>
      </c>
      <c r="B103" s="4478"/>
      <c r="C103" s="4478"/>
      <c r="D103" s="4478"/>
      <c r="E103" s="4478"/>
      <c r="F103" s="4478"/>
      <c r="G103" s="4478"/>
      <c r="H103" s="4478"/>
      <c r="I103" s="4478"/>
      <c r="J103" s="4478"/>
      <c r="K103" s="4479"/>
      <c r="L103" s="2073">
        <v>21</v>
      </c>
      <c r="M103" s="2072"/>
      <c r="N103" s="2072"/>
      <c r="O103" s="2071"/>
    </row>
    <row r="104" spans="1:15" ht="15.75" x14ac:dyDescent="0.2">
      <c r="A104" s="2064"/>
      <c r="B104" s="2064"/>
      <c r="C104" s="2064"/>
      <c r="D104" s="2064"/>
      <c r="E104" s="2064"/>
      <c r="F104" s="2070"/>
      <c r="G104" s="2070"/>
      <c r="H104" s="2065"/>
      <c r="O104" s="353"/>
    </row>
    <row r="105" spans="1:15" x14ac:dyDescent="0.2">
      <c r="A105" s="2064"/>
      <c r="B105" s="2064"/>
      <c r="C105" s="2064"/>
      <c r="D105" s="2064"/>
      <c r="E105" s="2064"/>
      <c r="F105" s="2064"/>
      <c r="G105" s="2064"/>
      <c r="H105" s="2065"/>
      <c r="O105" s="353"/>
    </row>
    <row r="106" spans="1:15" x14ac:dyDescent="0.2">
      <c r="A106" s="2064"/>
      <c r="B106" s="2064"/>
      <c r="C106" s="2064"/>
      <c r="D106" s="2064"/>
      <c r="E106" s="2064"/>
      <c r="F106" s="2069"/>
      <c r="G106" s="2064"/>
      <c r="H106" s="2065"/>
      <c r="O106" s="353"/>
    </row>
    <row r="107" spans="1:15" x14ac:dyDescent="0.2">
      <c r="A107" s="2064"/>
      <c r="B107" s="2064"/>
      <c r="C107" s="2064"/>
      <c r="D107" s="2064"/>
      <c r="E107" s="2064"/>
      <c r="F107" s="2068"/>
      <c r="G107" s="2064"/>
      <c r="H107" s="2065"/>
      <c r="O107" s="353"/>
    </row>
    <row r="108" spans="1:15" x14ac:dyDescent="0.2">
      <c r="A108" s="2064"/>
      <c r="B108" s="2064"/>
      <c r="C108" s="2064"/>
      <c r="D108" s="2064"/>
      <c r="E108" s="2064"/>
      <c r="F108" s="2064"/>
      <c r="G108" s="2064"/>
      <c r="H108" s="2065"/>
      <c r="O108" s="353"/>
    </row>
    <row r="109" spans="1:15" x14ac:dyDescent="0.2">
      <c r="A109" s="2064"/>
      <c r="B109" s="2064"/>
      <c r="C109" s="2064"/>
      <c r="D109" s="2064"/>
      <c r="E109" s="2064"/>
      <c r="F109" s="2064"/>
      <c r="G109" s="2064"/>
      <c r="H109" s="2065"/>
      <c r="O109" s="353"/>
    </row>
    <row r="110" spans="1:15" x14ac:dyDescent="0.2">
      <c r="A110" s="2064"/>
      <c r="B110" s="2066"/>
      <c r="C110" s="2066"/>
      <c r="D110" s="2066"/>
      <c r="E110" s="2066"/>
      <c r="F110" s="2064"/>
      <c r="G110" s="2064"/>
      <c r="H110" s="2065"/>
      <c r="O110" s="353"/>
    </row>
    <row r="111" spans="1:15" x14ac:dyDescent="0.2">
      <c r="A111" s="2064"/>
      <c r="B111" s="2066"/>
      <c r="C111" s="2066"/>
      <c r="D111" s="2066"/>
      <c r="E111" s="2066"/>
      <c r="F111" s="2064"/>
      <c r="G111" s="2064"/>
      <c r="H111" s="2065"/>
      <c r="O111" s="353"/>
    </row>
    <row r="112" spans="1:15" x14ac:dyDescent="0.2">
      <c r="A112" s="2064"/>
      <c r="B112" s="2066"/>
      <c r="C112" s="2066"/>
      <c r="D112" s="2066"/>
      <c r="E112" s="2066"/>
      <c r="F112" s="2064"/>
      <c r="G112" s="2064"/>
      <c r="H112" s="2065"/>
      <c r="O112" s="353"/>
    </row>
    <row r="113" spans="1:15" x14ac:dyDescent="0.2">
      <c r="A113" s="2064"/>
      <c r="B113" s="2066"/>
      <c r="C113" s="2066"/>
      <c r="D113" s="2066"/>
      <c r="E113" s="2066"/>
      <c r="F113" s="2064"/>
      <c r="G113" s="2064"/>
      <c r="H113" s="2067"/>
      <c r="O113" s="353"/>
    </row>
    <row r="114" spans="1:15" x14ac:dyDescent="0.2">
      <c r="A114" s="2064"/>
      <c r="B114" s="2066"/>
      <c r="C114" s="2066"/>
      <c r="D114" s="2066"/>
      <c r="E114" s="2066"/>
      <c r="F114" s="2064"/>
      <c r="G114" s="2064"/>
      <c r="H114" s="2065"/>
      <c r="O114" s="353"/>
    </row>
    <row r="115" spans="1:15" x14ac:dyDescent="0.2">
      <c r="A115" s="2064"/>
      <c r="B115" s="2066"/>
      <c r="C115" s="2066"/>
      <c r="D115" s="2066"/>
      <c r="E115" s="2066"/>
      <c r="F115" s="2064"/>
      <c r="G115" s="2064"/>
      <c r="H115" s="2065"/>
      <c r="O115" s="353"/>
    </row>
    <row r="116" spans="1:15" x14ac:dyDescent="0.2">
      <c r="A116" s="2064"/>
      <c r="B116" s="2066"/>
      <c r="C116" s="2066"/>
      <c r="D116" s="2066"/>
      <c r="E116" s="2066"/>
      <c r="F116" s="2064"/>
      <c r="G116" s="2064"/>
      <c r="H116" s="2065"/>
      <c r="O116" s="353"/>
    </row>
    <row r="117" spans="1:15" x14ac:dyDescent="0.2">
      <c r="F117" s="2064"/>
      <c r="G117" s="2064"/>
      <c r="H117" s="2062"/>
      <c r="O117" s="353"/>
    </row>
    <row r="118" spans="1:15" x14ac:dyDescent="0.2">
      <c r="F118" s="2064"/>
      <c r="G118" s="2064"/>
      <c r="H118" s="2062"/>
      <c r="O118" s="353"/>
    </row>
    <row r="119" spans="1:15" x14ac:dyDescent="0.2">
      <c r="H119" s="2062"/>
      <c r="O119" s="353"/>
    </row>
    <row r="120" spans="1:15" x14ac:dyDescent="0.2">
      <c r="H120" s="2062"/>
      <c r="O120" s="353"/>
    </row>
  </sheetData>
  <mergeCells count="194">
    <mergeCell ref="A84:K84"/>
    <mergeCell ref="A85:K85"/>
    <mergeCell ref="A95:K95"/>
    <mergeCell ref="A96:K96"/>
    <mergeCell ref="J49:J54"/>
    <mergeCell ref="H49:H54"/>
    <mergeCell ref="I49:I54"/>
    <mergeCell ref="A97:K97"/>
    <mergeCell ref="A86:K86"/>
    <mergeCell ref="A87:K87"/>
    <mergeCell ref="C65:C67"/>
    <mergeCell ref="C52:C54"/>
    <mergeCell ref="A101:K101"/>
    <mergeCell ref="A76:K76"/>
    <mergeCell ref="C74:J74"/>
    <mergeCell ref="B75:J75"/>
    <mergeCell ref="J55:J60"/>
    <mergeCell ref="A61:A64"/>
    <mergeCell ref="B61:B64"/>
    <mergeCell ref="C61:C64"/>
    <mergeCell ref="A98:K98"/>
    <mergeCell ref="A99:K99"/>
    <mergeCell ref="A100:K100"/>
    <mergeCell ref="A78:L78"/>
    <mergeCell ref="C80:K80"/>
    <mergeCell ref="A81:K81"/>
    <mergeCell ref="A82:K82"/>
    <mergeCell ref="A83:K83"/>
    <mergeCell ref="A102:K102"/>
    <mergeCell ref="A103:K103"/>
    <mergeCell ref="A88:K88"/>
    <mergeCell ref="A89:K89"/>
    <mergeCell ref="A90:K90"/>
    <mergeCell ref="A91:K91"/>
    <mergeCell ref="A92:K92"/>
    <mergeCell ref="A93:K93"/>
    <mergeCell ref="A94:K94"/>
    <mergeCell ref="G35:G37"/>
    <mergeCell ref="D35:F37"/>
    <mergeCell ref="D23:F25"/>
    <mergeCell ref="G23:G25"/>
    <mergeCell ref="I23:I25"/>
    <mergeCell ref="H23:H25"/>
    <mergeCell ref="F26:F27"/>
    <mergeCell ref="H26:H31"/>
    <mergeCell ref="G26:G31"/>
    <mergeCell ref="D28:D29"/>
    <mergeCell ref="D26:D27"/>
    <mergeCell ref="I30:I31"/>
    <mergeCell ref="I35:I37"/>
    <mergeCell ref="H35:H37"/>
    <mergeCell ref="I28:I29"/>
    <mergeCell ref="F32:I32"/>
    <mergeCell ref="I26:I27"/>
    <mergeCell ref="E30:E31"/>
    <mergeCell ref="D30:D31"/>
    <mergeCell ref="F30:F31"/>
    <mergeCell ref="F38:F39"/>
    <mergeCell ref="G38:G41"/>
    <mergeCell ref="E38:E39"/>
    <mergeCell ref="E40:E41"/>
    <mergeCell ref="D38:D39"/>
    <mergeCell ref="H61:H64"/>
    <mergeCell ref="I61:I64"/>
    <mergeCell ref="G61:G64"/>
    <mergeCell ref="D40:D41"/>
    <mergeCell ref="I55:I60"/>
    <mergeCell ref="Q71:U71"/>
    <mergeCell ref="M55:M57"/>
    <mergeCell ref="F44:F45"/>
    <mergeCell ref="H42:H45"/>
    <mergeCell ref="I42:I45"/>
    <mergeCell ref="J42:J45"/>
    <mergeCell ref="J38:J39"/>
    <mergeCell ref="H38:H41"/>
    <mergeCell ref="F6:F8"/>
    <mergeCell ref="H6:H8"/>
    <mergeCell ref="I6:I8"/>
    <mergeCell ref="K6:K8"/>
    <mergeCell ref="L6:L8"/>
    <mergeCell ref="J6:J8"/>
    <mergeCell ref="D61:F64"/>
    <mergeCell ref="E26:E27"/>
    <mergeCell ref="E28:E29"/>
    <mergeCell ref="F58:F60"/>
    <mergeCell ref="D58:D60"/>
    <mergeCell ref="F52:F54"/>
    <mergeCell ref="E44:E45"/>
    <mergeCell ref="F28:F29"/>
    <mergeCell ref="I38:I39"/>
    <mergeCell ref="D55:F57"/>
    <mergeCell ref="N5:O5"/>
    <mergeCell ref="M6:O6"/>
    <mergeCell ref="O7:O8"/>
    <mergeCell ref="A3:O3"/>
    <mergeCell ref="A4:O4"/>
    <mergeCell ref="A6:A8"/>
    <mergeCell ref="B6:B8"/>
    <mergeCell ref="C6:C8"/>
    <mergeCell ref="E6:E8"/>
    <mergeCell ref="D6:D8"/>
    <mergeCell ref="G6:G8"/>
    <mergeCell ref="M7:M8"/>
    <mergeCell ref="N7:N8"/>
    <mergeCell ref="F16:F17"/>
    <mergeCell ref="C16:C17"/>
    <mergeCell ref="D16:D17"/>
    <mergeCell ref="J65:J73"/>
    <mergeCell ref="D65:D67"/>
    <mergeCell ref="D71:D73"/>
    <mergeCell ref="C68:C70"/>
    <mergeCell ref="C26:C27"/>
    <mergeCell ref="C28:C29"/>
    <mergeCell ref="C38:C39"/>
    <mergeCell ref="C40:C41"/>
    <mergeCell ref="H18:H22"/>
    <mergeCell ref="H14:H17"/>
    <mergeCell ref="J14:J17"/>
    <mergeCell ref="J18:J22"/>
    <mergeCell ref="I18:I22"/>
    <mergeCell ref="D18:F19"/>
    <mergeCell ref="I14:I17"/>
    <mergeCell ref="D14:F15"/>
    <mergeCell ref="G18:G22"/>
    <mergeCell ref="D49:F51"/>
    <mergeCell ref="D42:F43"/>
    <mergeCell ref="E68:E70"/>
    <mergeCell ref="G49:G54"/>
    <mergeCell ref="G14:G15"/>
    <mergeCell ref="C13:L13"/>
    <mergeCell ref="A65:A67"/>
    <mergeCell ref="I65:I73"/>
    <mergeCell ref="B68:B70"/>
    <mergeCell ref="B71:B73"/>
    <mergeCell ref="B65:B67"/>
    <mergeCell ref="F65:F67"/>
    <mergeCell ref="E65:E67"/>
    <mergeCell ref="C71:C73"/>
    <mergeCell ref="E71:E73"/>
    <mergeCell ref="F68:F70"/>
    <mergeCell ref="F71:F73"/>
    <mergeCell ref="H65:H73"/>
    <mergeCell ref="G65:G73"/>
    <mergeCell ref="A21:A22"/>
    <mergeCell ref="B21:B22"/>
    <mergeCell ref="A68:A70"/>
    <mergeCell ref="A71:A73"/>
    <mergeCell ref="D68:D70"/>
    <mergeCell ref="A18:A19"/>
    <mergeCell ref="B18:B19"/>
    <mergeCell ref="C18:C19"/>
    <mergeCell ref="B12:B13"/>
    <mergeCell ref="B42:B43"/>
    <mergeCell ref="C42:C43"/>
    <mergeCell ref="A38:A39"/>
    <mergeCell ref="A40:A41"/>
    <mergeCell ref="A26:A27"/>
    <mergeCell ref="A10:A11"/>
    <mergeCell ref="A14:A15"/>
    <mergeCell ref="B14:B15"/>
    <mergeCell ref="C14:C15"/>
    <mergeCell ref="A12:A13"/>
    <mergeCell ref="B26:B27"/>
    <mergeCell ref="B28:B29"/>
    <mergeCell ref="B30:B31"/>
    <mergeCell ref="A23:A25"/>
    <mergeCell ref="A28:A29"/>
    <mergeCell ref="A30:A31"/>
    <mergeCell ref="B38:B39"/>
    <mergeCell ref="B40:B41"/>
    <mergeCell ref="M1:M2"/>
    <mergeCell ref="J40:J41"/>
    <mergeCell ref="G42:G45"/>
    <mergeCell ref="I40:I41"/>
    <mergeCell ref="C44:C45"/>
    <mergeCell ref="A55:A57"/>
    <mergeCell ref="B55:B57"/>
    <mergeCell ref="C55:C57"/>
    <mergeCell ref="C46:J46"/>
    <mergeCell ref="G55:G60"/>
    <mergeCell ref="D44:D45"/>
    <mergeCell ref="H55:H60"/>
    <mergeCell ref="F40:F41"/>
    <mergeCell ref="C58:C60"/>
    <mergeCell ref="A49:A51"/>
    <mergeCell ref="B49:B51"/>
    <mergeCell ref="C49:C51"/>
    <mergeCell ref="A44:A45"/>
    <mergeCell ref="B44:B45"/>
    <mergeCell ref="B23:B25"/>
    <mergeCell ref="A35:A37"/>
    <mergeCell ref="B35:B37"/>
    <mergeCell ref="C35:C37"/>
    <mergeCell ref="A42:A43"/>
  </mergeCells>
  <pageMargins left="0.70866141732283472" right="0.70866141732283472" top="0.74803149606299213" bottom="0.74803149606299213" header="0.31496062992125984" footer="0.31496062992125984"/>
  <pageSetup paperSize="9" scale="60" firstPageNumber="37" fitToHeight="0" orientation="landscape" useFirstPageNumber="1" r:id="rId1"/>
  <headerFooter>
    <oddHeader>&amp;C&amp;P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9657C-BF5F-4FD8-8E44-87E9A7A14F4A}">
  <sheetPr>
    <pageSetUpPr fitToPage="1"/>
  </sheetPr>
  <dimension ref="A1:X225"/>
  <sheetViews>
    <sheetView view="pageBreakPreview" zoomScale="80" zoomScaleNormal="100" zoomScaleSheetLayoutView="80" workbookViewId="0">
      <selection activeCell="W8" sqref="W8"/>
    </sheetView>
  </sheetViews>
  <sheetFormatPr defaultColWidth="9.140625" defaultRowHeight="12.75" x14ac:dyDescent="0.2"/>
  <cols>
    <col min="1" max="1" width="3.5703125" style="353" customWidth="1"/>
    <col min="2" max="2" width="4.7109375" style="353" customWidth="1"/>
    <col min="3" max="5" width="3.7109375" style="353" customWidth="1"/>
    <col min="6" max="6" width="47.42578125" style="2318" customWidth="1"/>
    <col min="7" max="7" width="6.28515625" style="353" customWidth="1"/>
    <col min="8" max="8" width="5.7109375" style="2063" customWidth="1"/>
    <col min="9" max="9" width="4.42578125" style="2319" customWidth="1"/>
    <col min="10" max="10" width="30.7109375" style="2318" customWidth="1"/>
    <col min="11" max="11" width="7.28515625" style="2318" customWidth="1"/>
    <col min="12" max="12" width="11.140625" style="2318" customWidth="1"/>
    <col min="13" max="13" width="43.85546875" style="353" customWidth="1"/>
    <col min="14" max="14" width="9.5703125" style="353" customWidth="1"/>
    <col min="15" max="15" width="11" style="353" customWidth="1"/>
    <col min="16" max="16384" width="9.140625" style="353"/>
  </cols>
  <sheetData>
    <row r="1" spans="1:24" ht="65.25" customHeight="1" x14ac:dyDescent="0.2">
      <c r="M1" s="3332" t="s">
        <v>1191</v>
      </c>
      <c r="N1" s="220"/>
      <c r="O1" s="220"/>
      <c r="Q1" s="3332"/>
      <c r="R1" s="3332"/>
      <c r="S1" s="3332"/>
      <c r="T1" s="3332"/>
      <c r="W1" s="220"/>
      <c r="X1" s="220"/>
    </row>
    <row r="2" spans="1:24" ht="17.25" customHeight="1" x14ac:dyDescent="0.2">
      <c r="A2" s="2711" t="s">
        <v>158</v>
      </c>
      <c r="B2" s="2711"/>
      <c r="C2" s="2711"/>
      <c r="D2" s="2711"/>
      <c r="E2" s="2711"/>
      <c r="F2" s="2711"/>
      <c r="G2" s="2711"/>
      <c r="H2" s="2711"/>
      <c r="I2" s="2711"/>
      <c r="J2" s="2711"/>
      <c r="K2" s="2711"/>
      <c r="L2" s="2711"/>
      <c r="M2" s="3332"/>
      <c r="N2" s="2711"/>
      <c r="O2" s="2711"/>
      <c r="Q2" s="3332"/>
      <c r="R2" s="3332"/>
      <c r="S2" s="3332"/>
      <c r="T2" s="3332"/>
      <c r="W2" s="220"/>
      <c r="X2" s="220"/>
    </row>
    <row r="3" spans="1:24" ht="18" customHeight="1" x14ac:dyDescent="0.2">
      <c r="A3" s="4575" t="s">
        <v>990</v>
      </c>
      <c r="B3" s="4575"/>
      <c r="C3" s="4575"/>
      <c r="D3" s="4575"/>
      <c r="E3" s="4575"/>
      <c r="F3" s="4575"/>
      <c r="G3" s="4575"/>
      <c r="H3" s="4575"/>
      <c r="I3" s="4575"/>
      <c r="J3" s="4575"/>
      <c r="K3" s="4575"/>
      <c r="L3" s="4575"/>
      <c r="M3" s="4575"/>
      <c r="N3" s="4575"/>
      <c r="O3" s="4575"/>
      <c r="Q3" s="3332"/>
      <c r="R3" s="3332"/>
      <c r="S3" s="3332"/>
      <c r="T3" s="3332"/>
      <c r="V3" s="220"/>
      <c r="W3" s="220"/>
      <c r="X3" s="220"/>
    </row>
    <row r="4" spans="1:24" ht="14.25" x14ac:dyDescent="0.2">
      <c r="A4" s="4438" t="s">
        <v>74</v>
      </c>
      <c r="B4" s="4438"/>
      <c r="C4" s="4438"/>
      <c r="D4" s="4438"/>
      <c r="E4" s="4438"/>
      <c r="F4" s="4438"/>
      <c r="G4" s="4438"/>
      <c r="H4" s="4438"/>
      <c r="I4" s="4438"/>
      <c r="J4" s="4438"/>
      <c r="K4" s="4438"/>
      <c r="L4" s="4438"/>
      <c r="M4" s="4438"/>
      <c r="N4" s="4438"/>
      <c r="O4" s="4438"/>
    </row>
    <row r="5" spans="1:24" ht="16.5" thickBot="1" x14ac:dyDescent="0.25">
      <c r="A5" s="1203"/>
      <c r="B5" s="1203"/>
      <c r="C5" s="1203"/>
      <c r="D5" s="1203"/>
      <c r="E5" s="1203"/>
      <c r="F5" s="1203"/>
      <c r="G5" s="1203"/>
      <c r="H5" s="2315"/>
      <c r="I5" s="2709"/>
      <c r="J5" s="1203"/>
      <c r="K5" s="1203"/>
      <c r="L5" s="1203"/>
      <c r="M5" s="1202"/>
      <c r="N5" s="4432" t="s">
        <v>117</v>
      </c>
      <c r="O5" s="4432"/>
    </row>
    <row r="6" spans="1:24" ht="20.25" customHeight="1" thickBot="1" x14ac:dyDescent="0.25">
      <c r="A6" s="4593" t="s">
        <v>0</v>
      </c>
      <c r="B6" s="4596" t="s">
        <v>1</v>
      </c>
      <c r="C6" s="4552" t="s">
        <v>2</v>
      </c>
      <c r="D6" s="4570" t="s">
        <v>75</v>
      </c>
      <c r="E6" s="4555" t="s">
        <v>3</v>
      </c>
      <c r="F6" s="4558" t="s">
        <v>4</v>
      </c>
      <c r="G6" s="3590" t="s">
        <v>2</v>
      </c>
      <c r="H6" s="4561" t="s">
        <v>5</v>
      </c>
      <c r="I6" s="4588" t="s">
        <v>6</v>
      </c>
      <c r="J6" s="4576" t="s">
        <v>76</v>
      </c>
      <c r="K6" s="4561" t="s">
        <v>7</v>
      </c>
      <c r="L6" s="4576" t="s">
        <v>159</v>
      </c>
      <c r="M6" s="4539" t="s">
        <v>77</v>
      </c>
      <c r="N6" s="4540"/>
      <c r="O6" s="4541"/>
    </row>
    <row r="7" spans="1:24" ht="12.75" customHeight="1" x14ac:dyDescent="0.2">
      <c r="A7" s="4594"/>
      <c r="B7" s="4597"/>
      <c r="C7" s="4553"/>
      <c r="D7" s="4571"/>
      <c r="E7" s="4556"/>
      <c r="F7" s="4559"/>
      <c r="G7" s="3591"/>
      <c r="H7" s="4562"/>
      <c r="I7" s="4589"/>
      <c r="J7" s="4577"/>
      <c r="K7" s="4562"/>
      <c r="L7" s="4577"/>
      <c r="M7" s="4579" t="s">
        <v>8</v>
      </c>
      <c r="N7" s="4542" t="s">
        <v>9</v>
      </c>
      <c r="O7" s="4591" t="s">
        <v>78</v>
      </c>
    </row>
    <row r="8" spans="1:24" ht="172.15" customHeight="1" thickBot="1" x14ac:dyDescent="0.25">
      <c r="A8" s="4595"/>
      <c r="B8" s="4598"/>
      <c r="C8" s="4554"/>
      <c r="D8" s="4572"/>
      <c r="E8" s="4557"/>
      <c r="F8" s="4560"/>
      <c r="G8" s="3592"/>
      <c r="H8" s="4563"/>
      <c r="I8" s="4590"/>
      <c r="J8" s="4577"/>
      <c r="K8" s="4563"/>
      <c r="L8" s="4578"/>
      <c r="M8" s="4580"/>
      <c r="N8" s="4543"/>
      <c r="O8" s="4592"/>
    </row>
    <row r="9" spans="1:24" ht="15.75" thickBot="1" x14ac:dyDescent="0.25">
      <c r="A9" s="2708" t="s">
        <v>10</v>
      </c>
      <c r="B9" s="2430" t="s">
        <v>989</v>
      </c>
      <c r="C9" s="766"/>
      <c r="D9" s="766"/>
      <c r="E9" s="1182"/>
      <c r="F9" s="2707"/>
      <c r="G9" s="1183"/>
      <c r="H9" s="2313"/>
      <c r="I9" s="2706"/>
      <c r="J9" s="2705"/>
      <c r="K9" s="2705"/>
      <c r="L9" s="2704"/>
      <c r="M9" s="765"/>
      <c r="N9" s="765"/>
      <c r="O9" s="1181"/>
    </row>
    <row r="10" spans="1:24" ht="25.5" x14ac:dyDescent="0.2">
      <c r="A10" s="4586"/>
      <c r="B10" s="4533"/>
      <c r="C10" s="4534"/>
      <c r="D10" s="4534"/>
      <c r="E10" s="4534"/>
      <c r="F10" s="4534"/>
      <c r="G10" s="4534"/>
      <c r="H10" s="4534"/>
      <c r="I10" s="4534"/>
      <c r="J10" s="4534"/>
      <c r="K10" s="4534"/>
      <c r="L10" s="4535"/>
      <c r="M10" s="2488" t="s">
        <v>988</v>
      </c>
      <c r="N10" s="2487" t="s">
        <v>142</v>
      </c>
      <c r="O10" s="598">
        <v>17.600000000000001</v>
      </c>
    </row>
    <row r="11" spans="1:24" ht="25.5" customHeight="1" thickBot="1" x14ac:dyDescent="0.25">
      <c r="A11" s="4587"/>
      <c r="B11" s="4536"/>
      <c r="C11" s="4537"/>
      <c r="D11" s="4537"/>
      <c r="E11" s="4537"/>
      <c r="F11" s="4537"/>
      <c r="G11" s="4537"/>
      <c r="H11" s="4537"/>
      <c r="I11" s="4537"/>
      <c r="J11" s="4537"/>
      <c r="K11" s="4537"/>
      <c r="L11" s="4538"/>
      <c r="M11" s="2703" t="s">
        <v>987</v>
      </c>
      <c r="N11" s="2612" t="s">
        <v>986</v>
      </c>
      <c r="O11" s="2541" t="s">
        <v>985</v>
      </c>
    </row>
    <row r="12" spans="1:24" ht="16.5" customHeight="1" thickBot="1" x14ac:dyDescent="0.25">
      <c r="A12" s="2412" t="s">
        <v>10</v>
      </c>
      <c r="B12" s="2340" t="s">
        <v>10</v>
      </c>
      <c r="C12" s="635" t="s">
        <v>984</v>
      </c>
      <c r="D12" s="634"/>
      <c r="E12" s="2197"/>
      <c r="F12" s="2702"/>
      <c r="G12" s="2698"/>
      <c r="H12" s="2701"/>
      <c r="I12" s="2700"/>
      <c r="J12" s="2699"/>
      <c r="K12" s="2699"/>
      <c r="L12" s="2699"/>
      <c r="M12" s="2698"/>
      <c r="N12" s="2698"/>
      <c r="O12" s="2697"/>
    </row>
    <row r="13" spans="1:24" ht="25.5" x14ac:dyDescent="0.2">
      <c r="A13" s="4581"/>
      <c r="B13" s="2681"/>
      <c r="C13" s="2696"/>
      <c r="D13" s="2695"/>
      <c r="E13" s="2694"/>
      <c r="F13" s="2690"/>
      <c r="G13" s="2693"/>
      <c r="H13" s="2692"/>
      <c r="I13" s="2691"/>
      <c r="J13" s="2690"/>
      <c r="K13" s="2690"/>
      <c r="L13" s="2689"/>
      <c r="M13" s="2688" t="s">
        <v>983</v>
      </c>
      <c r="N13" s="2487" t="s">
        <v>142</v>
      </c>
      <c r="O13" s="2687">
        <v>87</v>
      </c>
    </row>
    <row r="14" spans="1:24" ht="29.25" customHeight="1" x14ac:dyDescent="0.2">
      <c r="A14" s="4582"/>
      <c r="B14" s="2681"/>
      <c r="C14" s="2680"/>
      <c r="D14" s="2679"/>
      <c r="E14" s="2678"/>
      <c r="F14" s="2674"/>
      <c r="G14" s="2677"/>
      <c r="H14" s="2676"/>
      <c r="I14" s="2675"/>
      <c r="J14" s="2674"/>
      <c r="K14" s="2674"/>
      <c r="L14" s="2685"/>
      <c r="M14" s="2466" t="s">
        <v>982</v>
      </c>
      <c r="N14" s="1188" t="s">
        <v>142</v>
      </c>
      <c r="O14" s="2686" t="s">
        <v>981</v>
      </c>
    </row>
    <row r="15" spans="1:24" ht="25.5" x14ac:dyDescent="0.2">
      <c r="A15" s="4582"/>
      <c r="B15" s="2681"/>
      <c r="C15" s="2680"/>
      <c r="D15" s="2679"/>
      <c r="E15" s="2678"/>
      <c r="F15" s="2674"/>
      <c r="G15" s="2677"/>
      <c r="H15" s="2676"/>
      <c r="I15" s="2675"/>
      <c r="J15" s="2674"/>
      <c r="K15" s="2674"/>
      <c r="L15" s="2685"/>
      <c r="M15" s="2684" t="s">
        <v>980</v>
      </c>
      <c r="N15" s="1188" t="s">
        <v>404</v>
      </c>
      <c r="O15" s="2365">
        <v>16.7</v>
      </c>
    </row>
    <row r="16" spans="1:24" ht="26.25" thickBot="1" x14ac:dyDescent="0.25">
      <c r="A16" s="4582"/>
      <c r="B16" s="2681"/>
      <c r="C16" s="2672"/>
      <c r="D16" s="2671"/>
      <c r="E16" s="2670"/>
      <c r="F16" s="2666"/>
      <c r="G16" s="2669"/>
      <c r="H16" s="2668"/>
      <c r="I16" s="2667"/>
      <c r="J16" s="2666"/>
      <c r="K16" s="2666"/>
      <c r="L16" s="2683"/>
      <c r="M16" s="2682" t="s">
        <v>979</v>
      </c>
      <c r="N16" s="1188" t="s">
        <v>144</v>
      </c>
      <c r="O16" s="2365">
        <v>16</v>
      </c>
    </row>
    <row r="17" spans="1:20" ht="26.25" hidden="1" thickBot="1" x14ac:dyDescent="0.25">
      <c r="A17" s="4582"/>
      <c r="B17" s="2681"/>
      <c r="C17" s="2680"/>
      <c r="D17" s="2679"/>
      <c r="E17" s="2678"/>
      <c r="F17" s="2674"/>
      <c r="G17" s="2677"/>
      <c r="H17" s="2676"/>
      <c r="I17" s="2675"/>
      <c r="J17" s="2674"/>
      <c r="K17" s="2674"/>
      <c r="L17" s="2674"/>
      <c r="M17" s="2551" t="s">
        <v>978</v>
      </c>
      <c r="N17" s="1188" t="s">
        <v>977</v>
      </c>
      <c r="O17" s="2365">
        <v>35000</v>
      </c>
    </row>
    <row r="18" spans="1:20" ht="26.25" hidden="1" thickBot="1" x14ac:dyDescent="0.25">
      <c r="A18" s="4583"/>
      <c r="B18" s="2673"/>
      <c r="C18" s="2672"/>
      <c r="D18" s="2671"/>
      <c r="E18" s="2670"/>
      <c r="F18" s="2666"/>
      <c r="G18" s="2669"/>
      <c r="H18" s="2668"/>
      <c r="I18" s="2667"/>
      <c r="J18" s="2666"/>
      <c r="K18" s="2666"/>
      <c r="L18" s="2666"/>
      <c r="M18" s="2665" t="s">
        <v>976</v>
      </c>
      <c r="N18" s="2612" t="s">
        <v>142</v>
      </c>
      <c r="O18" s="2664">
        <v>39</v>
      </c>
    </row>
    <row r="19" spans="1:20" ht="20.25" customHeight="1" x14ac:dyDescent="0.2">
      <c r="A19" s="4581" t="s">
        <v>10</v>
      </c>
      <c r="B19" s="4544" t="s">
        <v>10</v>
      </c>
      <c r="C19" s="2369" t="s">
        <v>10</v>
      </c>
      <c r="D19" s="3708" t="s">
        <v>967</v>
      </c>
      <c r="E19" s="4427"/>
      <c r="F19" s="4428"/>
      <c r="G19" s="4400" t="s">
        <v>79</v>
      </c>
      <c r="H19" s="4529" t="s">
        <v>18</v>
      </c>
      <c r="I19" s="4518" t="s">
        <v>260</v>
      </c>
      <c r="J19" s="2663" t="s">
        <v>99</v>
      </c>
      <c r="K19" s="2524" t="s">
        <v>20</v>
      </c>
      <c r="L19" s="2571"/>
      <c r="M19" s="2377" t="s">
        <v>975</v>
      </c>
      <c r="N19" s="465" t="s">
        <v>144</v>
      </c>
      <c r="O19" s="2662" t="s">
        <v>974</v>
      </c>
      <c r="Q19" s="2560"/>
      <c r="R19" s="2566"/>
    </row>
    <row r="20" spans="1:20" ht="22.5" customHeight="1" x14ac:dyDescent="0.2">
      <c r="A20" s="4582"/>
      <c r="B20" s="4545"/>
      <c r="C20" s="2362"/>
      <c r="D20" s="4461"/>
      <c r="E20" s="4462"/>
      <c r="F20" s="4463"/>
      <c r="G20" s="4401"/>
      <c r="H20" s="4516"/>
      <c r="I20" s="4519"/>
      <c r="J20" s="2646" t="s">
        <v>131</v>
      </c>
      <c r="K20" s="2517" t="s">
        <v>947</v>
      </c>
      <c r="L20" s="2516"/>
      <c r="M20" s="2372" t="s">
        <v>973</v>
      </c>
      <c r="N20" s="432" t="s">
        <v>404</v>
      </c>
      <c r="O20" s="2661" t="s">
        <v>972</v>
      </c>
      <c r="Q20" s="2560"/>
      <c r="R20" s="2566"/>
    </row>
    <row r="21" spans="1:20" ht="26.25" customHeight="1" x14ac:dyDescent="0.2">
      <c r="A21" s="4582"/>
      <c r="B21" s="4545"/>
      <c r="C21" s="2362"/>
      <c r="D21" s="4461"/>
      <c r="E21" s="4462"/>
      <c r="F21" s="4463"/>
      <c r="G21" s="4401"/>
      <c r="H21" s="4516"/>
      <c r="I21" s="4519"/>
      <c r="J21" s="2358"/>
      <c r="K21" s="2517" t="s">
        <v>939</v>
      </c>
      <c r="L21" s="2516">
        <f>L28</f>
        <v>222.9</v>
      </c>
      <c r="M21" s="2372" t="s">
        <v>971</v>
      </c>
      <c r="N21" s="432" t="s">
        <v>404</v>
      </c>
      <c r="O21" s="2660" t="s">
        <v>970</v>
      </c>
      <c r="Q21" s="2560"/>
      <c r="R21" s="2566"/>
    </row>
    <row r="22" spans="1:20" ht="20.25" customHeight="1" x14ac:dyDescent="0.2">
      <c r="A22" s="4582"/>
      <c r="B22" s="4545"/>
      <c r="C22" s="2362"/>
      <c r="D22" s="4461"/>
      <c r="E22" s="4462"/>
      <c r="F22" s="4463"/>
      <c r="G22" s="4401"/>
      <c r="H22" s="4516"/>
      <c r="I22" s="4519"/>
      <c r="J22" s="2358"/>
      <c r="K22" s="2517" t="s">
        <v>26</v>
      </c>
      <c r="L22" s="2516"/>
      <c r="M22" s="2496" t="s">
        <v>969</v>
      </c>
      <c r="N22" s="699" t="s">
        <v>404</v>
      </c>
      <c r="O22" s="2614" t="s">
        <v>968</v>
      </c>
      <c r="Q22" s="2560"/>
      <c r="R22" s="2566"/>
    </row>
    <row r="23" spans="1:20" ht="15.75" customHeight="1" x14ac:dyDescent="0.2">
      <c r="A23" s="4582"/>
      <c r="B23" s="4545"/>
      <c r="C23" s="2362"/>
      <c r="D23" s="4461"/>
      <c r="E23" s="4462"/>
      <c r="F23" s="4463"/>
      <c r="G23" s="4401"/>
      <c r="H23" s="4516"/>
      <c r="I23" s="4519"/>
      <c r="J23" s="2358"/>
      <c r="K23" s="2563" t="s">
        <v>24</v>
      </c>
      <c r="L23" s="2585"/>
      <c r="M23" s="2386"/>
      <c r="N23" s="2630"/>
      <c r="O23" s="2629"/>
      <c r="Q23" s="2560"/>
      <c r="R23" s="2566"/>
    </row>
    <row r="24" spans="1:20" ht="17.25" customHeight="1" x14ac:dyDescent="0.2">
      <c r="A24" s="4582"/>
      <c r="B24" s="4545"/>
      <c r="C24" s="2362"/>
      <c r="D24" s="4461"/>
      <c r="E24" s="4462"/>
      <c r="F24" s="4463"/>
      <c r="G24" s="4401"/>
      <c r="H24" s="4516"/>
      <c r="I24" s="4519"/>
      <c r="J24" s="2358"/>
      <c r="K24" s="2563" t="s">
        <v>42</v>
      </c>
      <c r="L24" s="2585"/>
      <c r="M24" s="2386"/>
      <c r="N24" s="2630"/>
      <c r="O24" s="2629"/>
      <c r="Q24" s="2560"/>
      <c r="R24" s="2566"/>
    </row>
    <row r="25" spans="1:20" ht="18.75" customHeight="1" thickBot="1" x14ac:dyDescent="0.25">
      <c r="A25" s="4583"/>
      <c r="B25" s="4546"/>
      <c r="C25" s="2351"/>
      <c r="D25" s="4429"/>
      <c r="E25" s="4430"/>
      <c r="F25" s="4431"/>
      <c r="G25" s="4402"/>
      <c r="H25" s="4530"/>
      <c r="I25" s="4520"/>
      <c r="J25" s="2347"/>
      <c r="K25" s="2396" t="s">
        <v>27</v>
      </c>
      <c r="L25" s="2395">
        <f>SUM(L19:L24)</f>
        <v>222.9</v>
      </c>
      <c r="M25" s="2497"/>
      <c r="N25" s="2626"/>
      <c r="O25" s="2625"/>
      <c r="Q25" s="2554"/>
      <c r="R25" s="2553"/>
    </row>
    <row r="26" spans="1:20" ht="19.5" customHeight="1" x14ac:dyDescent="0.2">
      <c r="A26" s="4581" t="s">
        <v>10</v>
      </c>
      <c r="B26" s="4544" t="s">
        <v>10</v>
      </c>
      <c r="C26" s="2369" t="s">
        <v>10</v>
      </c>
      <c r="D26" s="2452" t="s">
        <v>10</v>
      </c>
      <c r="E26" s="2451"/>
      <c r="F26" s="4584" t="s">
        <v>967</v>
      </c>
      <c r="G26" s="4400" t="s">
        <v>79</v>
      </c>
      <c r="H26" s="4515" t="s">
        <v>18</v>
      </c>
      <c r="I26" s="4518" t="s">
        <v>260</v>
      </c>
      <c r="J26" s="2380" t="s">
        <v>131</v>
      </c>
      <c r="K26" s="2477" t="s">
        <v>20</v>
      </c>
      <c r="L26" s="2580"/>
      <c r="M26" s="1176"/>
      <c r="N26" s="2659"/>
      <c r="O26" s="2607"/>
    </row>
    <row r="27" spans="1:20" ht="14.25" customHeight="1" x14ac:dyDescent="0.2">
      <c r="A27" s="4582"/>
      <c r="B27" s="4545"/>
      <c r="C27" s="2362"/>
      <c r="D27" s="2599"/>
      <c r="E27" s="2389"/>
      <c r="F27" s="4585"/>
      <c r="G27" s="4401"/>
      <c r="H27" s="4516"/>
      <c r="I27" s="4519"/>
      <c r="J27" s="2358"/>
      <c r="K27" s="2492" t="s">
        <v>947</v>
      </c>
      <c r="L27" s="2597"/>
      <c r="M27" s="2654"/>
      <c r="N27" s="2642"/>
      <c r="O27" s="2653"/>
    </row>
    <row r="28" spans="1:20" ht="16.5" customHeight="1" x14ac:dyDescent="0.2">
      <c r="A28" s="4582"/>
      <c r="B28" s="4545"/>
      <c r="C28" s="2362"/>
      <c r="D28" s="2599"/>
      <c r="E28" s="2389"/>
      <c r="F28" s="2548"/>
      <c r="G28" s="4401"/>
      <c r="H28" s="4516"/>
      <c r="I28" s="4519"/>
      <c r="J28" s="2658"/>
      <c r="K28" s="2492" t="s">
        <v>939</v>
      </c>
      <c r="L28" s="2597">
        <v>222.9</v>
      </c>
      <c r="M28" s="2657"/>
      <c r="N28" s="2656"/>
      <c r="O28" s="2653"/>
      <c r="Q28" s="361"/>
      <c r="R28" s="361"/>
    </row>
    <row r="29" spans="1:20" ht="17.25" customHeight="1" x14ac:dyDescent="0.2">
      <c r="A29" s="4582"/>
      <c r="B29" s="4545"/>
      <c r="C29" s="2362"/>
      <c r="D29" s="2599"/>
      <c r="E29" s="2389"/>
      <c r="F29" s="2548"/>
      <c r="G29" s="4401"/>
      <c r="H29" s="4516"/>
      <c r="I29" s="4519"/>
      <c r="J29" s="2358"/>
      <c r="K29" s="2506" t="s">
        <v>26</v>
      </c>
      <c r="L29" s="2597"/>
      <c r="M29" s="2654"/>
      <c r="N29" s="2642"/>
      <c r="O29" s="2653"/>
      <c r="T29" s="2655"/>
    </row>
    <row r="30" spans="1:20" ht="14.25" customHeight="1" thickBot="1" x14ac:dyDescent="0.25">
      <c r="A30" s="4582"/>
      <c r="B30" s="4545"/>
      <c r="C30" s="2362"/>
      <c r="D30" s="2599"/>
      <c r="E30" s="2389"/>
      <c r="F30" s="2548"/>
      <c r="G30" s="4401"/>
      <c r="H30" s="4516"/>
      <c r="I30" s="4519"/>
      <c r="J30" s="2358"/>
      <c r="K30" s="2578" t="s">
        <v>24</v>
      </c>
      <c r="L30" s="2391">
        <v>0</v>
      </c>
      <c r="M30" s="2654"/>
      <c r="N30" s="2642"/>
      <c r="O30" s="2653"/>
    </row>
    <row r="31" spans="1:20" ht="15.75" customHeight="1" thickBot="1" x14ac:dyDescent="0.25">
      <c r="A31" s="4583"/>
      <c r="B31" s="4546"/>
      <c r="C31" s="2573"/>
      <c r="D31" s="2652"/>
      <c r="E31" s="2349"/>
      <c r="F31" s="2545"/>
      <c r="G31" s="4402"/>
      <c r="H31" s="4517"/>
      <c r="I31" s="4520"/>
      <c r="J31" s="2347"/>
      <c r="K31" s="2346" t="s">
        <v>27</v>
      </c>
      <c r="L31" s="2651">
        <f>SUM(L26:L30)</f>
        <v>222.9</v>
      </c>
      <c r="M31" s="2650"/>
      <c r="N31" s="2649"/>
      <c r="O31" s="2589"/>
    </row>
    <row r="32" spans="1:20" ht="25.5" customHeight="1" thickBot="1" x14ac:dyDescent="0.25">
      <c r="A32" s="4599" t="s">
        <v>10</v>
      </c>
      <c r="B32" s="4550" t="s">
        <v>10</v>
      </c>
      <c r="C32" s="4564" t="s">
        <v>28</v>
      </c>
      <c r="D32" s="3708" t="s">
        <v>966</v>
      </c>
      <c r="E32" s="4427"/>
      <c r="F32" s="4428"/>
      <c r="G32" s="4400" t="s">
        <v>80</v>
      </c>
      <c r="H32" s="4515" t="s">
        <v>18</v>
      </c>
      <c r="I32" s="4518" t="s">
        <v>260</v>
      </c>
      <c r="J32" s="2380" t="s">
        <v>131</v>
      </c>
      <c r="K32" s="2648" t="s">
        <v>939</v>
      </c>
      <c r="L32" s="2378">
        <f>L35+L38</f>
        <v>134.30000000000001</v>
      </c>
      <c r="M32" s="2377" t="s">
        <v>965</v>
      </c>
      <c r="N32" s="465" t="s">
        <v>144</v>
      </c>
      <c r="O32" s="2647" t="s">
        <v>758</v>
      </c>
    </row>
    <row r="33" spans="1:19" ht="17.45" customHeight="1" thickBot="1" x14ac:dyDescent="0.25">
      <c r="A33" s="4600"/>
      <c r="B33" s="4545"/>
      <c r="C33" s="4565"/>
      <c r="D33" s="4461"/>
      <c r="E33" s="4462"/>
      <c r="F33" s="4463"/>
      <c r="G33" s="4401"/>
      <c r="H33" s="4516"/>
      <c r="I33" s="4519"/>
      <c r="J33" s="2646"/>
      <c r="K33" s="2373" t="s">
        <v>24</v>
      </c>
      <c r="L33" s="2378">
        <f>L36</f>
        <v>0</v>
      </c>
      <c r="M33" s="2645"/>
      <c r="N33" s="2439"/>
      <c r="O33" s="2644"/>
    </row>
    <row r="34" spans="1:19" ht="20.25" customHeight="1" thickBot="1" x14ac:dyDescent="0.25">
      <c r="A34" s="4601"/>
      <c r="B34" s="4551"/>
      <c r="C34" s="4566"/>
      <c r="D34" s="4429"/>
      <c r="E34" s="4430"/>
      <c r="F34" s="4431"/>
      <c r="G34" s="4401"/>
      <c r="H34" s="4516"/>
      <c r="I34" s="4519"/>
      <c r="J34" s="2358"/>
      <c r="K34" s="2379" t="s">
        <v>27</v>
      </c>
      <c r="L34" s="2643">
        <f>SUM(L32:L33)</f>
        <v>134.30000000000001</v>
      </c>
      <c r="M34" s="2638"/>
      <c r="N34" s="2642"/>
      <c r="O34" s="2595"/>
    </row>
    <row r="35" spans="1:19" ht="21" customHeight="1" x14ac:dyDescent="0.2">
      <c r="A35" s="4599" t="s">
        <v>10</v>
      </c>
      <c r="B35" s="4550" t="s">
        <v>10</v>
      </c>
      <c r="C35" s="4564" t="s">
        <v>28</v>
      </c>
      <c r="D35" s="4567" t="s">
        <v>10</v>
      </c>
      <c r="E35" s="2451"/>
      <c r="F35" s="4547" t="s">
        <v>964</v>
      </c>
      <c r="G35" s="4401"/>
      <c r="H35" s="4516"/>
      <c r="I35" s="4519"/>
      <c r="J35" s="2641"/>
      <c r="K35" s="2477" t="s">
        <v>939</v>
      </c>
      <c r="L35" s="2640">
        <v>111.5</v>
      </c>
      <c r="M35" s="2639"/>
      <c r="N35" s="2634"/>
      <c r="O35" s="2633"/>
    </row>
    <row r="36" spans="1:19" ht="19.5" customHeight="1" thickBot="1" x14ac:dyDescent="0.25">
      <c r="A36" s="4600"/>
      <c r="B36" s="4545"/>
      <c r="C36" s="4565"/>
      <c r="D36" s="4568"/>
      <c r="E36" s="2389"/>
      <c r="F36" s="4548"/>
      <c r="G36" s="4401"/>
      <c r="H36" s="4516"/>
      <c r="I36" s="4519"/>
      <c r="J36" s="2358"/>
      <c r="K36" s="2578" t="s">
        <v>24</v>
      </c>
      <c r="L36" s="2356">
        <v>0</v>
      </c>
      <c r="M36" s="2638"/>
      <c r="N36" s="2630"/>
      <c r="O36" s="2629"/>
    </row>
    <row r="37" spans="1:19" ht="15.6" customHeight="1" thickBot="1" x14ac:dyDescent="0.25">
      <c r="A37" s="4601"/>
      <c r="B37" s="4551"/>
      <c r="C37" s="4566"/>
      <c r="D37" s="4569"/>
      <c r="E37" s="2349"/>
      <c r="F37" s="4549"/>
      <c r="G37" s="4401"/>
      <c r="H37" s="4516"/>
      <c r="I37" s="4520"/>
      <c r="J37" s="2347"/>
      <c r="K37" s="2346" t="s">
        <v>27</v>
      </c>
      <c r="L37" s="2392">
        <f>SUM(L35:L36)</f>
        <v>111.5</v>
      </c>
      <c r="M37" s="2637"/>
      <c r="N37" s="2626"/>
      <c r="O37" s="2625"/>
    </row>
    <row r="38" spans="1:19" ht="19.5" customHeight="1" x14ac:dyDescent="0.2">
      <c r="A38" s="4599" t="s">
        <v>10</v>
      </c>
      <c r="B38" s="4550" t="s">
        <v>10</v>
      </c>
      <c r="C38" s="4564" t="s">
        <v>28</v>
      </c>
      <c r="D38" s="4567" t="s">
        <v>28</v>
      </c>
      <c r="E38" s="2451"/>
      <c r="F38" s="3535" t="s">
        <v>963</v>
      </c>
      <c r="G38" s="4401"/>
      <c r="H38" s="4516"/>
      <c r="I38" s="2381"/>
      <c r="J38" s="2636"/>
      <c r="K38" s="2477" t="s">
        <v>939</v>
      </c>
      <c r="L38" s="2580">
        <v>22.8</v>
      </c>
      <c r="M38" s="2635"/>
      <c r="N38" s="2634"/>
      <c r="O38" s="2633"/>
    </row>
    <row r="39" spans="1:19" ht="19.5" customHeight="1" thickBot="1" x14ac:dyDescent="0.25">
      <c r="A39" s="4600"/>
      <c r="B39" s="4545"/>
      <c r="C39" s="4565"/>
      <c r="D39" s="4568"/>
      <c r="E39" s="2389"/>
      <c r="F39" s="3871"/>
      <c r="G39" s="4401"/>
      <c r="H39" s="4516"/>
      <c r="I39" s="2359"/>
      <c r="J39" s="2632"/>
      <c r="K39" s="2578" t="s">
        <v>24</v>
      </c>
      <c r="L39" s="2391">
        <v>0</v>
      </c>
      <c r="M39" s="2631"/>
      <c r="N39" s="2630"/>
      <c r="O39" s="2629"/>
      <c r="Q39" s="361"/>
    </row>
    <row r="40" spans="1:19" ht="19.5" customHeight="1" thickBot="1" x14ac:dyDescent="0.25">
      <c r="A40" s="4601"/>
      <c r="B40" s="4551"/>
      <c r="C40" s="4566"/>
      <c r="D40" s="4569"/>
      <c r="E40" s="2349"/>
      <c r="F40" s="2628"/>
      <c r="G40" s="4402"/>
      <c r="H40" s="4517"/>
      <c r="I40" s="2348"/>
      <c r="J40" s="2441"/>
      <c r="K40" s="2346" t="s">
        <v>27</v>
      </c>
      <c r="L40" s="2387">
        <f>SUM(L38:L39)</f>
        <v>22.8</v>
      </c>
      <c r="M40" s="2627"/>
      <c r="N40" s="2626"/>
      <c r="O40" s="2625"/>
    </row>
    <row r="41" spans="1:19" ht="18.75" customHeight="1" x14ac:dyDescent="0.2">
      <c r="A41" s="4581" t="s">
        <v>10</v>
      </c>
      <c r="B41" s="4544" t="s">
        <v>10</v>
      </c>
      <c r="C41" s="2485" t="s">
        <v>30</v>
      </c>
      <c r="D41" s="3708" t="s">
        <v>948</v>
      </c>
      <c r="E41" s="4427"/>
      <c r="F41" s="4428"/>
      <c r="G41" s="4400" t="s">
        <v>839</v>
      </c>
      <c r="H41" s="4529" t="s">
        <v>18</v>
      </c>
      <c r="I41" s="4518" t="s">
        <v>260</v>
      </c>
      <c r="J41" s="2624" t="s">
        <v>131</v>
      </c>
      <c r="K41" s="2524" t="s">
        <v>20</v>
      </c>
      <c r="L41" s="2571"/>
      <c r="M41" s="2623" t="s">
        <v>962</v>
      </c>
      <c r="N41" s="465" t="s">
        <v>144</v>
      </c>
      <c r="O41" s="2622" t="s">
        <v>500</v>
      </c>
      <c r="R41" s="2560"/>
      <c r="S41" s="2566"/>
    </row>
    <row r="42" spans="1:19" ht="24" customHeight="1" x14ac:dyDescent="0.2">
      <c r="A42" s="4582"/>
      <c r="B42" s="4545"/>
      <c r="C42" s="2494"/>
      <c r="D42" s="4461"/>
      <c r="E42" s="4462"/>
      <c r="F42" s="4463"/>
      <c r="G42" s="4401"/>
      <c r="H42" s="4516"/>
      <c r="I42" s="4519"/>
      <c r="J42" s="2358"/>
      <c r="K42" s="2517" t="s">
        <v>26</v>
      </c>
      <c r="L42" s="2516"/>
      <c r="M42" s="2496" t="s">
        <v>961</v>
      </c>
      <c r="N42" s="574" t="s">
        <v>404</v>
      </c>
      <c r="O42" s="2614" t="s">
        <v>960</v>
      </c>
      <c r="R42" s="2560"/>
      <c r="S42" s="2566"/>
    </row>
    <row r="43" spans="1:19" ht="24.75" customHeight="1" x14ac:dyDescent="0.2">
      <c r="A43" s="4582"/>
      <c r="B43" s="4545"/>
      <c r="C43" s="2494"/>
      <c r="D43" s="4461"/>
      <c r="E43" s="4462"/>
      <c r="F43" s="4463"/>
      <c r="G43" s="4401"/>
      <c r="H43" s="4516"/>
      <c r="I43" s="4519"/>
      <c r="J43" s="2358"/>
      <c r="K43" s="2517" t="s">
        <v>947</v>
      </c>
      <c r="L43" s="2516"/>
      <c r="M43" s="2496" t="s">
        <v>959</v>
      </c>
      <c r="N43" s="2621" t="s">
        <v>404</v>
      </c>
      <c r="O43" s="2614" t="s">
        <v>958</v>
      </c>
      <c r="R43" s="2560"/>
      <c r="S43" s="2566"/>
    </row>
    <row r="44" spans="1:19" ht="39.75" customHeight="1" x14ac:dyDescent="0.2">
      <c r="A44" s="4582"/>
      <c r="B44" s="4545"/>
      <c r="C44" s="2494"/>
      <c r="D44" s="4461"/>
      <c r="E44" s="4462"/>
      <c r="F44" s="4463"/>
      <c r="G44" s="4401"/>
      <c r="H44" s="4516"/>
      <c r="I44" s="4519"/>
      <c r="J44" s="2358"/>
      <c r="K44" s="2517" t="s">
        <v>939</v>
      </c>
      <c r="L44" s="2516">
        <f>L53</f>
        <v>62.8</v>
      </c>
      <c r="M44" s="2496" t="s">
        <v>957</v>
      </c>
      <c r="N44" s="2621" t="s">
        <v>144</v>
      </c>
      <c r="O44" s="2614" t="s">
        <v>556</v>
      </c>
      <c r="R44" s="2560"/>
      <c r="S44" s="2566"/>
    </row>
    <row r="45" spans="1:19" ht="26.25" customHeight="1" thickBot="1" x14ac:dyDescent="0.25">
      <c r="A45" s="4582"/>
      <c r="B45" s="4545"/>
      <c r="C45" s="2494"/>
      <c r="D45" s="4461"/>
      <c r="E45" s="4462"/>
      <c r="F45" s="4463"/>
      <c r="G45" s="4401"/>
      <c r="H45" s="4516"/>
      <c r="I45" s="4519"/>
      <c r="J45" s="2358"/>
      <c r="K45" s="2517" t="s">
        <v>24</v>
      </c>
      <c r="L45" s="2516">
        <f>L54</f>
        <v>0</v>
      </c>
      <c r="M45" s="2613" t="s">
        <v>956</v>
      </c>
      <c r="N45" s="2612" t="s">
        <v>142</v>
      </c>
      <c r="O45" s="2611" t="s">
        <v>955</v>
      </c>
      <c r="R45" s="2560"/>
      <c r="S45" s="2566"/>
    </row>
    <row r="46" spans="1:19" ht="22.5" customHeight="1" x14ac:dyDescent="0.2">
      <c r="A46" s="4582"/>
      <c r="B46" s="4545"/>
      <c r="C46" s="2494"/>
      <c r="D46" s="4461"/>
      <c r="E46" s="4462"/>
      <c r="F46" s="4463"/>
      <c r="G46" s="4401"/>
      <c r="H46" s="4516"/>
      <c r="I46" s="4519"/>
      <c r="J46" s="2358"/>
      <c r="K46" s="2517" t="s">
        <v>42</v>
      </c>
      <c r="L46" s="2516"/>
      <c r="M46" s="2620" t="s">
        <v>954</v>
      </c>
      <c r="N46" s="2596" t="s">
        <v>144</v>
      </c>
      <c r="O46" s="2619" t="s">
        <v>952</v>
      </c>
      <c r="R46" s="2560"/>
      <c r="S46" s="2566"/>
    </row>
    <row r="47" spans="1:19" ht="38.25" customHeight="1" x14ac:dyDescent="0.2">
      <c r="A47" s="4582"/>
      <c r="B47" s="4545"/>
      <c r="C47" s="2494"/>
      <c r="D47" s="4461"/>
      <c r="E47" s="4462"/>
      <c r="F47" s="4463"/>
      <c r="G47" s="4401"/>
      <c r="H47" s="4516"/>
      <c r="I47" s="4519"/>
      <c r="J47" s="2358"/>
      <c r="K47" s="2517" t="s">
        <v>946</v>
      </c>
      <c r="L47" s="2516"/>
      <c r="M47" s="2569" t="s">
        <v>953</v>
      </c>
      <c r="N47" s="2568" t="s">
        <v>144</v>
      </c>
      <c r="O47" s="2619" t="s">
        <v>952</v>
      </c>
      <c r="R47" s="2560"/>
      <c r="S47" s="2566"/>
    </row>
    <row r="48" spans="1:19" ht="30" customHeight="1" x14ac:dyDescent="0.2">
      <c r="A48" s="4582"/>
      <c r="B48" s="4545"/>
      <c r="C48" s="2494"/>
      <c r="D48" s="4461"/>
      <c r="E48" s="4462"/>
      <c r="F48" s="4463"/>
      <c r="G48" s="4401"/>
      <c r="H48" s="4516"/>
      <c r="I48" s="4519"/>
      <c r="J48" s="2358"/>
      <c r="K48" s="2618"/>
      <c r="L48" s="2617"/>
      <c r="M48" s="1189" t="s">
        <v>951</v>
      </c>
      <c r="N48" s="2568" t="s">
        <v>142</v>
      </c>
      <c r="O48" s="2614" t="s">
        <v>950</v>
      </c>
      <c r="R48" s="2560"/>
      <c r="S48" s="2566"/>
    </row>
    <row r="49" spans="1:19" ht="36" customHeight="1" x14ac:dyDescent="0.2">
      <c r="A49" s="4582"/>
      <c r="B49" s="4545"/>
      <c r="C49" s="2494"/>
      <c r="D49" s="4461"/>
      <c r="E49" s="4462"/>
      <c r="F49" s="4463"/>
      <c r="G49" s="4401"/>
      <c r="H49" s="4516"/>
      <c r="I49" s="4519"/>
      <c r="J49" s="2358"/>
      <c r="K49" s="2563"/>
      <c r="L49" s="2585"/>
      <c r="M49" s="2616" t="s">
        <v>949</v>
      </c>
      <c r="N49" s="2615" t="s">
        <v>142</v>
      </c>
      <c r="O49" s="2614" t="s">
        <v>610</v>
      </c>
      <c r="R49" s="2560"/>
      <c r="S49" s="2566"/>
    </row>
    <row r="50" spans="1:19" ht="27" customHeight="1" thickBot="1" x14ac:dyDescent="0.25">
      <c r="A50" s="4583"/>
      <c r="B50" s="4546"/>
      <c r="C50" s="2558"/>
      <c r="D50" s="4429"/>
      <c r="E50" s="4430"/>
      <c r="F50" s="4431"/>
      <c r="G50" s="4402"/>
      <c r="H50" s="4530"/>
      <c r="I50" s="4520"/>
      <c r="J50" s="2347"/>
      <c r="K50" s="2396" t="s">
        <v>27</v>
      </c>
      <c r="L50" s="2395">
        <f>SUM(L41:L49)</f>
        <v>62.8</v>
      </c>
      <c r="M50" s="2613"/>
      <c r="N50" s="2612"/>
      <c r="O50" s="2611"/>
      <c r="R50" s="2554"/>
      <c r="S50" s="2553"/>
    </row>
    <row r="51" spans="1:19" ht="18.75" customHeight="1" x14ac:dyDescent="0.2">
      <c r="A51" s="2610" t="s">
        <v>10</v>
      </c>
      <c r="B51" s="2609" t="s">
        <v>10</v>
      </c>
      <c r="C51" s="2369" t="s">
        <v>30</v>
      </c>
      <c r="D51" s="2608" t="s">
        <v>10</v>
      </c>
      <c r="E51" s="2389"/>
      <c r="F51" s="4547" t="s">
        <v>948</v>
      </c>
      <c r="G51" s="4400" t="s">
        <v>839</v>
      </c>
      <c r="H51" s="4515" t="s">
        <v>18</v>
      </c>
      <c r="I51" s="4518" t="s">
        <v>260</v>
      </c>
      <c r="J51" s="2446" t="s">
        <v>131</v>
      </c>
      <c r="K51" s="2506" t="s">
        <v>20</v>
      </c>
      <c r="L51" s="2597"/>
      <c r="M51" s="2603"/>
      <c r="N51" s="2376"/>
      <c r="O51" s="2607"/>
    </row>
    <row r="52" spans="1:19" ht="20.25" customHeight="1" x14ac:dyDescent="0.2">
      <c r="A52" s="2364"/>
      <c r="B52" s="2363"/>
      <c r="C52" s="2390"/>
      <c r="D52" s="2606"/>
      <c r="E52" s="2389"/>
      <c r="F52" s="4548"/>
      <c r="G52" s="4401"/>
      <c r="H52" s="4516"/>
      <c r="I52" s="4519"/>
      <c r="J52" s="2358"/>
      <c r="K52" s="2492" t="s">
        <v>947</v>
      </c>
      <c r="L52" s="2597"/>
      <c r="M52" s="2561"/>
      <c r="N52" s="2596"/>
      <c r="O52" s="2605"/>
    </row>
    <row r="53" spans="1:19" ht="14.25" customHeight="1" x14ac:dyDescent="0.2">
      <c r="A53" s="2364"/>
      <c r="B53" s="2363"/>
      <c r="C53" s="2390"/>
      <c r="D53" s="2606"/>
      <c r="E53" s="2389"/>
      <c r="F53" s="4548"/>
      <c r="G53" s="4401"/>
      <c r="H53" s="4516"/>
      <c r="I53" s="4519"/>
      <c r="J53" s="2358"/>
      <c r="K53" s="2492" t="s">
        <v>939</v>
      </c>
      <c r="L53" s="2597">
        <v>62.8</v>
      </c>
      <c r="M53" s="2561"/>
      <c r="N53" s="2596"/>
      <c r="O53" s="2605"/>
    </row>
    <row r="54" spans="1:19" ht="20.25" customHeight="1" x14ac:dyDescent="0.2">
      <c r="A54" s="2364"/>
      <c r="B54" s="2363"/>
      <c r="C54" s="2390"/>
      <c r="D54" s="2606"/>
      <c r="E54" s="2389"/>
      <c r="F54" s="4548"/>
      <c r="G54" s="4401"/>
      <c r="H54" s="4516"/>
      <c r="I54" s="4519"/>
      <c r="J54" s="2358"/>
      <c r="K54" s="2492" t="s">
        <v>24</v>
      </c>
      <c r="L54" s="2597">
        <v>0</v>
      </c>
      <c r="M54" s="2561"/>
      <c r="N54" s="2596"/>
      <c r="O54" s="2605"/>
    </row>
    <row r="55" spans="1:19" ht="16.5" customHeight="1" x14ac:dyDescent="0.2">
      <c r="A55" s="2364"/>
      <c r="B55" s="2363"/>
      <c r="C55" s="2390"/>
      <c r="D55" s="2606"/>
      <c r="E55" s="2389"/>
      <c r="F55" s="4548"/>
      <c r="G55" s="4401"/>
      <c r="H55" s="4516"/>
      <c r="I55" s="4519"/>
      <c r="J55" s="2358"/>
      <c r="K55" s="2492" t="s">
        <v>42</v>
      </c>
      <c r="L55" s="2597"/>
      <c r="M55" s="2561"/>
      <c r="N55" s="2596"/>
      <c r="O55" s="2605"/>
    </row>
    <row r="56" spans="1:19" ht="18" customHeight="1" x14ac:dyDescent="0.2">
      <c r="A56" s="2364"/>
      <c r="B56" s="2363"/>
      <c r="C56" s="2390"/>
      <c r="D56" s="2606"/>
      <c r="E56" s="2389"/>
      <c r="F56" s="4548"/>
      <c r="G56" s="4401"/>
      <c r="H56" s="4516"/>
      <c r="I56" s="4519"/>
      <c r="J56" s="2358"/>
      <c r="K56" s="2492" t="s">
        <v>946</v>
      </c>
      <c r="L56" s="2597"/>
      <c r="M56" s="2561"/>
      <c r="N56" s="2596"/>
      <c r="O56" s="2605"/>
    </row>
    <row r="57" spans="1:19" ht="14.25" customHeight="1" thickBot="1" x14ac:dyDescent="0.25">
      <c r="A57" s="2341"/>
      <c r="B57" s="2352"/>
      <c r="C57" s="2558"/>
      <c r="D57" s="2442"/>
      <c r="E57" s="2349"/>
      <c r="F57" s="4549"/>
      <c r="G57" s="4402"/>
      <c r="H57" s="4517"/>
      <c r="I57" s="4520"/>
      <c r="J57" s="2347"/>
      <c r="K57" s="2604" t="s">
        <v>27</v>
      </c>
      <c r="L57" s="2592">
        <f>SUM(L51:L56)</f>
        <v>62.8</v>
      </c>
      <c r="M57" s="2591"/>
      <c r="N57" s="2590"/>
      <c r="O57" s="2589"/>
    </row>
    <row r="58" spans="1:19" ht="39.75" hidden="1" customHeight="1" x14ac:dyDescent="0.2">
      <c r="A58" s="4581" t="s">
        <v>10</v>
      </c>
      <c r="B58" s="4544" t="s">
        <v>10</v>
      </c>
      <c r="C58" s="2369" t="s">
        <v>30</v>
      </c>
      <c r="D58" s="2452" t="s">
        <v>28</v>
      </c>
      <c r="E58" s="2451"/>
      <c r="F58" s="4584"/>
      <c r="G58" s="4400" t="s">
        <v>839</v>
      </c>
      <c r="H58" s="4515" t="s">
        <v>18</v>
      </c>
      <c r="I58" s="4518" t="s">
        <v>260</v>
      </c>
      <c r="J58" s="2446" t="s">
        <v>131</v>
      </c>
      <c r="K58" s="2506" t="s">
        <v>20</v>
      </c>
      <c r="L58" s="2580"/>
      <c r="M58" s="2603"/>
      <c r="N58" s="2376"/>
      <c r="O58" s="2602"/>
    </row>
    <row r="59" spans="1:19" ht="50.25" hidden="1" customHeight="1" x14ac:dyDescent="0.2">
      <c r="A59" s="4582"/>
      <c r="B59" s="4545"/>
      <c r="C59" s="2362"/>
      <c r="D59" s="2599"/>
      <c r="E59" s="2389"/>
      <c r="F59" s="4585"/>
      <c r="G59" s="4401"/>
      <c r="H59" s="4516"/>
      <c r="I59" s="4519"/>
      <c r="J59" s="2446"/>
      <c r="K59" s="2506" t="s">
        <v>26</v>
      </c>
      <c r="L59" s="2597"/>
      <c r="M59" s="2601"/>
      <c r="N59" s="2596"/>
      <c r="O59" s="2595"/>
    </row>
    <row r="60" spans="1:19" ht="42" hidden="1" customHeight="1" x14ac:dyDescent="0.2">
      <c r="A60" s="4582"/>
      <c r="B60" s="4545"/>
      <c r="C60" s="2362"/>
      <c r="D60" s="2599"/>
      <c r="E60" s="2389"/>
      <c r="F60" s="4585"/>
      <c r="G60" s="4401"/>
      <c r="H60" s="4516"/>
      <c r="I60" s="4519"/>
      <c r="J60" s="2358"/>
      <c r="K60" s="2492" t="s">
        <v>947</v>
      </c>
      <c r="L60" s="2597"/>
      <c r="M60" s="2600"/>
      <c r="N60" s="2596"/>
      <c r="O60" s="2595"/>
    </row>
    <row r="61" spans="1:19" ht="46.5" hidden="1" customHeight="1" x14ac:dyDescent="0.2">
      <c r="A61" s="4582"/>
      <c r="B61" s="4545"/>
      <c r="C61" s="2362"/>
      <c r="D61" s="2599"/>
      <c r="E61" s="2389"/>
      <c r="F61" s="2598"/>
      <c r="G61" s="4401"/>
      <c r="H61" s="4516"/>
      <c r="I61" s="4519"/>
      <c r="J61" s="2358"/>
      <c r="K61" s="2492" t="s">
        <v>939</v>
      </c>
      <c r="L61" s="2597"/>
      <c r="M61" s="2561"/>
      <c r="N61" s="2596"/>
      <c r="O61" s="2595"/>
    </row>
    <row r="62" spans="1:19" ht="44.25" hidden="1" customHeight="1" x14ac:dyDescent="0.2">
      <c r="A62" s="4582"/>
      <c r="B62" s="4545"/>
      <c r="C62" s="2362"/>
      <c r="D62" s="2599"/>
      <c r="E62" s="2389"/>
      <c r="F62" s="2598"/>
      <c r="G62" s="4401"/>
      <c r="H62" s="4516"/>
      <c r="I62" s="4519"/>
      <c r="J62" s="2358"/>
      <c r="K62" s="2492" t="s">
        <v>24</v>
      </c>
      <c r="L62" s="2597"/>
      <c r="M62" s="2561"/>
      <c r="N62" s="2596"/>
      <c r="O62" s="2595"/>
    </row>
    <row r="63" spans="1:19" ht="85.5" hidden="1" customHeight="1" x14ac:dyDescent="0.2">
      <c r="A63" s="4582"/>
      <c r="B63" s="4545"/>
      <c r="C63" s="2362"/>
      <c r="D63" s="2599"/>
      <c r="E63" s="2389"/>
      <c r="F63" s="2598"/>
      <c r="G63" s="4401"/>
      <c r="H63" s="4516"/>
      <c r="I63" s="4519"/>
      <c r="J63" s="2358"/>
      <c r="K63" s="2492" t="s">
        <v>42</v>
      </c>
      <c r="L63" s="2597"/>
      <c r="M63" s="2561"/>
      <c r="N63" s="2596"/>
      <c r="O63" s="2595"/>
    </row>
    <row r="64" spans="1:19" ht="41.25" hidden="1" customHeight="1" x14ac:dyDescent="0.2">
      <c r="A64" s="4582"/>
      <c r="B64" s="4545"/>
      <c r="C64" s="2362"/>
      <c r="D64" s="2599"/>
      <c r="E64" s="2389"/>
      <c r="F64" s="2598"/>
      <c r="G64" s="4401"/>
      <c r="H64" s="4516"/>
      <c r="I64" s="4519"/>
      <c r="J64" s="2358"/>
      <c r="K64" s="2492" t="s">
        <v>946</v>
      </c>
      <c r="L64" s="2597"/>
      <c r="M64" s="2561"/>
      <c r="N64" s="2596"/>
      <c r="O64" s="2595"/>
    </row>
    <row r="65" spans="1:20" ht="60" hidden="1" customHeight="1" thickBot="1" x14ac:dyDescent="0.25">
      <c r="A65" s="4583"/>
      <c r="B65" s="4546"/>
      <c r="C65" s="2558"/>
      <c r="D65" s="2350"/>
      <c r="E65" s="2349"/>
      <c r="F65" s="2594"/>
      <c r="G65" s="4402"/>
      <c r="H65" s="4517"/>
      <c r="I65" s="4520"/>
      <c r="J65" s="2347"/>
      <c r="K65" s="2593" t="s">
        <v>27</v>
      </c>
      <c r="L65" s="2592"/>
      <c r="M65" s="2591"/>
      <c r="N65" s="2590"/>
      <c r="O65" s="2589"/>
    </row>
    <row r="66" spans="1:20" ht="12.75" customHeight="1" x14ac:dyDescent="0.2">
      <c r="A66" s="4599" t="s">
        <v>10</v>
      </c>
      <c r="B66" s="4550" t="s">
        <v>10</v>
      </c>
      <c r="C66" s="2369" t="s">
        <v>31</v>
      </c>
      <c r="D66" s="2588"/>
      <c r="E66" s="4615"/>
      <c r="F66" s="4618" t="s">
        <v>945</v>
      </c>
      <c r="G66" s="4400" t="s">
        <v>81</v>
      </c>
      <c r="H66" s="4515" t="s">
        <v>18</v>
      </c>
      <c r="I66" s="4518" t="s">
        <v>260</v>
      </c>
      <c r="J66" s="4522" t="s">
        <v>131</v>
      </c>
      <c r="K66" s="2524" t="s">
        <v>939</v>
      </c>
      <c r="L66" s="2571">
        <f>L70</f>
        <v>2493.3000000000002</v>
      </c>
      <c r="M66" s="2587"/>
      <c r="N66" s="2487"/>
      <c r="O66" s="2586"/>
    </row>
    <row r="67" spans="1:20" x14ac:dyDescent="0.2">
      <c r="A67" s="4600"/>
      <c r="B67" s="4545"/>
      <c r="C67" s="2362"/>
      <c r="D67" s="2361"/>
      <c r="E67" s="4616"/>
      <c r="F67" s="4619"/>
      <c r="G67" s="4401"/>
      <c r="H67" s="4516"/>
      <c r="I67" s="4519"/>
      <c r="J67" s="4523"/>
      <c r="K67" s="2563" t="s">
        <v>20</v>
      </c>
      <c r="L67" s="2585"/>
      <c r="M67" s="2561"/>
      <c r="N67" s="2568"/>
      <c r="O67" s="2584"/>
    </row>
    <row r="68" spans="1:20" ht="12.75" customHeight="1" x14ac:dyDescent="0.2">
      <c r="A68" s="4600"/>
      <c r="B68" s="4545"/>
      <c r="C68" s="2362"/>
      <c r="D68" s="2361"/>
      <c r="E68" s="4616"/>
      <c r="F68" s="4619"/>
      <c r="G68" s="4401"/>
      <c r="H68" s="4516"/>
      <c r="I68" s="4519"/>
      <c r="J68" s="4523"/>
      <c r="K68" s="2517" t="s">
        <v>24</v>
      </c>
      <c r="L68" s="2521">
        <f>L71</f>
        <v>18.5</v>
      </c>
      <c r="M68" s="2366"/>
      <c r="N68" s="1188"/>
      <c r="O68" s="2583"/>
    </row>
    <row r="69" spans="1:20" ht="13.5" thickBot="1" x14ac:dyDescent="0.25">
      <c r="A69" s="4630"/>
      <c r="B69" s="4631"/>
      <c r="C69" s="2362"/>
      <c r="D69" s="2582"/>
      <c r="E69" s="4616"/>
      <c r="F69" s="4620"/>
      <c r="G69" s="4401"/>
      <c r="H69" s="4516"/>
      <c r="I69" s="4519"/>
      <c r="J69" s="4523"/>
      <c r="K69" s="2557" t="s">
        <v>27</v>
      </c>
      <c r="L69" s="2556">
        <f>L66+L68+L67</f>
        <v>2511.8000000000002</v>
      </c>
      <c r="M69" s="2496"/>
      <c r="N69" s="433"/>
      <c r="O69" s="431"/>
    </row>
    <row r="70" spans="1:20" ht="18" customHeight="1" x14ac:dyDescent="0.2">
      <c r="A70" s="2420" t="s">
        <v>10</v>
      </c>
      <c r="B70" s="2370" t="s">
        <v>10</v>
      </c>
      <c r="C70" s="2369" t="s">
        <v>31</v>
      </c>
      <c r="D70" s="2581" t="s">
        <v>10</v>
      </c>
      <c r="E70" s="4616"/>
      <c r="F70" s="4605" t="s">
        <v>945</v>
      </c>
      <c r="G70" s="4401"/>
      <c r="H70" s="4516"/>
      <c r="I70" s="4519"/>
      <c r="J70" s="4523"/>
      <c r="K70" s="2477" t="s">
        <v>939</v>
      </c>
      <c r="L70" s="2580">
        <v>2493.3000000000002</v>
      </c>
      <c r="M70" s="2386"/>
      <c r="N70" s="2576"/>
      <c r="O70" s="2575"/>
    </row>
    <row r="71" spans="1:20" ht="19.5" customHeight="1" thickBot="1" x14ac:dyDescent="0.25">
      <c r="A71" s="2564"/>
      <c r="B71" s="2363"/>
      <c r="C71" s="2362"/>
      <c r="D71" s="2579"/>
      <c r="E71" s="4616"/>
      <c r="F71" s="4606"/>
      <c r="G71" s="4401"/>
      <c r="H71" s="4516"/>
      <c r="I71" s="4519"/>
      <c r="J71" s="4523"/>
      <c r="K71" s="2578" t="s">
        <v>24</v>
      </c>
      <c r="L71" s="2577">
        <v>18.5</v>
      </c>
      <c r="M71" s="2386"/>
      <c r="N71" s="2576"/>
      <c r="O71" s="2575"/>
    </row>
    <row r="72" spans="1:20" ht="15.75" customHeight="1" thickBot="1" x14ac:dyDescent="0.25">
      <c r="A72" s="2574"/>
      <c r="B72" s="2352"/>
      <c r="C72" s="2573"/>
      <c r="D72" s="2572"/>
      <c r="E72" s="4617"/>
      <c r="F72" s="4607"/>
      <c r="G72" s="4402"/>
      <c r="H72" s="4517"/>
      <c r="I72" s="4520"/>
      <c r="J72" s="4524"/>
      <c r="K72" s="2346" t="s">
        <v>27</v>
      </c>
      <c r="L72" s="2387">
        <f>SUM(L70:L71)</f>
        <v>2511.8000000000002</v>
      </c>
      <c r="M72" s="2497"/>
      <c r="N72" s="2511"/>
      <c r="O72" s="2510"/>
    </row>
    <row r="73" spans="1:20" ht="20.25" customHeight="1" x14ac:dyDescent="0.2">
      <c r="A73" s="4599" t="s">
        <v>10</v>
      </c>
      <c r="B73" s="4550" t="s">
        <v>10</v>
      </c>
      <c r="C73" s="4564" t="s">
        <v>33</v>
      </c>
      <c r="D73" s="3708" t="s">
        <v>944</v>
      </c>
      <c r="E73" s="4427"/>
      <c r="F73" s="4428"/>
      <c r="G73" s="4400" t="s">
        <v>82</v>
      </c>
      <c r="H73" s="4515" t="s">
        <v>18</v>
      </c>
      <c r="I73" s="4518" t="s">
        <v>260</v>
      </c>
      <c r="J73" s="2380" t="s">
        <v>131</v>
      </c>
      <c r="K73" s="2524" t="s">
        <v>20</v>
      </c>
      <c r="L73" s="2571">
        <f>L78</f>
        <v>0</v>
      </c>
      <c r="M73" s="4531" t="s">
        <v>943</v>
      </c>
      <c r="N73" s="4525" t="s">
        <v>142</v>
      </c>
      <c r="O73" s="4527">
        <v>23</v>
      </c>
      <c r="R73" s="2560"/>
      <c r="S73" s="2566"/>
    </row>
    <row r="74" spans="1:20" ht="12.75" customHeight="1" x14ac:dyDescent="0.2">
      <c r="A74" s="4600"/>
      <c r="B74" s="4545"/>
      <c r="C74" s="4565"/>
      <c r="D74" s="4461"/>
      <c r="E74" s="4462"/>
      <c r="F74" s="4463"/>
      <c r="G74" s="4401"/>
      <c r="H74" s="4516"/>
      <c r="I74" s="4519"/>
      <c r="J74" s="2358"/>
      <c r="K74" s="2517" t="s">
        <v>24</v>
      </c>
      <c r="L74" s="2516">
        <f>L79</f>
        <v>614.4</v>
      </c>
      <c r="M74" s="4532"/>
      <c r="N74" s="4526"/>
      <c r="O74" s="4528"/>
      <c r="R74" s="2560"/>
      <c r="S74" s="2566"/>
      <c r="T74" s="361"/>
    </row>
    <row r="75" spans="1:20" ht="19.5" customHeight="1" x14ac:dyDescent="0.2">
      <c r="A75" s="4600"/>
      <c r="B75" s="4545"/>
      <c r="C75" s="4565"/>
      <c r="D75" s="4461"/>
      <c r="E75" s="4462"/>
      <c r="F75" s="4463"/>
      <c r="G75" s="4401"/>
      <c r="H75" s="4516"/>
      <c r="I75" s="4519"/>
      <c r="J75" s="2358"/>
      <c r="K75" s="2517" t="s">
        <v>42</v>
      </c>
      <c r="L75" s="2565"/>
      <c r="M75" s="2551"/>
      <c r="N75" s="2550"/>
      <c r="O75" s="1047"/>
      <c r="R75" s="2560"/>
      <c r="S75" s="2559"/>
    </row>
    <row r="76" spans="1:20" ht="12.75" customHeight="1" x14ac:dyDescent="0.2">
      <c r="A76" s="4600"/>
      <c r="B76" s="4545"/>
      <c r="C76" s="4565"/>
      <c r="D76" s="4461"/>
      <c r="E76" s="4462"/>
      <c r="F76" s="4463"/>
      <c r="G76" s="4401"/>
      <c r="H76" s="4516"/>
      <c r="I76" s="4519"/>
      <c r="J76" s="2358"/>
      <c r="K76" s="2563" t="s">
        <v>939</v>
      </c>
      <c r="L76" s="2562">
        <f>L81</f>
        <v>0</v>
      </c>
      <c r="M76" s="2561"/>
      <c r="N76" s="2550"/>
      <c r="O76" s="1187"/>
      <c r="R76" s="2560"/>
      <c r="S76" s="2559"/>
    </row>
    <row r="77" spans="1:20" ht="13.5" customHeight="1" thickBot="1" x14ac:dyDescent="0.25">
      <c r="A77" s="4601"/>
      <c r="B77" s="4551"/>
      <c r="C77" s="4566"/>
      <c r="D77" s="4429"/>
      <c r="E77" s="4430"/>
      <c r="F77" s="4431"/>
      <c r="G77" s="4402"/>
      <c r="H77" s="4517"/>
      <c r="I77" s="4520"/>
      <c r="J77" s="2347"/>
      <c r="K77" s="2557" t="s">
        <v>27</v>
      </c>
      <c r="L77" s="2556">
        <f>L73+L74+L75+L76</f>
        <v>614.4</v>
      </c>
      <c r="M77" s="2555"/>
      <c r="N77" s="2475"/>
      <c r="O77" s="2541"/>
      <c r="R77" s="2554"/>
      <c r="S77" s="2553"/>
    </row>
    <row r="78" spans="1:20" ht="26.25" customHeight="1" x14ac:dyDescent="0.2">
      <c r="A78" s="4581" t="s">
        <v>10</v>
      </c>
      <c r="B78" s="4544" t="s">
        <v>10</v>
      </c>
      <c r="C78" s="4564" t="s">
        <v>33</v>
      </c>
      <c r="D78" s="4612" t="s">
        <v>28</v>
      </c>
      <c r="E78" s="4609"/>
      <c r="F78" s="2552" t="s">
        <v>942</v>
      </c>
      <c r="G78" s="4395" t="s">
        <v>82</v>
      </c>
      <c r="H78" s="4515" t="s">
        <v>18</v>
      </c>
      <c r="I78" s="4573" t="s">
        <v>260</v>
      </c>
      <c r="J78" s="2380" t="s">
        <v>131</v>
      </c>
      <c r="K78" s="2449" t="s">
        <v>20</v>
      </c>
      <c r="L78" s="2483">
        <v>0</v>
      </c>
      <c r="M78" s="2488" t="s">
        <v>941</v>
      </c>
      <c r="N78" s="2529" t="s">
        <v>404</v>
      </c>
      <c r="O78" s="598">
        <v>3650</v>
      </c>
      <c r="P78" s="361"/>
      <c r="Q78" s="361"/>
      <c r="R78" s="361"/>
      <c r="S78" s="361"/>
    </row>
    <row r="79" spans="1:20" ht="25.5" x14ac:dyDescent="0.2">
      <c r="A79" s="4582"/>
      <c r="B79" s="4545"/>
      <c r="C79" s="4565"/>
      <c r="D79" s="4613"/>
      <c r="E79" s="4610"/>
      <c r="F79" s="2548"/>
      <c r="G79" s="4396"/>
      <c r="H79" s="4516"/>
      <c r="I79" s="4574"/>
      <c r="J79" s="2358"/>
      <c r="K79" s="2549" t="s">
        <v>24</v>
      </c>
      <c r="L79" s="2491">
        <v>614.4</v>
      </c>
      <c r="M79" s="2551" t="s">
        <v>940</v>
      </c>
      <c r="N79" s="2550" t="s">
        <v>144</v>
      </c>
      <c r="O79" s="1047">
        <v>130</v>
      </c>
      <c r="Q79" s="361"/>
      <c r="R79" s="361"/>
      <c r="S79" s="361"/>
    </row>
    <row r="80" spans="1:20" x14ac:dyDescent="0.2">
      <c r="A80" s="4582"/>
      <c r="B80" s="4545"/>
      <c r="C80" s="4565"/>
      <c r="D80" s="4613"/>
      <c r="E80" s="4610"/>
      <c r="F80" s="2548"/>
      <c r="G80" s="4396"/>
      <c r="H80" s="4516"/>
      <c r="I80" s="4574"/>
      <c r="J80" s="2358"/>
      <c r="K80" s="2549" t="s">
        <v>42</v>
      </c>
      <c r="L80" s="2491"/>
      <c r="M80" s="2546"/>
      <c r="N80" s="699"/>
      <c r="O80" s="1047"/>
    </row>
    <row r="81" spans="1:18" x14ac:dyDescent="0.2">
      <c r="A81" s="4582"/>
      <c r="B81" s="4545"/>
      <c r="C81" s="4565"/>
      <c r="D81" s="4613"/>
      <c r="E81" s="4610"/>
      <c r="F81" s="2548"/>
      <c r="G81" s="4396"/>
      <c r="H81" s="4516"/>
      <c r="I81" s="4574"/>
      <c r="J81" s="2358"/>
      <c r="K81" s="2547" t="s">
        <v>939</v>
      </c>
      <c r="L81" s="2491"/>
      <c r="M81" s="2546"/>
      <c r="N81" s="699"/>
      <c r="O81" s="1047"/>
    </row>
    <row r="82" spans="1:18" ht="13.5" thickBot="1" x14ac:dyDescent="0.25">
      <c r="A82" s="4583"/>
      <c r="B82" s="4546"/>
      <c r="C82" s="4608"/>
      <c r="D82" s="4614"/>
      <c r="E82" s="4611"/>
      <c r="F82" s="2545"/>
      <c r="G82" s="4397"/>
      <c r="H82" s="4517"/>
      <c r="I82" s="4574"/>
      <c r="J82" s="2347"/>
      <c r="K82" s="2544" t="s">
        <v>27</v>
      </c>
      <c r="L82" s="2543">
        <f>SUM(L78:L81)</f>
        <v>614.4</v>
      </c>
      <c r="M82" s="2542"/>
      <c r="N82" s="2475"/>
      <c r="O82" s="2541"/>
    </row>
    <row r="83" spans="1:18" ht="29.45" customHeight="1" thickBot="1" x14ac:dyDescent="0.25">
      <c r="A83" s="2412" t="s">
        <v>10</v>
      </c>
      <c r="B83" s="2437" t="s">
        <v>10</v>
      </c>
      <c r="C83" s="4632" t="s">
        <v>38</v>
      </c>
      <c r="D83" s="4633"/>
      <c r="E83" s="4633"/>
      <c r="F83" s="4633"/>
      <c r="G83" s="4633"/>
      <c r="H83" s="4633"/>
      <c r="I83" s="4633"/>
      <c r="J83" s="4634"/>
      <c r="K83" s="2339" t="s">
        <v>27</v>
      </c>
      <c r="L83" s="2338">
        <f>L25+L34+L50+L69+L77</f>
        <v>3546.2000000000003</v>
      </c>
      <c r="M83" s="2540"/>
      <c r="N83" s="2539"/>
      <c r="O83" s="2538"/>
    </row>
    <row r="84" spans="1:18" ht="17.25" customHeight="1" thickBot="1" x14ac:dyDescent="0.25">
      <c r="A84" s="4581" t="s">
        <v>10</v>
      </c>
      <c r="B84" s="4544" t="s">
        <v>28</v>
      </c>
      <c r="C84" s="2537" t="s">
        <v>938</v>
      </c>
      <c r="D84" s="633"/>
      <c r="E84" s="2536"/>
      <c r="F84" s="2533"/>
      <c r="G84" s="2532"/>
      <c r="H84" s="2535"/>
      <c r="I84" s="2534"/>
      <c r="J84" s="2533"/>
      <c r="K84" s="2533"/>
      <c r="L84" s="2533"/>
      <c r="M84" s="2532"/>
      <c r="N84" s="2532"/>
      <c r="O84" s="2531"/>
    </row>
    <row r="85" spans="1:18" ht="38.25" x14ac:dyDescent="0.2">
      <c r="A85" s="4582"/>
      <c r="B85" s="4545"/>
      <c r="C85" s="4635"/>
      <c r="D85" s="4636"/>
      <c r="E85" s="4636"/>
      <c r="F85" s="4636"/>
      <c r="G85" s="4636"/>
      <c r="H85" s="4636"/>
      <c r="I85" s="4636"/>
      <c r="J85" s="4636"/>
      <c r="K85" s="4636"/>
      <c r="L85" s="4637"/>
      <c r="M85" s="2530" t="s">
        <v>937</v>
      </c>
      <c r="N85" s="2529" t="s">
        <v>936</v>
      </c>
      <c r="O85" s="2528">
        <v>1</v>
      </c>
    </row>
    <row r="86" spans="1:18" ht="49.15" customHeight="1" thickBot="1" x14ac:dyDescent="0.25">
      <c r="A86" s="4583"/>
      <c r="B86" s="4546"/>
      <c r="C86" s="4638"/>
      <c r="D86" s="4639"/>
      <c r="E86" s="4639"/>
      <c r="F86" s="4639"/>
      <c r="G86" s="4639"/>
      <c r="H86" s="4639"/>
      <c r="I86" s="4639"/>
      <c r="J86" s="4639"/>
      <c r="K86" s="4639"/>
      <c r="L86" s="4640"/>
      <c r="M86" s="2527" t="s">
        <v>935</v>
      </c>
      <c r="N86" s="2526"/>
      <c r="O86" s="2525"/>
    </row>
    <row r="87" spans="1:18" ht="26.45" customHeight="1" x14ac:dyDescent="0.2">
      <c r="A87" s="4602" t="s">
        <v>10</v>
      </c>
      <c r="B87" s="4544" t="s">
        <v>28</v>
      </c>
      <c r="C87" s="2369" t="s">
        <v>10</v>
      </c>
      <c r="D87" s="4621" t="s">
        <v>934</v>
      </c>
      <c r="E87" s="4622"/>
      <c r="F87" s="4623"/>
      <c r="G87" s="4400" t="s">
        <v>777</v>
      </c>
      <c r="H87" s="4529" t="s">
        <v>18</v>
      </c>
      <c r="I87" s="4518" t="s">
        <v>62</v>
      </c>
      <c r="J87" s="2380" t="s">
        <v>131</v>
      </c>
      <c r="K87" s="2524" t="s">
        <v>20</v>
      </c>
      <c r="L87" s="2523">
        <f>L92+L95+L98+L101+L105+L108+L110+L114+L117+L120+L122+L124+L126+L129+L132+L135+L137+L139+L141+L143+L145+L147+L150+L152+L154+L157</f>
        <v>335.1</v>
      </c>
      <c r="M87" s="2508"/>
      <c r="N87" s="2487"/>
      <c r="O87" s="2522"/>
    </row>
    <row r="88" spans="1:18" ht="15" customHeight="1" x14ac:dyDescent="0.2">
      <c r="A88" s="4603"/>
      <c r="B88" s="4545"/>
      <c r="C88" s="2362"/>
      <c r="D88" s="4624"/>
      <c r="E88" s="4625"/>
      <c r="F88" s="4626"/>
      <c r="G88" s="4401"/>
      <c r="H88" s="4516"/>
      <c r="I88" s="4519"/>
      <c r="J88" s="2358"/>
      <c r="K88" s="2517" t="s">
        <v>24</v>
      </c>
      <c r="L88" s="2521">
        <f>L156</f>
        <v>458.1</v>
      </c>
      <c r="M88" s="2520"/>
      <c r="N88" s="2519"/>
      <c r="O88" s="2518"/>
      <c r="Q88" s="361"/>
      <c r="R88" s="361"/>
    </row>
    <row r="89" spans="1:18" ht="19.5" customHeight="1" x14ac:dyDescent="0.2">
      <c r="A89" s="4603"/>
      <c r="B89" s="4545"/>
      <c r="C89" s="2362"/>
      <c r="D89" s="4624"/>
      <c r="E89" s="4625"/>
      <c r="F89" s="4626"/>
      <c r="G89" s="4401"/>
      <c r="H89" s="4516"/>
      <c r="I89" s="4519"/>
      <c r="J89" s="2358"/>
      <c r="K89" s="2517" t="s">
        <v>23</v>
      </c>
      <c r="L89" s="2516">
        <f>L148</f>
        <v>0</v>
      </c>
      <c r="M89" s="2520"/>
      <c r="N89" s="2519"/>
      <c r="O89" s="2518"/>
    </row>
    <row r="90" spans="1:18" ht="22.5" customHeight="1" x14ac:dyDescent="0.2">
      <c r="A90" s="4603"/>
      <c r="B90" s="4545"/>
      <c r="C90" s="2362"/>
      <c r="D90" s="4624"/>
      <c r="E90" s="4625"/>
      <c r="F90" s="4626"/>
      <c r="G90" s="4401"/>
      <c r="H90" s="4516"/>
      <c r="I90" s="4519"/>
      <c r="J90" s="2358"/>
      <c r="K90" s="2517"/>
      <c r="L90" s="2516"/>
      <c r="M90" s="2515"/>
      <c r="N90" s="1188"/>
      <c r="O90" s="2514"/>
    </row>
    <row r="91" spans="1:18" ht="25.5" customHeight="1" thickBot="1" x14ac:dyDescent="0.25">
      <c r="A91" s="4604"/>
      <c r="B91" s="4546"/>
      <c r="C91" s="2351"/>
      <c r="D91" s="4627"/>
      <c r="E91" s="4628"/>
      <c r="F91" s="4629"/>
      <c r="G91" s="4402"/>
      <c r="H91" s="4530"/>
      <c r="I91" s="4520"/>
      <c r="J91" s="2347"/>
      <c r="K91" s="2513" t="s">
        <v>27</v>
      </c>
      <c r="L91" s="2512">
        <f>L87+L88+L89+L90</f>
        <v>793.2</v>
      </c>
      <c r="M91" s="2497"/>
      <c r="N91" s="2511"/>
      <c r="O91" s="2510"/>
    </row>
    <row r="92" spans="1:18" ht="33" customHeight="1" x14ac:dyDescent="0.2">
      <c r="A92" s="4602" t="s">
        <v>10</v>
      </c>
      <c r="B92" s="4544" t="s">
        <v>28</v>
      </c>
      <c r="C92" s="4564" t="s">
        <v>10</v>
      </c>
      <c r="D92" s="4612" t="s">
        <v>10</v>
      </c>
      <c r="E92" s="4609"/>
      <c r="F92" s="4547" t="s">
        <v>933</v>
      </c>
      <c r="G92" s="4400" t="s">
        <v>777</v>
      </c>
      <c r="H92" s="4515" t="s">
        <v>18</v>
      </c>
      <c r="I92" s="2381" t="s">
        <v>62</v>
      </c>
      <c r="J92" s="4522" t="s">
        <v>898</v>
      </c>
      <c r="K92" s="2477" t="s">
        <v>20</v>
      </c>
      <c r="L92" s="2483">
        <v>0</v>
      </c>
      <c r="M92" s="2508" t="s">
        <v>932</v>
      </c>
      <c r="N92" s="2487" t="s">
        <v>144</v>
      </c>
      <c r="O92" s="2454">
        <v>10000</v>
      </c>
    </row>
    <row r="93" spans="1:18" ht="18.75" customHeight="1" x14ac:dyDescent="0.2">
      <c r="A93" s="4603"/>
      <c r="B93" s="4545"/>
      <c r="C93" s="4565"/>
      <c r="D93" s="4613"/>
      <c r="E93" s="4610"/>
      <c r="F93" s="4548"/>
      <c r="G93" s="4401"/>
      <c r="H93" s="4516"/>
      <c r="I93" s="2359"/>
      <c r="J93" s="4523"/>
      <c r="K93" s="2492" t="s">
        <v>24</v>
      </c>
      <c r="L93" s="2491"/>
      <c r="M93" s="2496"/>
      <c r="N93" s="2509"/>
      <c r="O93" s="431"/>
    </row>
    <row r="94" spans="1:18" ht="13.5" thickBot="1" x14ac:dyDescent="0.25">
      <c r="A94" s="4604"/>
      <c r="B94" s="4546"/>
      <c r="C94" s="4608"/>
      <c r="D94" s="4614"/>
      <c r="E94" s="4611"/>
      <c r="F94" s="4549"/>
      <c r="G94" s="4402"/>
      <c r="H94" s="4516"/>
      <c r="I94" s="2348"/>
      <c r="J94" s="4524"/>
      <c r="K94" s="2495" t="s">
        <v>27</v>
      </c>
      <c r="L94" s="2479">
        <f>SUM(L92:L93)</f>
        <v>0</v>
      </c>
      <c r="M94" s="2394"/>
      <c r="N94" s="2499"/>
      <c r="O94" s="418"/>
    </row>
    <row r="95" spans="1:18" ht="38.25" x14ac:dyDescent="0.2">
      <c r="A95" s="4602" t="s">
        <v>10</v>
      </c>
      <c r="B95" s="4544" t="s">
        <v>28</v>
      </c>
      <c r="C95" s="4564" t="s">
        <v>10</v>
      </c>
      <c r="D95" s="4612" t="s">
        <v>28</v>
      </c>
      <c r="E95" s="4609"/>
      <c r="F95" s="4547" t="s">
        <v>931</v>
      </c>
      <c r="G95" s="4400" t="s">
        <v>777</v>
      </c>
      <c r="H95" s="4516"/>
      <c r="I95" s="4518" t="s">
        <v>62</v>
      </c>
      <c r="J95" s="3553" t="s">
        <v>890</v>
      </c>
      <c r="K95" s="2477" t="s">
        <v>20</v>
      </c>
      <c r="L95" s="2483">
        <v>25</v>
      </c>
      <c r="M95" s="2508" t="s">
        <v>930</v>
      </c>
      <c r="N95" s="465" t="s">
        <v>144</v>
      </c>
      <c r="O95" s="2454">
        <v>5750</v>
      </c>
    </row>
    <row r="96" spans="1:18" x14ac:dyDescent="0.2">
      <c r="A96" s="4603"/>
      <c r="B96" s="4545"/>
      <c r="C96" s="4565"/>
      <c r="D96" s="4613"/>
      <c r="E96" s="4610"/>
      <c r="F96" s="4548"/>
      <c r="G96" s="4401"/>
      <c r="H96" s="4516"/>
      <c r="I96" s="4519"/>
      <c r="J96" s="4521"/>
      <c r="K96" s="2492" t="s">
        <v>24</v>
      </c>
      <c r="L96" s="2491"/>
      <c r="M96" s="2496"/>
      <c r="N96" s="2490"/>
      <c r="O96" s="2489"/>
    </row>
    <row r="97" spans="1:18" ht="13.5" thickBot="1" x14ac:dyDescent="0.25">
      <c r="A97" s="4604"/>
      <c r="B97" s="4546"/>
      <c r="C97" s="4608"/>
      <c r="D97" s="4614"/>
      <c r="E97" s="4611"/>
      <c r="F97" s="4549"/>
      <c r="G97" s="4402"/>
      <c r="H97" s="4517"/>
      <c r="I97" s="4520"/>
      <c r="J97" s="3554"/>
      <c r="K97" s="2495" t="s">
        <v>27</v>
      </c>
      <c r="L97" s="2479">
        <f>SUM(L95:L96)</f>
        <v>25</v>
      </c>
      <c r="M97" s="2394"/>
      <c r="N97" s="2486"/>
      <c r="O97" s="2478"/>
    </row>
    <row r="98" spans="1:18" ht="26.25" customHeight="1" x14ac:dyDescent="0.2">
      <c r="A98" s="4602" t="s">
        <v>10</v>
      </c>
      <c r="B98" s="4544" t="s">
        <v>28</v>
      </c>
      <c r="C98" s="4564" t="s">
        <v>10</v>
      </c>
      <c r="D98" s="4612" t="s">
        <v>30</v>
      </c>
      <c r="E98" s="4609"/>
      <c r="F98" s="4547" t="s">
        <v>929</v>
      </c>
      <c r="G98" s="4400" t="s">
        <v>777</v>
      </c>
      <c r="H98" s="4515" t="s">
        <v>18</v>
      </c>
      <c r="I98" s="4518" t="s">
        <v>62</v>
      </c>
      <c r="J98" s="3553" t="s">
        <v>890</v>
      </c>
      <c r="K98" s="2477" t="s">
        <v>20</v>
      </c>
      <c r="L98" s="2483">
        <v>20</v>
      </c>
      <c r="M98" s="2508" t="s">
        <v>929</v>
      </c>
      <c r="N98" s="2487"/>
      <c r="O98" s="2454">
        <v>0</v>
      </c>
    </row>
    <row r="99" spans="1:18" x14ac:dyDescent="0.2">
      <c r="A99" s="4603"/>
      <c r="B99" s="4545"/>
      <c r="C99" s="4565"/>
      <c r="D99" s="4613"/>
      <c r="E99" s="4610"/>
      <c r="F99" s="4548"/>
      <c r="G99" s="4401"/>
      <c r="H99" s="4516"/>
      <c r="I99" s="4519"/>
      <c r="J99" s="4521"/>
      <c r="K99" s="2492" t="s">
        <v>24</v>
      </c>
      <c r="L99" s="2491">
        <v>0</v>
      </c>
      <c r="M99" s="2496"/>
      <c r="N99" s="2490"/>
      <c r="O99" s="2489"/>
    </row>
    <row r="100" spans="1:18" ht="13.5" thickBot="1" x14ac:dyDescent="0.25">
      <c r="A100" s="4604"/>
      <c r="B100" s="4546"/>
      <c r="C100" s="4608"/>
      <c r="D100" s="4614"/>
      <c r="E100" s="4611"/>
      <c r="F100" s="4549"/>
      <c r="G100" s="4402"/>
      <c r="H100" s="4516"/>
      <c r="I100" s="4520"/>
      <c r="J100" s="3554"/>
      <c r="K100" s="2495" t="s">
        <v>27</v>
      </c>
      <c r="L100" s="2479">
        <f>SUM(L98:L99)</f>
        <v>20</v>
      </c>
      <c r="M100" s="2394"/>
      <c r="N100" s="2486"/>
      <c r="O100" s="2478"/>
    </row>
    <row r="101" spans="1:18" ht="38.25" x14ac:dyDescent="0.2">
      <c r="A101" s="4602" t="s">
        <v>10</v>
      </c>
      <c r="B101" s="4544" t="s">
        <v>28</v>
      </c>
      <c r="C101" s="4564" t="s">
        <v>10</v>
      </c>
      <c r="D101" s="4612" t="s">
        <v>31</v>
      </c>
      <c r="E101" s="4609"/>
      <c r="F101" s="4547" t="s">
        <v>928</v>
      </c>
      <c r="G101" s="4400" t="s">
        <v>777</v>
      </c>
      <c r="H101" s="4516"/>
      <c r="I101" s="4518" t="s">
        <v>62</v>
      </c>
      <c r="J101" s="3553" t="s">
        <v>877</v>
      </c>
      <c r="K101" s="2477" t="s">
        <v>20</v>
      </c>
      <c r="L101" s="2483">
        <v>20</v>
      </c>
      <c r="M101" s="2377" t="s">
        <v>927</v>
      </c>
      <c r="N101" s="2487" t="s">
        <v>144</v>
      </c>
      <c r="O101" s="2454">
        <v>2100</v>
      </c>
      <c r="R101" s="361"/>
    </row>
    <row r="102" spans="1:18" x14ac:dyDescent="0.2">
      <c r="A102" s="4603"/>
      <c r="B102" s="4545"/>
      <c r="C102" s="4565"/>
      <c r="D102" s="4613"/>
      <c r="E102" s="4610"/>
      <c r="F102" s="4548"/>
      <c r="G102" s="4401"/>
      <c r="H102" s="4516"/>
      <c r="I102" s="4519"/>
      <c r="J102" s="4521"/>
      <c r="K102" s="2506" t="s">
        <v>23</v>
      </c>
      <c r="L102" s="2491"/>
      <c r="M102" s="2496"/>
      <c r="N102" s="2490"/>
      <c r="O102" s="2489"/>
    </row>
    <row r="103" spans="1:18" x14ac:dyDescent="0.2">
      <c r="A103" s="4603"/>
      <c r="B103" s="4545"/>
      <c r="C103" s="4565"/>
      <c r="D103" s="4613"/>
      <c r="E103" s="4610"/>
      <c r="F103" s="4548"/>
      <c r="G103" s="4401"/>
      <c r="H103" s="4516"/>
      <c r="I103" s="4519"/>
      <c r="J103" s="4521"/>
      <c r="K103" s="2492" t="s">
        <v>24</v>
      </c>
      <c r="L103" s="2491"/>
      <c r="M103" s="2496"/>
      <c r="N103" s="2490"/>
      <c r="O103" s="2489"/>
    </row>
    <row r="104" spans="1:18" ht="13.5" customHeight="1" thickBot="1" x14ac:dyDescent="0.25">
      <c r="A104" s="4604"/>
      <c r="B104" s="4546"/>
      <c r="C104" s="4608"/>
      <c r="D104" s="4614"/>
      <c r="E104" s="4611"/>
      <c r="F104" s="4549"/>
      <c r="G104" s="4402"/>
      <c r="H104" s="4517"/>
      <c r="I104" s="4520"/>
      <c r="J104" s="3554"/>
      <c r="K104" s="2495" t="s">
        <v>27</v>
      </c>
      <c r="L104" s="2479">
        <f>SUM(L101:L103)</f>
        <v>20</v>
      </c>
      <c r="M104" s="2394"/>
      <c r="N104" s="2486"/>
      <c r="O104" s="2478"/>
    </row>
    <row r="105" spans="1:18" ht="28.5" customHeight="1" x14ac:dyDescent="0.2">
      <c r="A105" s="4602" t="s">
        <v>10</v>
      </c>
      <c r="B105" s="4544" t="s">
        <v>28</v>
      </c>
      <c r="C105" s="4564" t="s">
        <v>10</v>
      </c>
      <c r="D105" s="4612" t="s">
        <v>33</v>
      </c>
      <c r="E105" s="4609"/>
      <c r="F105" s="4547" t="s">
        <v>926</v>
      </c>
      <c r="G105" s="4400" t="s">
        <v>777</v>
      </c>
      <c r="H105" s="4515" t="s">
        <v>18</v>
      </c>
      <c r="I105" s="4518" t="s">
        <v>62</v>
      </c>
      <c r="J105" s="3553" t="s">
        <v>903</v>
      </c>
      <c r="K105" s="2477" t="s">
        <v>20</v>
      </c>
      <c r="L105" s="2483">
        <v>5</v>
      </c>
      <c r="M105" s="2377" t="s">
        <v>925</v>
      </c>
      <c r="N105" s="2487" t="s">
        <v>404</v>
      </c>
      <c r="O105" s="2507">
        <v>525</v>
      </c>
    </row>
    <row r="106" spans="1:18" ht="12.75" customHeight="1" x14ac:dyDescent="0.2">
      <c r="A106" s="4603"/>
      <c r="B106" s="4545"/>
      <c r="C106" s="4565"/>
      <c r="D106" s="4613"/>
      <c r="E106" s="4610"/>
      <c r="F106" s="4548"/>
      <c r="G106" s="4401"/>
      <c r="H106" s="4516"/>
      <c r="I106" s="4519"/>
      <c r="J106" s="4521"/>
      <c r="K106" s="2492" t="s">
        <v>24</v>
      </c>
      <c r="L106" s="2491"/>
      <c r="M106" s="2496"/>
      <c r="N106" s="2490"/>
      <c r="O106" s="2489"/>
    </row>
    <row r="107" spans="1:18" ht="33.75" customHeight="1" thickBot="1" x14ac:dyDescent="0.25">
      <c r="A107" s="4604"/>
      <c r="B107" s="4546"/>
      <c r="C107" s="4608"/>
      <c r="D107" s="4614"/>
      <c r="E107" s="4611"/>
      <c r="F107" s="4549"/>
      <c r="G107" s="4402"/>
      <c r="H107" s="4516"/>
      <c r="I107" s="4520"/>
      <c r="J107" s="3554"/>
      <c r="K107" s="2495" t="s">
        <v>27</v>
      </c>
      <c r="L107" s="2479">
        <f>SUM(L105:L106)</f>
        <v>5</v>
      </c>
      <c r="M107" s="2394"/>
      <c r="N107" s="2486"/>
      <c r="O107" s="2478"/>
    </row>
    <row r="108" spans="1:18" ht="25.5" x14ac:dyDescent="0.2">
      <c r="A108" s="4602" t="s">
        <v>10</v>
      </c>
      <c r="B108" s="4544" t="s">
        <v>28</v>
      </c>
      <c r="C108" s="4564" t="s">
        <v>10</v>
      </c>
      <c r="D108" s="4612" t="s">
        <v>35</v>
      </c>
      <c r="E108" s="4609"/>
      <c r="F108" s="4547" t="s">
        <v>924</v>
      </c>
      <c r="G108" s="4400" t="s">
        <v>777</v>
      </c>
      <c r="H108" s="4516"/>
      <c r="I108" s="4518" t="s">
        <v>62</v>
      </c>
      <c r="J108" s="3553" t="s">
        <v>908</v>
      </c>
      <c r="K108" s="2477" t="s">
        <v>20</v>
      </c>
      <c r="L108" s="2483">
        <v>8</v>
      </c>
      <c r="M108" s="2377" t="s">
        <v>923</v>
      </c>
      <c r="N108" s="2487" t="s">
        <v>144</v>
      </c>
      <c r="O108" s="2454">
        <v>1</v>
      </c>
    </row>
    <row r="109" spans="1:18" ht="30" customHeight="1" thickBot="1" x14ac:dyDescent="0.25">
      <c r="A109" s="4604"/>
      <c r="B109" s="4546"/>
      <c r="C109" s="4608"/>
      <c r="D109" s="4614"/>
      <c r="E109" s="4611"/>
      <c r="F109" s="4549"/>
      <c r="G109" s="4402"/>
      <c r="H109" s="4517"/>
      <c r="I109" s="4520"/>
      <c r="J109" s="3554"/>
      <c r="K109" s="2495" t="s">
        <v>27</v>
      </c>
      <c r="L109" s="2479">
        <f>SUM(L108:L108)</f>
        <v>8</v>
      </c>
      <c r="M109" s="2394"/>
      <c r="N109" s="2486"/>
      <c r="O109" s="2478"/>
    </row>
    <row r="110" spans="1:18" ht="30" customHeight="1" x14ac:dyDescent="0.2">
      <c r="A110" s="4602" t="s">
        <v>10</v>
      </c>
      <c r="B110" s="4544" t="s">
        <v>28</v>
      </c>
      <c r="C110" s="4564" t="s">
        <v>10</v>
      </c>
      <c r="D110" s="4612" t="s">
        <v>50</v>
      </c>
      <c r="E110" s="4609"/>
      <c r="F110" s="4547" t="s">
        <v>922</v>
      </c>
      <c r="G110" s="4400" t="s">
        <v>777</v>
      </c>
      <c r="H110" s="4515" t="s">
        <v>18</v>
      </c>
      <c r="I110" s="4518" t="s">
        <v>62</v>
      </c>
      <c r="J110" s="3553" t="s">
        <v>921</v>
      </c>
      <c r="K110" s="2477" t="s">
        <v>20</v>
      </c>
      <c r="L110" s="2483">
        <v>20</v>
      </c>
      <c r="M110" s="4512" t="s">
        <v>920</v>
      </c>
      <c r="N110" s="2487" t="s">
        <v>144</v>
      </c>
      <c r="O110" s="2454">
        <v>5</v>
      </c>
    </row>
    <row r="111" spans="1:18" x14ac:dyDescent="0.2">
      <c r="A111" s="4603"/>
      <c r="B111" s="4545"/>
      <c r="C111" s="4565"/>
      <c r="D111" s="4613"/>
      <c r="E111" s="4610"/>
      <c r="F111" s="4548"/>
      <c r="G111" s="4401"/>
      <c r="H111" s="4516"/>
      <c r="I111" s="4519"/>
      <c r="J111" s="4521"/>
      <c r="K111" s="2506" t="s">
        <v>23</v>
      </c>
      <c r="L111" s="2491"/>
      <c r="M111" s="3965"/>
      <c r="N111" s="2490"/>
      <c r="O111" s="2489"/>
    </row>
    <row r="112" spans="1:18" x14ac:dyDescent="0.2">
      <c r="A112" s="4603"/>
      <c r="B112" s="4545"/>
      <c r="C112" s="4565"/>
      <c r="D112" s="4613"/>
      <c r="E112" s="4610"/>
      <c r="F112" s="4548"/>
      <c r="G112" s="4401"/>
      <c r="H112" s="4516"/>
      <c r="I112" s="4519"/>
      <c r="J112" s="4521"/>
      <c r="K112" s="2492" t="s">
        <v>24</v>
      </c>
      <c r="L112" s="2491"/>
      <c r="M112" s="2496"/>
      <c r="N112" s="2490"/>
      <c r="O112" s="2489"/>
    </row>
    <row r="113" spans="1:20" ht="13.5" thickBot="1" x14ac:dyDescent="0.25">
      <c r="A113" s="4604"/>
      <c r="B113" s="4546"/>
      <c r="C113" s="4608"/>
      <c r="D113" s="4614"/>
      <c r="E113" s="4611"/>
      <c r="F113" s="4549"/>
      <c r="G113" s="4402"/>
      <c r="H113" s="4516"/>
      <c r="I113" s="4520"/>
      <c r="J113" s="3554"/>
      <c r="K113" s="2495" t="s">
        <v>27</v>
      </c>
      <c r="L113" s="2479">
        <f>SUM(L110:L112)</f>
        <v>20</v>
      </c>
      <c r="M113" s="2394"/>
      <c r="N113" s="2486"/>
      <c r="O113" s="2478"/>
    </row>
    <row r="114" spans="1:20" ht="25.5" x14ac:dyDescent="0.2">
      <c r="A114" s="4602" t="s">
        <v>10</v>
      </c>
      <c r="B114" s="4544" t="s">
        <v>28</v>
      </c>
      <c r="C114" s="4564" t="s">
        <v>10</v>
      </c>
      <c r="D114" s="4612" t="s">
        <v>53</v>
      </c>
      <c r="E114" s="4609"/>
      <c r="F114" s="4547" t="s">
        <v>919</v>
      </c>
      <c r="G114" s="4400" t="s">
        <v>777</v>
      </c>
      <c r="H114" s="4516"/>
      <c r="I114" s="4518" t="s">
        <v>62</v>
      </c>
      <c r="J114" s="3553" t="s">
        <v>131</v>
      </c>
      <c r="K114" s="2477" t="s">
        <v>20</v>
      </c>
      <c r="L114" s="2505">
        <v>20</v>
      </c>
      <c r="M114" s="2377" t="s">
        <v>918</v>
      </c>
      <c r="N114" s="2487" t="s">
        <v>144</v>
      </c>
      <c r="O114" s="2454">
        <v>48</v>
      </c>
      <c r="R114" s="361"/>
    </row>
    <row r="115" spans="1:20" x14ac:dyDescent="0.2">
      <c r="A115" s="4603"/>
      <c r="B115" s="4545"/>
      <c r="C115" s="4565"/>
      <c r="D115" s="4613"/>
      <c r="E115" s="4610"/>
      <c r="F115" s="4548"/>
      <c r="G115" s="4401"/>
      <c r="H115" s="4516"/>
      <c r="I115" s="4519"/>
      <c r="J115" s="4521"/>
      <c r="K115" s="2492" t="s">
        <v>24</v>
      </c>
      <c r="L115" s="2491"/>
      <c r="M115" s="2496"/>
      <c r="N115" s="2490"/>
      <c r="O115" s="2489"/>
      <c r="R115" s="361"/>
    </row>
    <row r="116" spans="1:20" ht="13.5" thickBot="1" x14ac:dyDescent="0.25">
      <c r="A116" s="4604"/>
      <c r="B116" s="4546"/>
      <c r="C116" s="4608"/>
      <c r="D116" s="4614"/>
      <c r="E116" s="4611"/>
      <c r="F116" s="4549"/>
      <c r="G116" s="4402"/>
      <c r="H116" s="4517"/>
      <c r="I116" s="4520"/>
      <c r="J116" s="3554"/>
      <c r="K116" s="2495" t="s">
        <v>27</v>
      </c>
      <c r="L116" s="2479">
        <f>SUM(L114:L115)</f>
        <v>20</v>
      </c>
      <c r="M116" s="2394"/>
      <c r="N116" s="2486"/>
      <c r="O116" s="2478"/>
      <c r="R116" s="361"/>
    </row>
    <row r="117" spans="1:20" ht="25.5" x14ac:dyDescent="0.2">
      <c r="A117" s="4602" t="s">
        <v>10</v>
      </c>
      <c r="B117" s="4544" t="s">
        <v>28</v>
      </c>
      <c r="C117" s="4564" t="s">
        <v>10</v>
      </c>
      <c r="D117" s="4612" t="s">
        <v>55</v>
      </c>
      <c r="E117" s="4609"/>
      <c r="F117" s="4547" t="s">
        <v>917</v>
      </c>
      <c r="G117" s="4400" t="s">
        <v>777</v>
      </c>
      <c r="H117" s="4515" t="s">
        <v>18</v>
      </c>
      <c r="I117" s="4518" t="s">
        <v>62</v>
      </c>
      <c r="J117" s="3553" t="s">
        <v>898</v>
      </c>
      <c r="K117" s="2477" t="s">
        <v>20</v>
      </c>
      <c r="L117" s="2504">
        <v>14</v>
      </c>
      <c r="M117" s="2488" t="s">
        <v>916</v>
      </c>
      <c r="N117" s="2487" t="s">
        <v>144</v>
      </c>
      <c r="O117" s="2454">
        <v>48</v>
      </c>
      <c r="R117" s="361"/>
    </row>
    <row r="118" spans="1:20" x14ac:dyDescent="0.2">
      <c r="A118" s="4603"/>
      <c r="B118" s="4545"/>
      <c r="C118" s="4565"/>
      <c r="D118" s="4613"/>
      <c r="E118" s="4610"/>
      <c r="F118" s="4548"/>
      <c r="G118" s="4401"/>
      <c r="H118" s="4516"/>
      <c r="I118" s="4519"/>
      <c r="J118" s="4521"/>
      <c r="K118" s="2492" t="s">
        <v>24</v>
      </c>
      <c r="L118" s="2491"/>
      <c r="M118" s="2496"/>
      <c r="N118" s="2490"/>
      <c r="O118" s="2489"/>
      <c r="R118" s="361"/>
    </row>
    <row r="119" spans="1:20" ht="13.5" thickBot="1" x14ac:dyDescent="0.25">
      <c r="A119" s="4604"/>
      <c r="B119" s="4546"/>
      <c r="C119" s="4608"/>
      <c r="D119" s="4614"/>
      <c r="E119" s="4611"/>
      <c r="F119" s="4549"/>
      <c r="G119" s="4402"/>
      <c r="H119" s="4516"/>
      <c r="I119" s="4520"/>
      <c r="J119" s="3554"/>
      <c r="K119" s="2495" t="s">
        <v>27</v>
      </c>
      <c r="L119" s="2479">
        <f>SUM(L117:L118)</f>
        <v>14</v>
      </c>
      <c r="M119" s="2394"/>
      <c r="N119" s="2486"/>
      <c r="O119" s="2478"/>
      <c r="R119" s="361"/>
    </row>
    <row r="120" spans="1:20" ht="24.75" customHeight="1" x14ac:dyDescent="0.2">
      <c r="A120" s="4602" t="s">
        <v>10</v>
      </c>
      <c r="B120" s="4544" t="s">
        <v>28</v>
      </c>
      <c r="C120" s="4564" t="s">
        <v>10</v>
      </c>
      <c r="D120" s="4612" t="s">
        <v>58</v>
      </c>
      <c r="E120" s="4609"/>
      <c r="F120" s="4547" t="s">
        <v>915</v>
      </c>
      <c r="G120" s="4400" t="s">
        <v>777</v>
      </c>
      <c r="H120" s="4516"/>
      <c r="I120" s="4518" t="s">
        <v>62</v>
      </c>
      <c r="J120" s="3553" t="s">
        <v>903</v>
      </c>
      <c r="K120" s="2477" t="s">
        <v>20</v>
      </c>
      <c r="L120" s="2483">
        <v>0.5</v>
      </c>
      <c r="M120" s="2488" t="s">
        <v>914</v>
      </c>
      <c r="N120" s="2487" t="s">
        <v>144</v>
      </c>
      <c r="O120" s="2454">
        <v>3</v>
      </c>
      <c r="R120" s="361"/>
    </row>
    <row r="121" spans="1:20" ht="13.5" thickBot="1" x14ac:dyDescent="0.25">
      <c r="A121" s="4604"/>
      <c r="B121" s="4546"/>
      <c r="C121" s="4608"/>
      <c r="D121" s="4614"/>
      <c r="E121" s="4611"/>
      <c r="F121" s="4549"/>
      <c r="G121" s="4402"/>
      <c r="H121" s="4516"/>
      <c r="I121" s="4520"/>
      <c r="J121" s="3554"/>
      <c r="K121" s="2495" t="s">
        <v>27</v>
      </c>
      <c r="L121" s="2479">
        <f>SUM(L120)</f>
        <v>0.5</v>
      </c>
      <c r="M121" s="2394"/>
      <c r="N121" s="2486"/>
      <c r="O121" s="2478"/>
      <c r="R121" s="361"/>
    </row>
    <row r="122" spans="1:20" ht="30" customHeight="1" x14ac:dyDescent="0.2">
      <c r="A122" s="4602" t="s">
        <v>10</v>
      </c>
      <c r="B122" s="4544" t="s">
        <v>28</v>
      </c>
      <c r="C122" s="4564" t="s">
        <v>10</v>
      </c>
      <c r="D122" s="4612" t="s">
        <v>60</v>
      </c>
      <c r="E122" s="4609"/>
      <c r="F122" s="4547" t="s">
        <v>913</v>
      </c>
      <c r="G122" s="4400" t="s">
        <v>777</v>
      </c>
      <c r="H122" s="4516"/>
      <c r="I122" s="4518" t="s">
        <v>62</v>
      </c>
      <c r="J122" s="3553" t="s">
        <v>872</v>
      </c>
      <c r="K122" s="2477" t="s">
        <v>20</v>
      </c>
      <c r="L122" s="2483">
        <v>4</v>
      </c>
      <c r="M122" s="2488" t="s">
        <v>912</v>
      </c>
      <c r="N122" s="2487" t="s">
        <v>144</v>
      </c>
      <c r="O122" s="2454">
        <v>4</v>
      </c>
      <c r="R122" s="361"/>
    </row>
    <row r="123" spans="1:20" ht="13.5" thickBot="1" x14ac:dyDescent="0.25">
      <c r="A123" s="4604"/>
      <c r="B123" s="4546"/>
      <c r="C123" s="4608"/>
      <c r="D123" s="4614"/>
      <c r="E123" s="4611"/>
      <c r="F123" s="4549"/>
      <c r="G123" s="4401"/>
      <c r="H123" s="4517"/>
      <c r="I123" s="4520"/>
      <c r="J123" s="3554"/>
      <c r="K123" s="2495" t="s">
        <v>27</v>
      </c>
      <c r="L123" s="2479">
        <f>SUM(L122)</f>
        <v>4</v>
      </c>
      <c r="M123" s="2394"/>
      <c r="N123" s="2486"/>
      <c r="O123" s="2478"/>
      <c r="R123" s="361"/>
    </row>
    <row r="124" spans="1:20" ht="30.75" customHeight="1" thickBot="1" x14ac:dyDescent="0.25">
      <c r="A124" s="4602" t="s">
        <v>10</v>
      </c>
      <c r="B124" s="4544" t="s">
        <v>28</v>
      </c>
      <c r="C124" s="4564" t="s">
        <v>10</v>
      </c>
      <c r="D124" s="4612" t="s">
        <v>62</v>
      </c>
      <c r="E124" s="4643"/>
      <c r="F124" s="4547" t="s">
        <v>910</v>
      </c>
      <c r="G124" s="4400" t="s">
        <v>777</v>
      </c>
      <c r="H124" s="4529" t="s">
        <v>18</v>
      </c>
      <c r="I124" s="4518" t="s">
        <v>62</v>
      </c>
      <c r="J124" s="3553" t="s">
        <v>911</v>
      </c>
      <c r="K124" s="2503" t="s">
        <v>20</v>
      </c>
      <c r="L124" s="2502">
        <v>4</v>
      </c>
      <c r="M124" s="2488" t="s">
        <v>910</v>
      </c>
      <c r="N124" s="2487" t="s">
        <v>144</v>
      </c>
      <c r="O124" s="2454">
        <v>1</v>
      </c>
      <c r="R124" s="361"/>
    </row>
    <row r="125" spans="1:20" ht="24.6" customHeight="1" thickBot="1" x14ac:dyDescent="0.25">
      <c r="A125" s="4604"/>
      <c r="B125" s="4546"/>
      <c r="C125" s="4608"/>
      <c r="D125" s="4614"/>
      <c r="E125" s="4644"/>
      <c r="F125" s="4549"/>
      <c r="G125" s="4401"/>
      <c r="H125" s="4516"/>
      <c r="I125" s="4520"/>
      <c r="J125" s="3554"/>
      <c r="K125" s="2501" t="s">
        <v>27</v>
      </c>
      <c r="L125" s="2500">
        <f>SUM(L124)</f>
        <v>4</v>
      </c>
      <c r="M125" s="2394"/>
      <c r="N125" s="2499"/>
      <c r="O125" s="418"/>
    </row>
    <row r="126" spans="1:20" ht="32.450000000000003" customHeight="1" x14ac:dyDescent="0.2">
      <c r="A126" s="4602" t="s">
        <v>10</v>
      </c>
      <c r="B126" s="4544" t="s">
        <v>28</v>
      </c>
      <c r="C126" s="4564" t="s">
        <v>10</v>
      </c>
      <c r="D126" s="4612" t="s">
        <v>64</v>
      </c>
      <c r="E126" s="4609"/>
      <c r="F126" s="4547" t="s">
        <v>909</v>
      </c>
      <c r="G126" s="4400" t="s">
        <v>777</v>
      </c>
      <c r="H126" s="4516"/>
      <c r="I126" s="4518" t="s">
        <v>62</v>
      </c>
      <c r="J126" s="3553" t="s">
        <v>908</v>
      </c>
      <c r="K126" s="2477" t="s">
        <v>20</v>
      </c>
      <c r="L126" s="2483">
        <v>40</v>
      </c>
      <c r="M126" s="4512" t="s">
        <v>907</v>
      </c>
      <c r="N126" s="2487" t="s">
        <v>404</v>
      </c>
      <c r="O126" s="2454">
        <v>8</v>
      </c>
      <c r="P126" s="2498"/>
      <c r="R126" s="361"/>
      <c r="T126" s="361"/>
    </row>
    <row r="127" spans="1:20" ht="14.45" customHeight="1" x14ac:dyDescent="0.2">
      <c r="A127" s="4603"/>
      <c r="B127" s="4545"/>
      <c r="C127" s="4565"/>
      <c r="D127" s="4613"/>
      <c r="E127" s="4610"/>
      <c r="F127" s="4548"/>
      <c r="G127" s="4401"/>
      <c r="H127" s="4516"/>
      <c r="I127" s="4519"/>
      <c r="J127" s="4521"/>
      <c r="K127" s="2492" t="s">
        <v>24</v>
      </c>
      <c r="L127" s="2491"/>
      <c r="M127" s="4513"/>
      <c r="N127" s="2490"/>
      <c r="O127" s="2489"/>
    </row>
    <row r="128" spans="1:20" ht="15" customHeight="1" thickBot="1" x14ac:dyDescent="0.25">
      <c r="A128" s="4604"/>
      <c r="B128" s="4546"/>
      <c r="C128" s="4608"/>
      <c r="D128" s="4614"/>
      <c r="E128" s="4611"/>
      <c r="F128" s="4549"/>
      <c r="G128" s="4402"/>
      <c r="H128" s="4530"/>
      <c r="I128" s="4520"/>
      <c r="J128" s="3554"/>
      <c r="K128" s="2480" t="s">
        <v>27</v>
      </c>
      <c r="L128" s="2479">
        <f>SUM(L126:L127)</f>
        <v>40</v>
      </c>
      <c r="M128" s="4514"/>
      <c r="N128" s="2486"/>
      <c r="O128" s="2478"/>
    </row>
    <row r="129" spans="1:20" ht="39" hidden="1" customHeight="1" x14ac:dyDescent="0.2">
      <c r="A129" s="4602" t="s">
        <v>10</v>
      </c>
      <c r="B129" s="4544" t="s">
        <v>28</v>
      </c>
      <c r="C129" s="4564" t="s">
        <v>10</v>
      </c>
      <c r="D129" s="4612" t="s">
        <v>67</v>
      </c>
      <c r="E129" s="4609"/>
      <c r="F129" s="4547" t="s">
        <v>906</v>
      </c>
      <c r="G129" s="4400" t="s">
        <v>777</v>
      </c>
      <c r="H129" s="4515" t="s">
        <v>18</v>
      </c>
      <c r="I129" s="4518" t="s">
        <v>62</v>
      </c>
      <c r="J129" s="4522" t="s">
        <v>890</v>
      </c>
      <c r="K129" s="2477" t="s">
        <v>20</v>
      </c>
      <c r="L129" s="2483">
        <v>0</v>
      </c>
      <c r="M129" s="2488" t="s">
        <v>905</v>
      </c>
      <c r="N129" s="2487" t="s">
        <v>404</v>
      </c>
      <c r="O129" s="2454">
        <v>0</v>
      </c>
    </row>
    <row r="130" spans="1:20" ht="13.5" hidden="1" thickBot="1" x14ac:dyDescent="0.25">
      <c r="A130" s="4603"/>
      <c r="B130" s="4545"/>
      <c r="C130" s="4565"/>
      <c r="D130" s="4613"/>
      <c r="E130" s="4610"/>
      <c r="F130" s="4548"/>
      <c r="G130" s="4401"/>
      <c r="H130" s="4516"/>
      <c r="I130" s="4519"/>
      <c r="J130" s="4523"/>
      <c r="K130" s="2492" t="s">
        <v>24</v>
      </c>
      <c r="L130" s="2491"/>
      <c r="M130" s="2496"/>
      <c r="N130" s="2490"/>
      <c r="O130" s="2489"/>
    </row>
    <row r="131" spans="1:20" ht="13.5" hidden="1" thickBot="1" x14ac:dyDescent="0.25">
      <c r="A131" s="4604"/>
      <c r="B131" s="4546"/>
      <c r="C131" s="4608"/>
      <c r="D131" s="4614"/>
      <c r="E131" s="4611"/>
      <c r="F131" s="4549"/>
      <c r="G131" s="4402"/>
      <c r="H131" s="4516"/>
      <c r="I131" s="4520"/>
      <c r="J131" s="4524"/>
      <c r="K131" s="2495" t="s">
        <v>27</v>
      </c>
      <c r="L131" s="2479">
        <f>SUM(L129:L130)</f>
        <v>0</v>
      </c>
      <c r="M131" s="2394"/>
      <c r="N131" s="2486"/>
      <c r="O131" s="2478"/>
    </row>
    <row r="132" spans="1:20" ht="24.75" customHeight="1" x14ac:dyDescent="0.2">
      <c r="A132" s="4602" t="s">
        <v>10</v>
      </c>
      <c r="B132" s="4544" t="s">
        <v>28</v>
      </c>
      <c r="C132" s="4564" t="s">
        <v>10</v>
      </c>
      <c r="D132" s="4612" t="s">
        <v>69</v>
      </c>
      <c r="E132" s="4609"/>
      <c r="F132" s="4547" t="s">
        <v>904</v>
      </c>
      <c r="G132" s="4400" t="s">
        <v>777</v>
      </c>
      <c r="H132" s="4516"/>
      <c r="I132" s="4518" t="s">
        <v>62</v>
      </c>
      <c r="J132" s="3553" t="s">
        <v>903</v>
      </c>
      <c r="K132" s="2477" t="s">
        <v>20</v>
      </c>
      <c r="L132" s="2483">
        <v>15</v>
      </c>
      <c r="M132" s="4512" t="s">
        <v>902</v>
      </c>
      <c r="N132" s="2487" t="s">
        <v>404</v>
      </c>
      <c r="O132" s="2454">
        <v>100</v>
      </c>
    </row>
    <row r="133" spans="1:20" x14ac:dyDescent="0.2">
      <c r="A133" s="4603"/>
      <c r="B133" s="4545"/>
      <c r="C133" s="4565"/>
      <c r="D133" s="4613"/>
      <c r="E133" s="4610"/>
      <c r="F133" s="4548"/>
      <c r="G133" s="4401"/>
      <c r="H133" s="4516"/>
      <c r="I133" s="4519"/>
      <c r="J133" s="4521"/>
      <c r="K133" s="2492" t="s">
        <v>24</v>
      </c>
      <c r="L133" s="2491">
        <v>0</v>
      </c>
      <c r="M133" s="3965"/>
      <c r="N133" s="2490"/>
      <c r="O133" s="2489"/>
    </row>
    <row r="134" spans="1:20" ht="13.5" thickBot="1" x14ac:dyDescent="0.25">
      <c r="A134" s="4604"/>
      <c r="B134" s="4546"/>
      <c r="C134" s="4608"/>
      <c r="D134" s="4614"/>
      <c r="E134" s="4611"/>
      <c r="F134" s="4549"/>
      <c r="G134" s="4402"/>
      <c r="H134" s="4517"/>
      <c r="I134" s="4520"/>
      <c r="J134" s="3554"/>
      <c r="K134" s="2480" t="s">
        <v>27</v>
      </c>
      <c r="L134" s="2479">
        <f>SUM(L132:L133)</f>
        <v>15</v>
      </c>
      <c r="M134" s="2394"/>
      <c r="N134" s="2486"/>
      <c r="O134" s="2478"/>
    </row>
    <row r="135" spans="1:20" ht="26.25" customHeight="1" x14ac:dyDescent="0.2">
      <c r="A135" s="4602" t="s">
        <v>10</v>
      </c>
      <c r="B135" s="4544" t="s">
        <v>28</v>
      </c>
      <c r="C135" s="4564" t="s">
        <v>10</v>
      </c>
      <c r="D135" s="4612" t="s">
        <v>162</v>
      </c>
      <c r="E135" s="4609"/>
      <c r="F135" s="4547" t="s">
        <v>901</v>
      </c>
      <c r="G135" s="4400" t="s">
        <v>777</v>
      </c>
      <c r="H135" s="4515" t="s">
        <v>18</v>
      </c>
      <c r="I135" s="4518" t="s">
        <v>62</v>
      </c>
      <c r="J135" s="3553" t="s">
        <v>895</v>
      </c>
      <c r="K135" s="2477" t="s">
        <v>20</v>
      </c>
      <c r="L135" s="2483">
        <v>0</v>
      </c>
      <c r="M135" s="2488" t="s">
        <v>900</v>
      </c>
      <c r="N135" s="2487" t="s">
        <v>144</v>
      </c>
      <c r="O135" s="2454">
        <v>0</v>
      </c>
    </row>
    <row r="136" spans="1:20" ht="13.5" thickBot="1" x14ac:dyDescent="0.25">
      <c r="A136" s="4604"/>
      <c r="B136" s="4546"/>
      <c r="C136" s="4608"/>
      <c r="D136" s="4614"/>
      <c r="E136" s="4611"/>
      <c r="F136" s="4549"/>
      <c r="G136" s="4401"/>
      <c r="H136" s="4516"/>
      <c r="I136" s="4520"/>
      <c r="J136" s="3554"/>
      <c r="K136" s="2480" t="s">
        <v>27</v>
      </c>
      <c r="L136" s="2479">
        <f>SUM(L135)</f>
        <v>0</v>
      </c>
      <c r="M136" s="2394"/>
      <c r="N136" s="2486"/>
      <c r="O136" s="2478"/>
    </row>
    <row r="137" spans="1:20" ht="27" customHeight="1" x14ac:dyDescent="0.2">
      <c r="A137" s="4602" t="s">
        <v>10</v>
      </c>
      <c r="B137" s="4544" t="s">
        <v>28</v>
      </c>
      <c r="C137" s="4564" t="s">
        <v>10</v>
      </c>
      <c r="D137" s="4612" t="s">
        <v>514</v>
      </c>
      <c r="E137" s="4609"/>
      <c r="F137" s="4547" t="s">
        <v>899</v>
      </c>
      <c r="G137" s="4400" t="s">
        <v>777</v>
      </c>
      <c r="H137" s="4516"/>
      <c r="I137" s="4518" t="s">
        <v>62</v>
      </c>
      <c r="J137" s="3553" t="s">
        <v>898</v>
      </c>
      <c r="K137" s="2477" t="s">
        <v>20</v>
      </c>
      <c r="L137" s="2483">
        <v>51</v>
      </c>
      <c r="M137" s="2488" t="s">
        <v>897</v>
      </c>
      <c r="N137" s="2487" t="s">
        <v>144</v>
      </c>
      <c r="O137" s="2454">
        <v>45</v>
      </c>
      <c r="Q137" s="361"/>
      <c r="R137" s="361"/>
    </row>
    <row r="138" spans="1:20" ht="16.5" customHeight="1" thickBot="1" x14ac:dyDescent="0.25">
      <c r="A138" s="4604"/>
      <c r="B138" s="4546"/>
      <c r="C138" s="4608"/>
      <c r="D138" s="4614"/>
      <c r="E138" s="4611"/>
      <c r="F138" s="4549"/>
      <c r="G138" s="4401"/>
      <c r="H138" s="4516"/>
      <c r="I138" s="4520"/>
      <c r="J138" s="3554"/>
      <c r="K138" s="2480" t="s">
        <v>27</v>
      </c>
      <c r="L138" s="2479">
        <f>SUM(L137)</f>
        <v>51</v>
      </c>
      <c r="M138" s="2394"/>
      <c r="N138" s="2486"/>
      <c r="O138" s="2478"/>
    </row>
    <row r="139" spans="1:20" ht="30.75" customHeight="1" x14ac:dyDescent="0.2">
      <c r="A139" s="4602" t="s">
        <v>10</v>
      </c>
      <c r="B139" s="4544" t="s">
        <v>28</v>
      </c>
      <c r="C139" s="4564" t="s">
        <v>10</v>
      </c>
      <c r="D139" s="4612" t="s">
        <v>512</v>
      </c>
      <c r="E139" s="4609"/>
      <c r="F139" s="4547" t="s">
        <v>896</v>
      </c>
      <c r="G139" s="4400" t="s">
        <v>777</v>
      </c>
      <c r="H139" s="4516"/>
      <c r="I139" s="4518" t="s">
        <v>62</v>
      </c>
      <c r="J139" s="3553" t="s">
        <v>895</v>
      </c>
      <c r="K139" s="2477" t="s">
        <v>20</v>
      </c>
      <c r="L139" s="2483">
        <v>10</v>
      </c>
      <c r="M139" s="600" t="s">
        <v>894</v>
      </c>
      <c r="N139" s="465" t="s">
        <v>144</v>
      </c>
      <c r="O139" s="2482">
        <v>900</v>
      </c>
      <c r="P139" s="361"/>
    </row>
    <row r="140" spans="1:20" ht="17.25" customHeight="1" thickBot="1" x14ac:dyDescent="0.25">
      <c r="A140" s="4604"/>
      <c r="B140" s="4546"/>
      <c r="C140" s="4608"/>
      <c r="D140" s="4614"/>
      <c r="E140" s="4611"/>
      <c r="F140" s="4549"/>
      <c r="G140" s="4401"/>
      <c r="H140" s="4516"/>
      <c r="I140" s="4520"/>
      <c r="J140" s="3554"/>
      <c r="K140" s="2480" t="s">
        <v>27</v>
      </c>
      <c r="L140" s="2479">
        <f>SUM(L139)</f>
        <v>10</v>
      </c>
      <c r="M140" s="2394"/>
      <c r="N140" s="419"/>
      <c r="O140" s="2478"/>
    </row>
    <row r="141" spans="1:20" ht="26.25" customHeight="1" thickBot="1" x14ac:dyDescent="0.25">
      <c r="A141" s="4602" t="s">
        <v>10</v>
      </c>
      <c r="B141" s="4544" t="s">
        <v>28</v>
      </c>
      <c r="C141" s="2453" t="s">
        <v>10</v>
      </c>
      <c r="D141" s="2452" t="s">
        <v>313</v>
      </c>
      <c r="E141" s="4609"/>
      <c r="F141" s="4641" t="s">
        <v>893</v>
      </c>
      <c r="G141" s="4400" t="s">
        <v>777</v>
      </c>
      <c r="H141" s="4516"/>
      <c r="I141" s="4518" t="s">
        <v>62</v>
      </c>
      <c r="J141" s="342" t="s">
        <v>890</v>
      </c>
      <c r="K141" s="2477" t="s">
        <v>20</v>
      </c>
      <c r="L141" s="2463">
        <v>1.3</v>
      </c>
      <c r="M141" s="2462" t="s">
        <v>892</v>
      </c>
      <c r="N141" s="465" t="s">
        <v>144</v>
      </c>
      <c r="O141" s="2461">
        <v>12</v>
      </c>
      <c r="P141" s="357"/>
      <c r="Q141" s="357"/>
      <c r="R141" s="357"/>
      <c r="S141" s="357"/>
      <c r="T141" s="357"/>
    </row>
    <row r="142" spans="1:20" ht="18" customHeight="1" thickBot="1" x14ac:dyDescent="0.25">
      <c r="A142" s="4604"/>
      <c r="B142" s="4546"/>
      <c r="C142" s="2460"/>
      <c r="D142" s="2442"/>
      <c r="E142" s="4611"/>
      <c r="F142" s="4642"/>
      <c r="G142" s="4401"/>
      <c r="H142" s="4516"/>
      <c r="I142" s="4520"/>
      <c r="J142" s="2476"/>
      <c r="K142" s="2473" t="s">
        <v>27</v>
      </c>
      <c r="L142" s="2392">
        <f>SUM(L141)</f>
        <v>1.3</v>
      </c>
      <c r="M142" s="2344"/>
      <c r="N142" s="2475"/>
      <c r="O142" s="2474"/>
      <c r="P142" s="361"/>
      <c r="Q142" s="361"/>
      <c r="R142" s="361"/>
      <c r="S142" s="361"/>
      <c r="T142" s="361"/>
    </row>
    <row r="143" spans="1:20" ht="30.6" customHeight="1" thickBot="1" x14ac:dyDescent="0.25">
      <c r="A143" s="4602" t="s">
        <v>10</v>
      </c>
      <c r="B143" s="4544" t="s">
        <v>28</v>
      </c>
      <c r="C143" s="2453" t="s">
        <v>10</v>
      </c>
      <c r="D143" s="2452" t="s">
        <v>500</v>
      </c>
      <c r="E143" s="2451"/>
      <c r="F143" s="4078" t="s">
        <v>891</v>
      </c>
      <c r="G143" s="4400" t="s">
        <v>777</v>
      </c>
      <c r="H143" s="2470"/>
      <c r="I143" s="4518" t="s">
        <v>62</v>
      </c>
      <c r="J143" s="342" t="s">
        <v>890</v>
      </c>
      <c r="K143" s="2357" t="s">
        <v>20</v>
      </c>
      <c r="L143" s="2467">
        <v>1</v>
      </c>
      <c r="M143" s="2462" t="s">
        <v>889</v>
      </c>
      <c r="N143" s="465" t="s">
        <v>144</v>
      </c>
      <c r="O143" s="2461">
        <v>1</v>
      </c>
    </row>
    <row r="144" spans="1:20" ht="18" customHeight="1" thickBot="1" x14ac:dyDescent="0.25">
      <c r="A144" s="4604"/>
      <c r="B144" s="4546"/>
      <c r="C144" s="2460"/>
      <c r="D144" s="2442"/>
      <c r="E144" s="2349"/>
      <c r="F144" s="4080"/>
      <c r="G144" s="4401"/>
      <c r="H144" s="2470"/>
      <c r="I144" s="4520"/>
      <c r="J144" s="2347"/>
      <c r="K144" s="2473" t="s">
        <v>27</v>
      </c>
      <c r="L144" s="2392">
        <f>SUM(L143)</f>
        <v>1</v>
      </c>
      <c r="M144" s="1387"/>
      <c r="N144" s="1134"/>
      <c r="O144" s="2455"/>
    </row>
    <row r="145" spans="1:22" ht="40.15" customHeight="1" thickBot="1" x14ac:dyDescent="0.25">
      <c r="A145" s="4602" t="s">
        <v>10</v>
      </c>
      <c r="B145" s="4544" t="s">
        <v>28</v>
      </c>
      <c r="C145" s="2453" t="s">
        <v>10</v>
      </c>
      <c r="D145" s="2452" t="s">
        <v>507</v>
      </c>
      <c r="E145" s="2451"/>
      <c r="F145" s="2472" t="s">
        <v>888</v>
      </c>
      <c r="G145" s="4401"/>
      <c r="H145" s="2470"/>
      <c r="I145" s="4518" t="s">
        <v>62</v>
      </c>
      <c r="J145" s="2380" t="s">
        <v>887</v>
      </c>
      <c r="K145" s="2464" t="s">
        <v>20</v>
      </c>
      <c r="L145" s="2392">
        <v>10</v>
      </c>
      <c r="M145" s="2471" t="s">
        <v>886</v>
      </c>
      <c r="N145" s="465" t="s">
        <v>144</v>
      </c>
      <c r="O145" s="2461">
        <v>7</v>
      </c>
    </row>
    <row r="146" spans="1:22" ht="24.75" customHeight="1" thickBot="1" x14ac:dyDescent="0.25">
      <c r="A146" s="4604"/>
      <c r="B146" s="4546"/>
      <c r="C146" s="2460"/>
      <c r="D146" s="2442"/>
      <c r="E146" s="2349"/>
      <c r="F146" s="1997"/>
      <c r="G146" s="4402"/>
      <c r="H146" s="2470"/>
      <c r="I146" s="4520"/>
      <c r="J146" s="2347"/>
      <c r="K146" s="2388" t="s">
        <v>27</v>
      </c>
      <c r="L146" s="2392">
        <f>SUM(L145)</f>
        <v>10</v>
      </c>
      <c r="M146" s="1387"/>
      <c r="N146" s="1134"/>
      <c r="O146" s="2455"/>
    </row>
    <row r="147" spans="1:22" ht="24.75" hidden="1" customHeight="1" thickBot="1" x14ac:dyDescent="0.25">
      <c r="A147" s="4602" t="s">
        <v>10</v>
      </c>
      <c r="B147" s="4544" t="s">
        <v>28</v>
      </c>
      <c r="C147" s="2453" t="s">
        <v>10</v>
      </c>
      <c r="D147" s="2452" t="s">
        <v>505</v>
      </c>
      <c r="E147" s="2451"/>
      <c r="F147" s="2469" t="s">
        <v>885</v>
      </c>
      <c r="G147" s="4400" t="s">
        <v>777</v>
      </c>
      <c r="H147" s="4654" t="s">
        <v>18</v>
      </c>
      <c r="I147" s="4518" t="s">
        <v>62</v>
      </c>
      <c r="J147" s="4522" t="s">
        <v>872</v>
      </c>
      <c r="K147" s="2464" t="s">
        <v>20</v>
      </c>
      <c r="L147" s="2392">
        <v>0</v>
      </c>
      <c r="M147" s="2462" t="s">
        <v>884</v>
      </c>
      <c r="N147" s="465" t="s">
        <v>144</v>
      </c>
      <c r="O147" s="2461">
        <v>0</v>
      </c>
    </row>
    <row r="148" spans="1:22" ht="24.75" hidden="1" customHeight="1" thickBot="1" x14ac:dyDescent="0.25">
      <c r="A148" s="4603"/>
      <c r="B148" s="4545"/>
      <c r="C148" s="2448"/>
      <c r="D148" s="2447"/>
      <c r="E148" s="2389"/>
      <c r="F148" s="2468"/>
      <c r="G148" s="4401"/>
      <c r="H148" s="4655"/>
      <c r="I148" s="4519"/>
      <c r="J148" s="4523"/>
      <c r="K148" s="2357" t="s">
        <v>23</v>
      </c>
      <c r="L148" s="2467">
        <v>0</v>
      </c>
      <c r="M148" s="2466"/>
      <c r="N148" s="432"/>
      <c r="O148" s="2465"/>
    </row>
    <row r="149" spans="1:22" ht="18.75" hidden="1" customHeight="1" thickBot="1" x14ac:dyDescent="0.25">
      <c r="A149" s="4604"/>
      <c r="B149" s="4546"/>
      <c r="C149" s="2460"/>
      <c r="D149" s="2442"/>
      <c r="E149" s="2349"/>
      <c r="F149" s="1990"/>
      <c r="G149" s="4401"/>
      <c r="H149" s="4655"/>
      <c r="I149" s="4520"/>
      <c r="J149" s="2347"/>
      <c r="K149" s="2388" t="s">
        <v>27</v>
      </c>
      <c r="L149" s="2392">
        <f>SUM(L147:L148)</f>
        <v>0</v>
      </c>
      <c r="M149" s="1387"/>
      <c r="N149" s="1134"/>
      <c r="O149" s="2455"/>
    </row>
    <row r="150" spans="1:22" ht="30" hidden="1" customHeight="1" thickBot="1" x14ac:dyDescent="0.25">
      <c r="A150" s="4602" t="s">
        <v>10</v>
      </c>
      <c r="B150" s="4544" t="s">
        <v>28</v>
      </c>
      <c r="C150" s="2453" t="s">
        <v>10</v>
      </c>
      <c r="D150" s="4648" t="s">
        <v>502</v>
      </c>
      <c r="E150" s="2451"/>
      <c r="F150" s="4646" t="s">
        <v>883</v>
      </c>
      <c r="G150" s="4401"/>
      <c r="H150" s="4655"/>
      <c r="I150" s="4518" t="s">
        <v>62</v>
      </c>
      <c r="J150" s="2380" t="s">
        <v>882</v>
      </c>
      <c r="K150" s="2464" t="s">
        <v>20</v>
      </c>
      <c r="L150" s="2463">
        <v>0</v>
      </c>
      <c r="M150" s="2462"/>
      <c r="N150" s="465"/>
      <c r="O150" s="2461"/>
    </row>
    <row r="151" spans="1:22" ht="24.75" hidden="1" customHeight="1" thickBot="1" x14ac:dyDescent="0.25">
      <c r="A151" s="4604"/>
      <c r="B151" s="4546"/>
      <c r="C151" s="2460"/>
      <c r="D151" s="4649"/>
      <c r="E151" s="2349"/>
      <c r="F151" s="4647"/>
      <c r="G151" s="4402"/>
      <c r="H151" s="4655"/>
      <c r="I151" s="4520"/>
      <c r="J151" s="2347"/>
      <c r="K151" s="2388" t="s">
        <v>27</v>
      </c>
      <c r="L151" s="2392">
        <f>SUM(L150)</f>
        <v>0</v>
      </c>
      <c r="M151" s="1387"/>
      <c r="N151" s="1134"/>
      <c r="O151" s="2455"/>
    </row>
    <row r="152" spans="1:22" ht="24.75" hidden="1" customHeight="1" thickBot="1" x14ac:dyDescent="0.25">
      <c r="A152" s="4602" t="s">
        <v>10</v>
      </c>
      <c r="B152" s="4544" t="s">
        <v>28</v>
      </c>
      <c r="C152" s="2453" t="s">
        <v>10</v>
      </c>
      <c r="D152" s="2452" t="s">
        <v>601</v>
      </c>
      <c r="E152" s="4609"/>
      <c r="F152" s="2459" t="s">
        <v>881</v>
      </c>
      <c r="G152" s="4400" t="s">
        <v>777</v>
      </c>
      <c r="H152" s="4655"/>
      <c r="I152" s="4518" t="s">
        <v>62</v>
      </c>
      <c r="J152" s="4650" t="s">
        <v>880</v>
      </c>
      <c r="K152" s="2357" t="s">
        <v>20</v>
      </c>
      <c r="L152" s="2392">
        <v>0</v>
      </c>
      <c r="M152" s="2458" t="s">
        <v>879</v>
      </c>
      <c r="N152" s="2457" t="s">
        <v>144</v>
      </c>
      <c r="O152" s="2456">
        <v>0</v>
      </c>
    </row>
    <row r="153" spans="1:22" ht="24.75" hidden="1" customHeight="1" thickBot="1" x14ac:dyDescent="0.25">
      <c r="A153" s="4604"/>
      <c r="B153" s="4546"/>
      <c r="C153" s="2443"/>
      <c r="D153" s="2442"/>
      <c r="E153" s="4611"/>
      <c r="F153" s="2206"/>
      <c r="G153" s="4401"/>
      <c r="H153" s="4655"/>
      <c r="I153" s="4520"/>
      <c r="J153" s="4650"/>
      <c r="K153" s="2388" t="s">
        <v>27</v>
      </c>
      <c r="L153" s="2392">
        <f>SUM(L152)</f>
        <v>0</v>
      </c>
      <c r="M153" s="2386"/>
      <c r="N153" s="1026"/>
      <c r="O153" s="2455"/>
    </row>
    <row r="154" spans="1:22" ht="38.25" customHeight="1" thickBot="1" x14ac:dyDescent="0.25">
      <c r="A154" s="4602" t="s">
        <v>10</v>
      </c>
      <c r="B154" s="4544" t="s">
        <v>28</v>
      </c>
      <c r="C154" s="2453" t="s">
        <v>10</v>
      </c>
      <c r="D154" s="2452" t="s">
        <v>598</v>
      </c>
      <c r="E154" s="4609"/>
      <c r="F154" s="3535" t="s">
        <v>878</v>
      </c>
      <c r="G154" s="4400" t="s">
        <v>777</v>
      </c>
      <c r="H154" s="4655"/>
      <c r="I154" s="4518" t="s">
        <v>62</v>
      </c>
      <c r="J154" s="342" t="s">
        <v>877</v>
      </c>
      <c r="K154" s="2357" t="s">
        <v>20</v>
      </c>
      <c r="L154" s="2445">
        <v>61.3</v>
      </c>
      <c r="M154" s="1617" t="s">
        <v>876</v>
      </c>
      <c r="N154" s="1033" t="s">
        <v>144</v>
      </c>
      <c r="O154" s="2454">
        <v>2700</v>
      </c>
      <c r="P154" s="361"/>
      <c r="Q154" s="361"/>
    </row>
    <row r="155" spans="1:22" ht="24.75" customHeight="1" thickBot="1" x14ac:dyDescent="0.25">
      <c r="A155" s="4604"/>
      <c r="B155" s="4546"/>
      <c r="C155" s="2443"/>
      <c r="D155" s="2442"/>
      <c r="E155" s="4611"/>
      <c r="F155" s="3413"/>
      <c r="G155" s="4401"/>
      <c r="H155" s="4655"/>
      <c r="I155" s="4520"/>
      <c r="J155" s="2347"/>
      <c r="K155" s="2388" t="s">
        <v>27</v>
      </c>
      <c r="L155" s="2445">
        <f>SUM(L154)</f>
        <v>61.3</v>
      </c>
      <c r="M155" s="2394" t="s">
        <v>875</v>
      </c>
      <c r="N155" s="2439" t="s">
        <v>144</v>
      </c>
      <c r="O155" s="2438">
        <v>20</v>
      </c>
    </row>
    <row r="156" spans="1:22" ht="24.75" customHeight="1" thickBot="1" x14ac:dyDescent="0.25">
      <c r="A156" s="4602" t="s">
        <v>10</v>
      </c>
      <c r="B156" s="4544" t="s">
        <v>28</v>
      </c>
      <c r="C156" s="2453" t="s">
        <v>10</v>
      </c>
      <c r="D156" s="2452" t="s">
        <v>874</v>
      </c>
      <c r="E156" s="4609"/>
      <c r="F156" s="3434" t="s">
        <v>873</v>
      </c>
      <c r="G156" s="4400" t="s">
        <v>777</v>
      </c>
      <c r="H156" s="4655"/>
      <c r="I156" s="4518" t="s">
        <v>62</v>
      </c>
      <c r="J156" s="342" t="s">
        <v>872</v>
      </c>
      <c r="K156" s="2357" t="s">
        <v>24</v>
      </c>
      <c r="L156" s="2450">
        <v>458.1</v>
      </c>
      <c r="M156" s="600" t="s">
        <v>871</v>
      </c>
      <c r="N156" s="1033" t="s">
        <v>144</v>
      </c>
      <c r="O156" s="2449">
        <v>16</v>
      </c>
      <c r="Q156" s="361"/>
      <c r="T156" s="361"/>
      <c r="V156" s="361"/>
    </row>
    <row r="157" spans="1:22" ht="24.75" customHeight="1" thickBot="1" x14ac:dyDescent="0.25">
      <c r="A157" s="4603"/>
      <c r="B157" s="4545"/>
      <c r="C157" s="2448"/>
      <c r="D157" s="2447"/>
      <c r="E157" s="4610"/>
      <c r="F157" s="3435"/>
      <c r="G157" s="4401"/>
      <c r="H157" s="4655"/>
      <c r="I157" s="4519"/>
      <c r="J157" s="2446"/>
      <c r="K157" s="2357" t="s">
        <v>20</v>
      </c>
      <c r="L157" s="2445">
        <v>5</v>
      </c>
      <c r="M157" s="2386"/>
      <c r="N157" s="2439"/>
      <c r="O157" s="2444"/>
      <c r="Q157" s="361"/>
      <c r="T157" s="361"/>
    </row>
    <row r="158" spans="1:22" ht="24.75" customHeight="1" thickBot="1" x14ac:dyDescent="0.25">
      <c r="A158" s="4604"/>
      <c r="B158" s="4546"/>
      <c r="C158" s="2443"/>
      <c r="D158" s="2442"/>
      <c r="E158" s="4611"/>
      <c r="F158" s="3436"/>
      <c r="G158" s="4401"/>
      <c r="H158" s="4656"/>
      <c r="I158" s="4520"/>
      <c r="J158" s="2441"/>
      <c r="K158" s="2388" t="s">
        <v>27</v>
      </c>
      <c r="L158" s="2440">
        <f>SUM(L156:L157)</f>
        <v>463.1</v>
      </c>
      <c r="M158" s="2394" t="s">
        <v>870</v>
      </c>
      <c r="N158" s="2439" t="s">
        <v>144</v>
      </c>
      <c r="O158" s="2438">
        <v>9</v>
      </c>
    </row>
    <row r="159" spans="1:22" ht="13.5" customHeight="1" thickBot="1" x14ac:dyDescent="0.25">
      <c r="A159" s="2412" t="s">
        <v>10</v>
      </c>
      <c r="B159" s="2437" t="s">
        <v>28</v>
      </c>
      <c r="C159" s="4632" t="s">
        <v>38</v>
      </c>
      <c r="D159" s="4633"/>
      <c r="E159" s="4633"/>
      <c r="F159" s="4633"/>
      <c r="G159" s="4633"/>
      <c r="H159" s="4633"/>
      <c r="I159" s="4633"/>
      <c r="J159" s="4645"/>
      <c r="K159" s="2339" t="s">
        <v>27</v>
      </c>
      <c r="L159" s="2436">
        <f>L91</f>
        <v>793.2</v>
      </c>
      <c r="M159" s="2435"/>
      <c r="N159" s="2434"/>
      <c r="O159" s="2433"/>
    </row>
    <row r="160" spans="1:22" ht="13.5" thickBot="1" x14ac:dyDescent="0.25">
      <c r="A160" s="2432" t="s">
        <v>10</v>
      </c>
      <c r="B160" s="4651" t="s">
        <v>495</v>
      </c>
      <c r="C160" s="4652"/>
      <c r="D160" s="4652"/>
      <c r="E160" s="4652"/>
      <c r="F160" s="4652"/>
      <c r="G160" s="4652"/>
      <c r="H160" s="4652"/>
      <c r="I160" s="4652"/>
      <c r="J160" s="4652"/>
      <c r="K160" s="4652"/>
      <c r="L160" s="2333">
        <f>L83+L159</f>
        <v>4339.4000000000005</v>
      </c>
      <c r="M160" s="2332"/>
      <c r="N160" s="2331"/>
      <c r="O160" s="2330"/>
    </row>
    <row r="161" spans="1:15" ht="15" thickBot="1" x14ac:dyDescent="0.25">
      <c r="A161" s="2431" t="s">
        <v>28</v>
      </c>
      <c r="B161" s="2430" t="s">
        <v>869</v>
      </c>
      <c r="C161" s="2429"/>
      <c r="D161" s="2429"/>
      <c r="E161" s="2429"/>
      <c r="F161" s="2428"/>
      <c r="G161" s="2427"/>
      <c r="H161" s="2426"/>
      <c r="I161" s="394"/>
      <c r="J161" s="2425"/>
      <c r="K161" s="2425"/>
      <c r="L161" s="2425"/>
      <c r="M161" s="769"/>
      <c r="N161" s="769"/>
      <c r="O161" s="2424"/>
    </row>
    <row r="162" spans="1:15" ht="26.25" thickBot="1" x14ac:dyDescent="0.25">
      <c r="A162" s="2412"/>
      <c r="B162" s="4660"/>
      <c r="C162" s="4661"/>
      <c r="D162" s="4661"/>
      <c r="E162" s="4661"/>
      <c r="F162" s="4661"/>
      <c r="G162" s="4661"/>
      <c r="H162" s="4661"/>
      <c r="I162" s="4661"/>
      <c r="J162" s="4661"/>
      <c r="K162" s="4661"/>
      <c r="L162" s="4662"/>
      <c r="M162" s="2423" t="s">
        <v>868</v>
      </c>
      <c r="N162" s="2422" t="s">
        <v>142</v>
      </c>
      <c r="O162" s="2421">
        <v>37.6</v>
      </c>
    </row>
    <row r="163" spans="1:15" ht="15.75" thickBot="1" x14ac:dyDescent="0.25">
      <c r="A163" s="2420" t="s">
        <v>28</v>
      </c>
      <c r="B163" s="2419" t="s">
        <v>10</v>
      </c>
      <c r="C163" s="635" t="s">
        <v>867</v>
      </c>
      <c r="D163" s="633"/>
      <c r="E163" s="2418"/>
      <c r="F163" s="2415"/>
      <c r="G163" s="2418"/>
      <c r="H163" s="2417"/>
      <c r="I163" s="2416"/>
      <c r="J163" s="2415"/>
      <c r="K163" s="2415"/>
      <c r="L163" s="2415"/>
      <c r="M163" s="2336"/>
      <c r="N163" s="2414"/>
      <c r="O163" s="2413"/>
    </row>
    <row r="164" spans="1:15" ht="37.5" customHeight="1" thickBot="1" x14ac:dyDescent="0.25">
      <c r="A164" s="2412"/>
      <c r="B164" s="2411"/>
      <c r="C164" s="2410"/>
      <c r="D164" s="2409"/>
      <c r="E164" s="2408"/>
      <c r="F164" s="2405"/>
      <c r="G164" s="2408"/>
      <c r="H164" s="2407"/>
      <c r="I164" s="2406"/>
      <c r="J164" s="2405"/>
      <c r="K164" s="2405"/>
      <c r="L164" s="2405"/>
      <c r="M164" s="2404" t="s">
        <v>866</v>
      </c>
      <c r="N164" s="2403" t="s">
        <v>865</v>
      </c>
      <c r="O164" s="1178">
        <v>72</v>
      </c>
    </row>
    <row r="165" spans="1:15" ht="20.25" customHeight="1" thickBot="1" x14ac:dyDescent="0.25">
      <c r="A165" s="4581" t="s">
        <v>28</v>
      </c>
      <c r="B165" s="4544" t="s">
        <v>10</v>
      </c>
      <c r="C165" s="2369" t="s">
        <v>10</v>
      </c>
      <c r="D165" s="2383"/>
      <c r="E165" s="2382"/>
      <c r="F165" s="4618" t="s">
        <v>862</v>
      </c>
      <c r="G165" s="4400" t="s">
        <v>450</v>
      </c>
      <c r="H165" s="4515" t="s">
        <v>18</v>
      </c>
      <c r="I165" s="4518" t="s">
        <v>260</v>
      </c>
      <c r="J165" s="3553" t="s">
        <v>131</v>
      </c>
      <c r="K165" s="2379" t="s">
        <v>20</v>
      </c>
      <c r="L165" s="2378">
        <v>0</v>
      </c>
      <c r="M165" s="2377" t="s">
        <v>864</v>
      </c>
      <c r="N165" s="2402" t="s">
        <v>144</v>
      </c>
      <c r="O165" s="2401">
        <v>12.5</v>
      </c>
    </row>
    <row r="166" spans="1:15" ht="26.25" thickBot="1" x14ac:dyDescent="0.25">
      <c r="A166" s="4582"/>
      <c r="B166" s="4545"/>
      <c r="C166" s="2362"/>
      <c r="D166" s="2400"/>
      <c r="E166" s="2360"/>
      <c r="F166" s="4619"/>
      <c r="G166" s="4401"/>
      <c r="H166" s="4516"/>
      <c r="I166" s="4519"/>
      <c r="J166" s="4521"/>
      <c r="K166" s="2368" t="s">
        <v>23</v>
      </c>
      <c r="L166" s="2367">
        <f>L169</f>
        <v>0</v>
      </c>
      <c r="M166" s="2372" t="s">
        <v>863</v>
      </c>
      <c r="N166" s="2399" t="s">
        <v>144</v>
      </c>
      <c r="O166" s="2398">
        <v>2</v>
      </c>
    </row>
    <row r="167" spans="1:15" ht="24" customHeight="1" thickBot="1" x14ac:dyDescent="0.25">
      <c r="A167" s="4583"/>
      <c r="B167" s="4546"/>
      <c r="C167" s="2351"/>
      <c r="D167" s="2397"/>
      <c r="E167" s="2349"/>
      <c r="F167" s="4620"/>
      <c r="G167" s="4401"/>
      <c r="H167" s="4516"/>
      <c r="I167" s="4519"/>
      <c r="J167" s="4521"/>
      <c r="K167" s="2396" t="s">
        <v>27</v>
      </c>
      <c r="L167" s="2395">
        <f>SUM(L165:L166)</f>
        <v>0</v>
      </c>
      <c r="M167" s="2394"/>
      <c r="N167" s="2393"/>
      <c r="O167" s="2342"/>
    </row>
    <row r="168" spans="1:15" ht="18" customHeight="1" thickBot="1" x14ac:dyDescent="0.25">
      <c r="A168" s="4581" t="s">
        <v>28</v>
      </c>
      <c r="B168" s="4544" t="s">
        <v>10</v>
      </c>
      <c r="C168" s="2369" t="s">
        <v>10</v>
      </c>
      <c r="D168" s="2361" t="s">
        <v>10</v>
      </c>
      <c r="E168" s="2389"/>
      <c r="F168" s="4605" t="s">
        <v>862</v>
      </c>
      <c r="G168" s="4401"/>
      <c r="H168" s="4516"/>
      <c r="I168" s="4519"/>
      <c r="J168" s="4521"/>
      <c r="K168" s="2357" t="s">
        <v>20</v>
      </c>
      <c r="L168" s="2392">
        <v>0</v>
      </c>
      <c r="M168" s="2386"/>
      <c r="N168" s="2385"/>
      <c r="O168" s="2384"/>
    </row>
    <row r="169" spans="1:15" ht="18" customHeight="1" thickBot="1" x14ac:dyDescent="0.25">
      <c r="A169" s="4582"/>
      <c r="B169" s="4545"/>
      <c r="C169" s="2362"/>
      <c r="D169" s="2361"/>
      <c r="E169" s="2389"/>
      <c r="F169" s="4606"/>
      <c r="G169" s="4401"/>
      <c r="H169" s="4516"/>
      <c r="I169" s="4519"/>
      <c r="J169" s="4521"/>
      <c r="K169" s="2357" t="s">
        <v>23</v>
      </c>
      <c r="L169" s="2391">
        <v>0</v>
      </c>
      <c r="M169" s="2386"/>
      <c r="N169" s="2385"/>
      <c r="O169" s="2384"/>
    </row>
    <row r="170" spans="1:15" ht="20.25" customHeight="1" thickBot="1" x14ac:dyDescent="0.25">
      <c r="A170" s="4583"/>
      <c r="B170" s="4546"/>
      <c r="C170" s="2390"/>
      <c r="D170" s="2361"/>
      <c r="E170" s="2389"/>
      <c r="F170" s="4607"/>
      <c r="G170" s="4402"/>
      <c r="H170" s="4517"/>
      <c r="I170" s="4520"/>
      <c r="J170" s="4521"/>
      <c r="K170" s="2388" t="s">
        <v>27</v>
      </c>
      <c r="L170" s="2387">
        <f>SUM(L168:L169)</f>
        <v>0</v>
      </c>
      <c r="M170" s="2386"/>
      <c r="N170" s="2385"/>
      <c r="O170" s="2384"/>
    </row>
    <row r="171" spans="1:15" ht="26.25" thickBot="1" x14ac:dyDescent="0.25">
      <c r="A171" s="4581" t="s">
        <v>28</v>
      </c>
      <c r="B171" s="4544" t="s">
        <v>10</v>
      </c>
      <c r="C171" s="2369" t="s">
        <v>28</v>
      </c>
      <c r="D171" s="2383"/>
      <c r="E171" s="2382"/>
      <c r="F171" s="4618" t="s">
        <v>861</v>
      </c>
      <c r="G171" s="4400" t="s">
        <v>429</v>
      </c>
      <c r="H171" s="4529" t="s">
        <v>18</v>
      </c>
      <c r="I171" s="4518" t="s">
        <v>260</v>
      </c>
      <c r="J171" s="2380" t="s">
        <v>131</v>
      </c>
      <c r="K171" s="2379" t="s">
        <v>20</v>
      </c>
      <c r="L171" s="2378">
        <v>0</v>
      </c>
      <c r="M171" s="2377" t="s">
        <v>860</v>
      </c>
      <c r="N171" s="2376" t="s">
        <v>144</v>
      </c>
      <c r="O171" s="2375"/>
    </row>
    <row r="172" spans="1:15" ht="64.5" thickBot="1" x14ac:dyDescent="0.25">
      <c r="A172" s="4583"/>
      <c r="B172" s="4546"/>
      <c r="C172" s="2362"/>
      <c r="D172" s="2374"/>
      <c r="E172" s="2360"/>
      <c r="F172" s="4619"/>
      <c r="G172" s="4401"/>
      <c r="H172" s="4516"/>
      <c r="I172" s="4519"/>
      <c r="J172" s="2358"/>
      <c r="K172" s="2373"/>
      <c r="L172" s="2367"/>
      <c r="M172" s="2372" t="s">
        <v>859</v>
      </c>
      <c r="N172" s="1188" t="s">
        <v>142</v>
      </c>
      <c r="O172" s="2371">
        <v>50</v>
      </c>
    </row>
    <row r="173" spans="1:15" ht="13.5" customHeight="1" thickBot="1" x14ac:dyDescent="0.25">
      <c r="A173" s="4581" t="s">
        <v>28</v>
      </c>
      <c r="B173" s="4544" t="s">
        <v>10</v>
      </c>
      <c r="C173" s="2369" t="s">
        <v>28</v>
      </c>
      <c r="D173" s="2361" t="s">
        <v>10</v>
      </c>
      <c r="E173" s="2360"/>
      <c r="F173" s="4605" t="s">
        <v>858</v>
      </c>
      <c r="G173" s="4401"/>
      <c r="H173" s="4516"/>
      <c r="I173" s="4519"/>
      <c r="J173" s="2358"/>
      <c r="K173" s="2368" t="s">
        <v>27</v>
      </c>
      <c r="L173" s="2367">
        <f>SUM(L171:L172)</f>
        <v>0</v>
      </c>
      <c r="M173" s="2366" t="s">
        <v>857</v>
      </c>
      <c r="N173" s="1188" t="s">
        <v>404</v>
      </c>
      <c r="O173" s="2365">
        <v>263</v>
      </c>
    </row>
    <row r="174" spans="1:15" ht="22.9" customHeight="1" thickBot="1" x14ac:dyDescent="0.25">
      <c r="A174" s="4582"/>
      <c r="B174" s="4545"/>
      <c r="C174" s="2362"/>
      <c r="D174" s="2361"/>
      <c r="E174" s="2360"/>
      <c r="F174" s="4606"/>
      <c r="G174" s="4401"/>
      <c r="H174" s="4516"/>
      <c r="I174" s="4519"/>
      <c r="J174" s="2358"/>
      <c r="K174" s="2357" t="s">
        <v>20</v>
      </c>
      <c r="L174" s="2356">
        <v>0</v>
      </c>
      <c r="M174" s="2355"/>
      <c r="N174" s="2354"/>
      <c r="O174" s="2353"/>
    </row>
    <row r="175" spans="1:15" ht="13.5" customHeight="1" thickBot="1" x14ac:dyDescent="0.25">
      <c r="A175" s="4583"/>
      <c r="B175" s="4546"/>
      <c r="C175" s="2351"/>
      <c r="D175" s="2350"/>
      <c r="E175" s="2349"/>
      <c r="F175" s="4607"/>
      <c r="G175" s="4402"/>
      <c r="H175" s="4530"/>
      <c r="I175" s="4520"/>
      <c r="J175" s="2347"/>
      <c r="K175" s="2346" t="s">
        <v>27</v>
      </c>
      <c r="L175" s="2345">
        <f>SUM(L174)</f>
        <v>0</v>
      </c>
      <c r="M175" s="2344"/>
      <c r="N175" s="2343"/>
      <c r="O175" s="2342"/>
    </row>
    <row r="176" spans="1:15" ht="27" customHeight="1" thickBot="1" x14ac:dyDescent="0.25">
      <c r="A176" s="2341" t="s">
        <v>28</v>
      </c>
      <c r="B176" s="2340" t="s">
        <v>10</v>
      </c>
      <c r="C176" s="4632" t="s">
        <v>38</v>
      </c>
      <c r="D176" s="4633"/>
      <c r="E176" s="4633"/>
      <c r="F176" s="4633"/>
      <c r="G176" s="4633"/>
      <c r="H176" s="4633"/>
      <c r="I176" s="4633"/>
      <c r="J176" s="4645"/>
      <c r="K176" s="2339" t="s">
        <v>27</v>
      </c>
      <c r="L176" s="2338">
        <f>L167+L175</f>
        <v>0</v>
      </c>
      <c r="M176" s="2337"/>
      <c r="N176" s="2336"/>
      <c r="O176" s="2335"/>
    </row>
    <row r="177" spans="1:15" ht="25.9" customHeight="1" thickBot="1" x14ac:dyDescent="0.25">
      <c r="A177" s="2334" t="s">
        <v>28</v>
      </c>
      <c r="B177" s="4651" t="s">
        <v>495</v>
      </c>
      <c r="C177" s="4652"/>
      <c r="D177" s="4652"/>
      <c r="E177" s="4652"/>
      <c r="F177" s="4652"/>
      <c r="G177" s="4652"/>
      <c r="H177" s="4652"/>
      <c r="I177" s="4652"/>
      <c r="J177" s="4652"/>
      <c r="K177" s="4653"/>
      <c r="L177" s="2333">
        <f>L167+L175</f>
        <v>0</v>
      </c>
      <c r="M177" s="2332"/>
      <c r="N177" s="2331"/>
      <c r="O177" s="2330"/>
    </row>
    <row r="178" spans="1:15" ht="21.75" customHeight="1" thickBot="1" x14ac:dyDescent="0.25">
      <c r="A178" s="4657" t="s">
        <v>73</v>
      </c>
      <c r="B178" s="4658"/>
      <c r="C178" s="4658"/>
      <c r="D178" s="4658"/>
      <c r="E178" s="4658"/>
      <c r="F178" s="4658"/>
      <c r="G178" s="4658"/>
      <c r="H178" s="4658"/>
      <c r="I178" s="4658"/>
      <c r="J178" s="4658"/>
      <c r="K178" s="4659"/>
      <c r="L178" s="2329">
        <f>L160+L177</f>
        <v>4339.4000000000005</v>
      </c>
      <c r="M178" s="2328"/>
      <c r="N178" s="2327"/>
      <c r="O178" s="2326"/>
    </row>
    <row r="179" spans="1:15" ht="15" x14ac:dyDescent="0.2">
      <c r="A179" s="294" t="s">
        <v>197</v>
      </c>
      <c r="B179" s="294"/>
      <c r="C179" s="294"/>
      <c r="D179" s="294"/>
      <c r="E179" s="294"/>
      <c r="F179" s="294"/>
      <c r="G179" s="294"/>
      <c r="H179" s="295"/>
      <c r="I179" s="294"/>
      <c r="J179" s="294"/>
      <c r="K179" s="294"/>
      <c r="L179" s="294"/>
      <c r="M179" s="294"/>
      <c r="N179" s="296"/>
      <c r="O179" s="297"/>
    </row>
    <row r="180" spans="1:15" ht="167.25" customHeight="1" x14ac:dyDescent="0.2">
      <c r="A180" s="2072"/>
      <c r="B180" s="2072"/>
      <c r="C180" s="2072"/>
      <c r="D180" s="2072"/>
      <c r="E180" s="2072"/>
      <c r="F180" s="2323"/>
      <c r="G180" s="2072"/>
      <c r="H180" s="2325"/>
      <c r="I180" s="2324"/>
      <c r="J180" s="2323"/>
      <c r="K180" s="2323"/>
      <c r="L180" s="2323"/>
      <c r="M180" s="2072"/>
      <c r="N180" s="2072"/>
      <c r="O180" s="2322"/>
    </row>
    <row r="181" spans="1:15" ht="14.25" customHeight="1" x14ac:dyDescent="0.2">
      <c r="A181" s="4050" t="s">
        <v>196</v>
      </c>
      <c r="B181" s="4050"/>
      <c r="C181" s="4050"/>
      <c r="D181" s="4050"/>
      <c r="E181" s="4050"/>
      <c r="F181" s="4050"/>
      <c r="G181" s="4050"/>
      <c r="H181" s="4050"/>
      <c r="I181" s="4050"/>
      <c r="J181" s="4050"/>
      <c r="K181" s="4050"/>
      <c r="L181" s="4050"/>
      <c r="M181" s="2072"/>
      <c r="N181" s="2072"/>
      <c r="O181" s="2322"/>
    </row>
    <row r="182" spans="1:15" ht="13.5" thickBot="1" x14ac:dyDescent="0.25">
      <c r="A182" s="55"/>
      <c r="B182" s="57"/>
      <c r="C182" s="57"/>
      <c r="D182" s="57"/>
      <c r="E182" s="57"/>
      <c r="F182" s="57"/>
      <c r="G182" s="58"/>
      <c r="H182" s="57"/>
      <c r="I182" s="57"/>
      <c r="J182" s="57"/>
      <c r="K182" s="56"/>
      <c r="L182" s="59" t="s">
        <v>117</v>
      </c>
      <c r="M182" s="2072"/>
      <c r="N182" s="2072"/>
      <c r="O182" s="2322"/>
    </row>
    <row r="183" spans="1:15" ht="43.5" customHeight="1" thickBot="1" x14ac:dyDescent="0.25">
      <c r="A183" s="60"/>
      <c r="B183" s="61"/>
      <c r="C183" s="3576" t="s">
        <v>103</v>
      </c>
      <c r="D183" s="3576"/>
      <c r="E183" s="3576"/>
      <c r="F183" s="3576"/>
      <c r="G183" s="3576"/>
      <c r="H183" s="3576"/>
      <c r="I183" s="3576"/>
      <c r="J183" s="3576"/>
      <c r="K183" s="3576"/>
      <c r="L183" s="62" t="s">
        <v>160</v>
      </c>
      <c r="M183" s="2072"/>
      <c r="N183" s="2072"/>
      <c r="O183" s="2322"/>
    </row>
    <row r="184" spans="1:15" ht="14.25" x14ac:dyDescent="0.2">
      <c r="A184" s="4051" t="s">
        <v>182</v>
      </c>
      <c r="B184" s="4052"/>
      <c r="C184" s="4052"/>
      <c r="D184" s="4052"/>
      <c r="E184" s="4052"/>
      <c r="F184" s="4052"/>
      <c r="G184" s="4052"/>
      <c r="H184" s="4052"/>
      <c r="I184" s="4052"/>
      <c r="J184" s="4052"/>
      <c r="K184" s="4053"/>
      <c r="L184" s="1238">
        <f>L185+L188</f>
        <v>4339.4000000000005</v>
      </c>
      <c r="M184" s="2072"/>
      <c r="N184" s="2072"/>
      <c r="O184" s="2322"/>
    </row>
    <row r="185" spans="1:15" ht="15" customHeight="1" x14ac:dyDescent="0.2">
      <c r="A185" s="4022" t="s">
        <v>215</v>
      </c>
      <c r="B185" s="4023"/>
      <c r="C185" s="4023"/>
      <c r="D185" s="4023"/>
      <c r="E185" s="4023"/>
      <c r="F185" s="4023"/>
      <c r="G185" s="4023"/>
      <c r="H185" s="4023"/>
      <c r="I185" s="4023"/>
      <c r="J185" s="4023"/>
      <c r="K185" s="4054"/>
      <c r="L185" s="1235">
        <f>L186</f>
        <v>335.1</v>
      </c>
      <c r="M185" s="2072"/>
      <c r="N185" s="2072"/>
      <c r="O185" s="2322"/>
    </row>
    <row r="186" spans="1:15" ht="15" customHeight="1" x14ac:dyDescent="0.2">
      <c r="A186" s="3746" t="s">
        <v>214</v>
      </c>
      <c r="B186" s="3747"/>
      <c r="C186" s="3747"/>
      <c r="D186" s="3747"/>
      <c r="E186" s="3747"/>
      <c r="F186" s="3747"/>
      <c r="G186" s="3747"/>
      <c r="H186" s="3747"/>
      <c r="I186" s="3747"/>
      <c r="J186" s="3747"/>
      <c r="K186" s="3748"/>
      <c r="L186" s="1235">
        <f>L19+L41+L67+L73+L87+L165+L171</f>
        <v>335.1</v>
      </c>
      <c r="M186" s="2072"/>
      <c r="N186" s="2072"/>
      <c r="O186" s="2322"/>
    </row>
    <row r="187" spans="1:15" ht="15" customHeight="1" x14ac:dyDescent="0.2">
      <c r="A187" s="4022" t="s">
        <v>213</v>
      </c>
      <c r="B187" s="4023"/>
      <c r="C187" s="4023"/>
      <c r="D187" s="4023"/>
      <c r="E187" s="4024"/>
      <c r="F187" s="4024"/>
      <c r="G187" s="4024"/>
      <c r="H187" s="4024"/>
      <c r="I187" s="4024"/>
      <c r="J187" s="4024"/>
      <c r="K187" s="4025"/>
      <c r="L187" s="1235"/>
      <c r="M187" s="2072"/>
      <c r="N187" s="2072"/>
      <c r="O187" s="2322"/>
    </row>
    <row r="188" spans="1:15" ht="15" customHeight="1" x14ac:dyDescent="0.2">
      <c r="A188" s="3746" t="s">
        <v>174</v>
      </c>
      <c r="B188" s="3747"/>
      <c r="C188" s="3747"/>
      <c r="D188" s="3747"/>
      <c r="E188" s="3747"/>
      <c r="F188" s="3747"/>
      <c r="G188" s="3747"/>
      <c r="H188" s="3747"/>
      <c r="I188" s="3747"/>
      <c r="J188" s="3747"/>
      <c r="K188" s="3748"/>
      <c r="L188" s="1235">
        <f>L189+L192</f>
        <v>4004.3</v>
      </c>
      <c r="M188" s="2072"/>
      <c r="N188" s="2072"/>
      <c r="O188" s="2322"/>
    </row>
    <row r="189" spans="1:15" ht="15" customHeight="1" x14ac:dyDescent="0.2">
      <c r="A189" s="4022" t="s">
        <v>212</v>
      </c>
      <c r="B189" s="4023"/>
      <c r="C189" s="4023"/>
      <c r="D189" s="4023"/>
      <c r="E189" s="4024"/>
      <c r="F189" s="4024"/>
      <c r="G189" s="4024"/>
      <c r="H189" s="4024"/>
      <c r="I189" s="4024"/>
      <c r="J189" s="4024"/>
      <c r="K189" s="4025"/>
      <c r="L189" s="1237">
        <f>L23+L33+L45+L68+L74+L88</f>
        <v>1091</v>
      </c>
      <c r="M189" s="2072"/>
      <c r="N189" s="2072"/>
      <c r="O189" s="2322"/>
    </row>
    <row r="190" spans="1:15" ht="15" customHeight="1" x14ac:dyDescent="0.2">
      <c r="A190" s="4022" t="s">
        <v>211</v>
      </c>
      <c r="B190" s="4023"/>
      <c r="C190" s="4023"/>
      <c r="D190" s="4023"/>
      <c r="E190" s="4024"/>
      <c r="F190" s="4024"/>
      <c r="G190" s="4024"/>
      <c r="H190" s="4024"/>
      <c r="I190" s="4024"/>
      <c r="J190" s="4024"/>
      <c r="K190" s="4025"/>
      <c r="L190" s="1235"/>
      <c r="M190" s="2072"/>
      <c r="N190" s="2072"/>
      <c r="O190" s="2322"/>
    </row>
    <row r="191" spans="1:15" ht="15" customHeight="1" x14ac:dyDescent="0.2">
      <c r="A191" s="4022" t="s">
        <v>210</v>
      </c>
      <c r="B191" s="4023"/>
      <c r="C191" s="4023"/>
      <c r="D191" s="4023"/>
      <c r="E191" s="4024"/>
      <c r="F191" s="4024"/>
      <c r="G191" s="4024"/>
      <c r="H191" s="4024"/>
      <c r="I191" s="4024"/>
      <c r="J191" s="4024"/>
      <c r="K191" s="4025"/>
      <c r="L191" s="1235"/>
      <c r="M191" s="2072"/>
      <c r="N191" s="2072"/>
      <c r="O191" s="2322"/>
    </row>
    <row r="192" spans="1:15" ht="15" customHeight="1" x14ac:dyDescent="0.2">
      <c r="A192" s="4022" t="s">
        <v>209</v>
      </c>
      <c r="B192" s="4024"/>
      <c r="C192" s="4024"/>
      <c r="D192" s="4024"/>
      <c r="E192" s="4024"/>
      <c r="F192" s="4024"/>
      <c r="G192" s="4024"/>
      <c r="H192" s="4024"/>
      <c r="I192" s="4024"/>
      <c r="J192" s="4024"/>
      <c r="K192" s="4025"/>
      <c r="L192" s="1235">
        <f>L21+L32+L44+L66+L76</f>
        <v>2913.3</v>
      </c>
      <c r="M192" s="2072"/>
      <c r="N192" s="2072"/>
      <c r="O192" s="2322"/>
    </row>
    <row r="193" spans="1:15" ht="15" customHeight="1" x14ac:dyDescent="0.2">
      <c r="A193" s="4022" t="s">
        <v>208</v>
      </c>
      <c r="B193" s="4023"/>
      <c r="C193" s="4023"/>
      <c r="D193" s="4023"/>
      <c r="E193" s="4024"/>
      <c r="F193" s="4024"/>
      <c r="G193" s="4024"/>
      <c r="H193" s="4024"/>
      <c r="I193" s="4024"/>
      <c r="J193" s="4024"/>
      <c r="K193" s="4025"/>
      <c r="L193" s="1235"/>
      <c r="M193" s="2072"/>
      <c r="N193" s="2072"/>
      <c r="O193" s="2322"/>
    </row>
    <row r="194" spans="1:15" ht="15" customHeight="1" x14ac:dyDescent="0.2">
      <c r="A194" s="4026" t="s">
        <v>207</v>
      </c>
      <c r="B194" s="4027"/>
      <c r="C194" s="4027"/>
      <c r="D194" s="4027"/>
      <c r="E194" s="4024"/>
      <c r="F194" s="4024"/>
      <c r="G194" s="4024"/>
      <c r="H194" s="4024"/>
      <c r="I194" s="4024"/>
      <c r="J194" s="4024"/>
      <c r="K194" s="4025"/>
      <c r="L194" s="1235"/>
      <c r="M194" s="2072"/>
      <c r="N194" s="2072"/>
      <c r="O194" s="2322"/>
    </row>
    <row r="195" spans="1:15" ht="15" customHeight="1" x14ac:dyDescent="0.2">
      <c r="A195" s="4022" t="s">
        <v>206</v>
      </c>
      <c r="B195" s="4024"/>
      <c r="C195" s="4024"/>
      <c r="D195" s="4024"/>
      <c r="E195" s="4024"/>
      <c r="F195" s="4024"/>
      <c r="G195" s="4024"/>
      <c r="H195" s="4024"/>
      <c r="I195" s="4024"/>
      <c r="J195" s="4024"/>
      <c r="K195" s="4025"/>
      <c r="L195" s="1235"/>
      <c r="M195" s="2072"/>
      <c r="N195" s="2072"/>
      <c r="O195" s="2322"/>
    </row>
    <row r="196" spans="1:15" ht="15" customHeight="1" x14ac:dyDescent="0.2">
      <c r="A196" s="3746" t="s">
        <v>205</v>
      </c>
      <c r="B196" s="3747"/>
      <c r="C196" s="3747"/>
      <c r="D196" s="3747"/>
      <c r="E196" s="3747"/>
      <c r="F196" s="3747"/>
      <c r="G196" s="3747"/>
      <c r="H196" s="3747"/>
      <c r="I196" s="3747"/>
      <c r="J196" s="3747"/>
      <c r="K196" s="3748"/>
      <c r="L196" s="1235"/>
      <c r="M196" s="2072"/>
      <c r="N196" s="2072"/>
      <c r="O196" s="2322"/>
    </row>
    <row r="197" spans="1:15" ht="15" customHeight="1" x14ac:dyDescent="0.2">
      <c r="A197" s="3746" t="s">
        <v>204</v>
      </c>
      <c r="B197" s="3747"/>
      <c r="C197" s="3747"/>
      <c r="D197" s="3747"/>
      <c r="E197" s="3747"/>
      <c r="F197" s="3747"/>
      <c r="G197" s="3747"/>
      <c r="H197" s="3747"/>
      <c r="I197" s="3747"/>
      <c r="J197" s="3747"/>
      <c r="K197" s="3748"/>
      <c r="L197" s="1235"/>
      <c r="M197" s="2072"/>
      <c r="N197" s="2072"/>
      <c r="O197" s="2322"/>
    </row>
    <row r="198" spans="1:15" ht="15" customHeight="1" x14ac:dyDescent="0.2">
      <c r="A198" s="4022" t="s">
        <v>192</v>
      </c>
      <c r="B198" s="4023"/>
      <c r="C198" s="4023"/>
      <c r="D198" s="4023"/>
      <c r="E198" s="4024"/>
      <c r="F198" s="4024"/>
      <c r="G198" s="4024"/>
      <c r="H198" s="4024"/>
      <c r="I198" s="4024"/>
      <c r="J198" s="4024"/>
      <c r="K198" s="4025"/>
      <c r="L198" s="1235"/>
      <c r="M198" s="2072"/>
      <c r="N198" s="2072"/>
      <c r="O198" s="2322"/>
    </row>
    <row r="199" spans="1:15" ht="15" customHeight="1" x14ac:dyDescent="0.2">
      <c r="A199" s="4022" t="s">
        <v>193</v>
      </c>
      <c r="B199" s="4023"/>
      <c r="C199" s="4023"/>
      <c r="D199" s="4023"/>
      <c r="E199" s="4024"/>
      <c r="F199" s="4024"/>
      <c r="G199" s="4024"/>
      <c r="H199" s="4024"/>
      <c r="I199" s="4024"/>
      <c r="J199" s="4024"/>
      <c r="K199" s="4025"/>
      <c r="L199" s="1235"/>
      <c r="M199" s="2072"/>
      <c r="N199" s="2072"/>
      <c r="O199" s="2322"/>
    </row>
    <row r="200" spans="1:15" ht="15.75" customHeight="1" thickBot="1" x14ac:dyDescent="0.25">
      <c r="A200" s="4022" t="s">
        <v>194</v>
      </c>
      <c r="B200" s="4023"/>
      <c r="C200" s="4023"/>
      <c r="D200" s="4023"/>
      <c r="E200" s="4023"/>
      <c r="F200" s="4023"/>
      <c r="G200" s="4023"/>
      <c r="H200" s="4023"/>
      <c r="I200" s="4023"/>
      <c r="J200" s="4023"/>
      <c r="K200" s="4054"/>
      <c r="L200" s="1235"/>
      <c r="M200" s="2072"/>
      <c r="N200" s="2072"/>
      <c r="O200" s="2322"/>
    </row>
    <row r="201" spans="1:15" ht="25.9" customHeight="1" thickBot="1" x14ac:dyDescent="0.25">
      <c r="A201" s="3958" t="s">
        <v>177</v>
      </c>
      <c r="B201" s="3959"/>
      <c r="C201" s="3959"/>
      <c r="D201" s="3959"/>
      <c r="E201" s="3959"/>
      <c r="F201" s="3959"/>
      <c r="G201" s="3959"/>
      <c r="H201" s="3959"/>
      <c r="I201" s="3959"/>
      <c r="J201" s="3959"/>
      <c r="K201" s="3960"/>
      <c r="L201" s="1234">
        <f>L202</f>
        <v>0</v>
      </c>
      <c r="M201" s="2072"/>
      <c r="N201" s="2072"/>
      <c r="O201" s="2322"/>
    </row>
    <row r="202" spans="1:15" ht="15" customHeight="1" x14ac:dyDescent="0.2">
      <c r="A202" s="4293" t="s">
        <v>195</v>
      </c>
      <c r="B202" s="4294"/>
      <c r="C202" s="4294"/>
      <c r="D202" s="4294"/>
      <c r="E202" s="4295"/>
      <c r="F202" s="4295"/>
      <c r="G202" s="4295"/>
      <c r="H202" s="4295"/>
      <c r="I202" s="4295"/>
      <c r="J202" s="4295"/>
      <c r="K202" s="4296"/>
      <c r="L202" s="1233">
        <v>0</v>
      </c>
      <c r="M202" s="2072"/>
      <c r="N202" s="2072"/>
      <c r="O202" s="2322"/>
    </row>
    <row r="203" spans="1:15" ht="15.75" customHeight="1" thickBot="1" x14ac:dyDescent="0.25">
      <c r="A203" s="3943" t="s">
        <v>178</v>
      </c>
      <c r="B203" s="3944"/>
      <c r="C203" s="3944"/>
      <c r="D203" s="3944"/>
      <c r="E203" s="3944"/>
      <c r="F203" s="3944"/>
      <c r="G203" s="3944"/>
      <c r="H203" s="3944"/>
      <c r="I203" s="3944"/>
      <c r="J203" s="3944"/>
      <c r="K203" s="3945"/>
      <c r="L203" s="1230"/>
      <c r="M203" s="2072"/>
      <c r="N203" s="2072"/>
      <c r="O203" s="2322"/>
    </row>
    <row r="204" spans="1:15" ht="15.75" customHeight="1" thickBot="1" x14ac:dyDescent="0.25">
      <c r="A204" s="3946" t="s">
        <v>203</v>
      </c>
      <c r="B204" s="3947"/>
      <c r="C204" s="3947"/>
      <c r="D204" s="3947"/>
      <c r="E204" s="3947"/>
      <c r="F204" s="3947"/>
      <c r="G204" s="3947"/>
      <c r="H204" s="3947"/>
      <c r="I204" s="3947"/>
      <c r="J204" s="3947"/>
      <c r="K204" s="3948"/>
      <c r="L204" s="1232">
        <f>L184+L201</f>
        <v>4339.4000000000005</v>
      </c>
      <c r="M204" s="2072"/>
      <c r="N204" s="2072"/>
      <c r="O204" s="2322"/>
    </row>
    <row r="205" spans="1:15" ht="15" customHeight="1" x14ac:dyDescent="0.2">
      <c r="A205" s="3949" t="s">
        <v>180</v>
      </c>
      <c r="B205" s="3950"/>
      <c r="C205" s="3950"/>
      <c r="D205" s="3950"/>
      <c r="E205" s="3950"/>
      <c r="F205" s="3950"/>
      <c r="G205" s="3950"/>
      <c r="H205" s="3950"/>
      <c r="I205" s="3950"/>
      <c r="J205" s="3950"/>
      <c r="K205" s="3951"/>
      <c r="L205" s="1233"/>
      <c r="M205" s="2072"/>
      <c r="N205" s="2072"/>
      <c r="O205" s="2322"/>
    </row>
    <row r="206" spans="1:15" ht="18.75" customHeight="1" thickBot="1" x14ac:dyDescent="0.25">
      <c r="A206" s="3952" t="s">
        <v>181</v>
      </c>
      <c r="B206" s="3953"/>
      <c r="C206" s="3953"/>
      <c r="D206" s="3953"/>
      <c r="E206" s="3953"/>
      <c r="F206" s="3953"/>
      <c r="G206" s="3953"/>
      <c r="H206" s="3953"/>
      <c r="I206" s="3953"/>
      <c r="J206" s="3953"/>
      <c r="K206" s="3954"/>
      <c r="L206" s="1230">
        <v>682.2</v>
      </c>
      <c r="M206" s="2066"/>
      <c r="N206" s="2066"/>
      <c r="O206" s="2321"/>
    </row>
    <row r="207" spans="1:15" x14ac:dyDescent="0.2">
      <c r="A207" s="2064"/>
      <c r="B207" s="2066"/>
      <c r="C207" s="2066"/>
      <c r="D207" s="2066"/>
      <c r="E207" s="2066"/>
      <c r="F207" s="353"/>
      <c r="H207" s="353"/>
      <c r="I207" s="353"/>
      <c r="J207" s="353"/>
      <c r="K207" s="353"/>
      <c r="L207" s="353"/>
    </row>
    <row r="208" spans="1:15" x14ac:dyDescent="0.2">
      <c r="A208" s="2064"/>
      <c r="B208" s="2066"/>
      <c r="C208" s="2066"/>
      <c r="D208" s="2066"/>
      <c r="E208" s="2066"/>
      <c r="F208" s="353"/>
      <c r="H208" s="353"/>
      <c r="I208" s="353"/>
      <c r="J208" s="353"/>
      <c r="K208" s="353"/>
      <c r="L208" s="353"/>
    </row>
    <row r="209" spans="1:12" x14ac:dyDescent="0.2">
      <c r="A209" s="2064"/>
      <c r="B209" s="2066"/>
      <c r="C209" s="2066"/>
      <c r="D209" s="2066"/>
      <c r="E209" s="2066"/>
      <c r="F209" s="353"/>
      <c r="H209" s="353"/>
      <c r="I209" s="353"/>
      <c r="J209" s="353"/>
      <c r="K209" s="353"/>
      <c r="L209" s="353"/>
    </row>
    <row r="210" spans="1:12" x14ac:dyDescent="0.2">
      <c r="A210" s="2064"/>
      <c r="B210" s="2066"/>
      <c r="C210" s="2066"/>
      <c r="D210" s="2066"/>
      <c r="E210" s="2066"/>
      <c r="F210" s="353"/>
      <c r="H210" s="353"/>
      <c r="I210" s="353"/>
      <c r="J210" s="353"/>
      <c r="K210" s="353"/>
      <c r="L210" s="353"/>
    </row>
    <row r="211" spans="1:12" x14ac:dyDescent="0.2">
      <c r="A211" s="2064"/>
      <c r="B211" s="2066"/>
      <c r="C211" s="2066"/>
      <c r="D211" s="2066"/>
      <c r="E211" s="2066"/>
      <c r="F211" s="353"/>
      <c r="H211" s="353"/>
      <c r="I211" s="353"/>
      <c r="J211" s="353"/>
      <c r="K211" s="353"/>
      <c r="L211" s="353"/>
    </row>
    <row r="212" spans="1:12" x14ac:dyDescent="0.2">
      <c r="A212" s="2064"/>
      <c r="B212" s="2066"/>
      <c r="C212" s="2066"/>
      <c r="D212" s="2066"/>
      <c r="E212" s="2066"/>
      <c r="F212" s="353"/>
      <c r="H212" s="353"/>
      <c r="I212" s="353"/>
      <c r="J212" s="353"/>
      <c r="K212" s="353"/>
      <c r="L212" s="353"/>
    </row>
    <row r="213" spans="1:12" ht="15" customHeight="1" x14ac:dyDescent="0.2">
      <c r="A213" s="2064"/>
      <c r="B213" s="2066"/>
      <c r="C213" s="2066"/>
      <c r="D213" s="2066"/>
      <c r="E213" s="2066"/>
      <c r="F213" s="353"/>
      <c r="H213" s="353"/>
      <c r="I213" s="353"/>
      <c r="J213" s="353"/>
      <c r="K213" s="353"/>
      <c r="L213" s="353"/>
    </row>
    <row r="214" spans="1:12" x14ac:dyDescent="0.2">
      <c r="A214" s="2064"/>
      <c r="B214" s="2066"/>
      <c r="C214" s="2066"/>
      <c r="D214" s="2066"/>
      <c r="E214" s="2066"/>
      <c r="F214" s="353"/>
      <c r="H214" s="353"/>
      <c r="I214" s="353"/>
      <c r="J214" s="353"/>
      <c r="K214" s="353"/>
      <c r="L214" s="353"/>
    </row>
    <row r="215" spans="1:12" x14ac:dyDescent="0.2">
      <c r="A215" s="2064"/>
      <c r="B215" s="2066"/>
      <c r="C215" s="2066"/>
      <c r="D215" s="2066"/>
      <c r="E215" s="2066"/>
      <c r="F215" s="353"/>
      <c r="H215" s="353"/>
      <c r="I215" s="353"/>
      <c r="J215" s="353"/>
      <c r="K215" s="353"/>
      <c r="L215" s="353"/>
    </row>
    <row r="216" spans="1:12" ht="15.75" customHeight="1" x14ac:dyDescent="0.2">
      <c r="A216" s="2064"/>
      <c r="B216" s="2066"/>
      <c r="C216" s="2066"/>
      <c r="D216" s="2066"/>
      <c r="E216" s="2066"/>
      <c r="F216" s="353"/>
      <c r="H216" s="353"/>
      <c r="I216" s="353"/>
      <c r="J216" s="353"/>
      <c r="K216" s="353"/>
      <c r="L216" s="353"/>
    </row>
    <row r="217" spans="1:12" ht="15.75" customHeight="1" x14ac:dyDescent="0.2">
      <c r="A217" s="2064"/>
      <c r="B217" s="2066"/>
      <c r="C217" s="2066"/>
      <c r="D217" s="2066"/>
      <c r="E217" s="2066"/>
      <c r="F217" s="353"/>
      <c r="H217" s="353"/>
      <c r="I217" s="353"/>
      <c r="J217" s="353"/>
      <c r="K217" s="353"/>
      <c r="L217" s="353"/>
    </row>
    <row r="218" spans="1:12" x14ac:dyDescent="0.2">
      <c r="A218" s="2064"/>
      <c r="B218" s="2066"/>
      <c r="C218" s="2066"/>
      <c r="D218" s="2066"/>
      <c r="E218" s="2066"/>
      <c r="F218" s="353"/>
      <c r="H218" s="353"/>
      <c r="I218" s="353"/>
      <c r="J218" s="353"/>
      <c r="K218" s="353"/>
      <c r="L218" s="353"/>
    </row>
    <row r="219" spans="1:12" x14ac:dyDescent="0.2">
      <c r="A219" s="2064"/>
      <c r="B219" s="2066"/>
      <c r="C219" s="2066"/>
      <c r="D219" s="2066"/>
      <c r="E219" s="2066"/>
      <c r="F219" s="353"/>
      <c r="H219" s="353"/>
      <c r="I219" s="353"/>
      <c r="J219" s="353"/>
      <c r="K219" s="353"/>
      <c r="L219" s="353"/>
    </row>
    <row r="220" spans="1:12" x14ac:dyDescent="0.2">
      <c r="F220" s="353"/>
      <c r="H220" s="353"/>
      <c r="I220" s="353"/>
      <c r="J220" s="353"/>
      <c r="K220" s="353"/>
      <c r="L220" s="353"/>
    </row>
    <row r="221" spans="1:12" x14ac:dyDescent="0.2">
      <c r="F221" s="353"/>
      <c r="H221" s="353"/>
      <c r="I221" s="353"/>
      <c r="J221" s="353"/>
      <c r="K221" s="353"/>
      <c r="L221" s="353"/>
    </row>
    <row r="222" spans="1:12" ht="18" customHeight="1" x14ac:dyDescent="0.2">
      <c r="F222" s="353"/>
      <c r="H222" s="353"/>
      <c r="I222" s="353"/>
      <c r="J222" s="353"/>
      <c r="K222" s="353"/>
      <c r="L222" s="353"/>
    </row>
    <row r="223" spans="1:12" x14ac:dyDescent="0.2">
      <c r="F223" s="353"/>
      <c r="H223" s="353"/>
      <c r="I223" s="353"/>
      <c r="J223" s="353"/>
      <c r="K223" s="353"/>
      <c r="L223" s="353"/>
    </row>
    <row r="224" spans="1:12" x14ac:dyDescent="0.2">
      <c r="F224" s="353"/>
      <c r="H224" s="353"/>
      <c r="I224" s="353"/>
      <c r="J224" s="353"/>
      <c r="K224" s="353"/>
      <c r="L224" s="353"/>
    </row>
    <row r="225" spans="14:14" x14ac:dyDescent="0.2">
      <c r="N225" s="2320"/>
    </row>
  </sheetData>
  <mergeCells count="371">
    <mergeCell ref="A198:K198"/>
    <mergeCell ref="A199:K199"/>
    <mergeCell ref="A200:K200"/>
    <mergeCell ref="A201:K201"/>
    <mergeCell ref="A202:K202"/>
    <mergeCell ref="A203:K203"/>
    <mergeCell ref="A204:K204"/>
    <mergeCell ref="A205:K205"/>
    <mergeCell ref="A206:K206"/>
    <mergeCell ref="A193:K193"/>
    <mergeCell ref="A194:K194"/>
    <mergeCell ref="A195:K195"/>
    <mergeCell ref="A196:K196"/>
    <mergeCell ref="A197:K197"/>
    <mergeCell ref="F165:F167"/>
    <mergeCell ref="I165:I170"/>
    <mergeCell ref="G165:G170"/>
    <mergeCell ref="B160:K160"/>
    <mergeCell ref="I171:I175"/>
    <mergeCell ref="F168:F170"/>
    <mergeCell ref="B171:B172"/>
    <mergeCell ref="B165:B167"/>
    <mergeCell ref="B162:L162"/>
    <mergeCell ref="A186:K186"/>
    <mergeCell ref="A187:K187"/>
    <mergeCell ref="F171:F172"/>
    <mergeCell ref="B168:B170"/>
    <mergeCell ref="J165:J170"/>
    <mergeCell ref="H165:H170"/>
    <mergeCell ref="A192:K192"/>
    <mergeCell ref="A185:K185"/>
    <mergeCell ref="A171:A172"/>
    <mergeCell ref="C176:J176"/>
    <mergeCell ref="H171:H175"/>
    <mergeCell ref="F173:F175"/>
    <mergeCell ref="G171:G175"/>
    <mergeCell ref="H147:H158"/>
    <mergeCell ref="I156:I158"/>
    <mergeCell ref="A178:K178"/>
    <mergeCell ref="A173:A175"/>
    <mergeCell ref="B173:B175"/>
    <mergeCell ref="A181:L181"/>
    <mergeCell ref="A165:A167"/>
    <mergeCell ref="A168:A170"/>
    <mergeCell ref="A154:A155"/>
    <mergeCell ref="A147:A149"/>
    <mergeCell ref="C159:J159"/>
    <mergeCell ref="B147:B149"/>
    <mergeCell ref="F150:F151"/>
    <mergeCell ref="B152:B153"/>
    <mergeCell ref="D150:D151"/>
    <mergeCell ref="I147:I149"/>
    <mergeCell ref="A188:K188"/>
    <mergeCell ref="A189:K189"/>
    <mergeCell ref="A190:K190"/>
    <mergeCell ref="J147:J148"/>
    <mergeCell ref="J152:J153"/>
    <mergeCell ref="G154:G155"/>
    <mergeCell ref="E154:E155"/>
    <mergeCell ref="B154:B155"/>
    <mergeCell ref="I150:I151"/>
    <mergeCell ref="B177:K177"/>
    <mergeCell ref="A156:A158"/>
    <mergeCell ref="B156:B158"/>
    <mergeCell ref="G156:G158"/>
    <mergeCell ref="A152:A153"/>
    <mergeCell ref="A150:A151"/>
    <mergeCell ref="I154:I155"/>
    <mergeCell ref="C183:K183"/>
    <mergeCell ref="A184:K184"/>
    <mergeCell ref="B141:B142"/>
    <mergeCell ref="E156:E158"/>
    <mergeCell ref="F156:F158"/>
    <mergeCell ref="B143:B144"/>
    <mergeCell ref="B145:B146"/>
    <mergeCell ref="H135:H142"/>
    <mergeCell ref="E152:E153"/>
    <mergeCell ref="B150:B151"/>
    <mergeCell ref="I152:I153"/>
    <mergeCell ref="F143:F144"/>
    <mergeCell ref="G135:G136"/>
    <mergeCell ref="G132:G134"/>
    <mergeCell ref="I145:I146"/>
    <mergeCell ref="G126:G128"/>
    <mergeCell ref="G129:G131"/>
    <mergeCell ref="A191:K191"/>
    <mergeCell ref="G152:G153"/>
    <mergeCell ref="F154:F155"/>
    <mergeCell ref="A141:A142"/>
    <mergeCell ref="G147:G151"/>
    <mergeCell ref="F137:F138"/>
    <mergeCell ref="H124:H128"/>
    <mergeCell ref="I139:I140"/>
    <mergeCell ref="I141:I142"/>
    <mergeCell ref="G139:G140"/>
    <mergeCell ref="E124:E125"/>
    <mergeCell ref="G141:G142"/>
    <mergeCell ref="I137:I138"/>
    <mergeCell ref="G143:G146"/>
    <mergeCell ref="I143:I144"/>
    <mergeCell ref="H129:H134"/>
    <mergeCell ref="I129:I131"/>
    <mergeCell ref="I132:I134"/>
    <mergeCell ref="G137:G138"/>
    <mergeCell ref="C135:C136"/>
    <mergeCell ref="D122:D123"/>
    <mergeCell ref="B114:B116"/>
    <mergeCell ref="D114:D116"/>
    <mergeCell ref="D139:D140"/>
    <mergeCell ref="C139:C140"/>
    <mergeCell ref="E135:E136"/>
    <mergeCell ref="E117:E119"/>
    <mergeCell ref="F120:F121"/>
    <mergeCell ref="F129:F131"/>
    <mergeCell ref="E122:E123"/>
    <mergeCell ref="F126:F128"/>
    <mergeCell ref="E129:E131"/>
    <mergeCell ref="F132:F134"/>
    <mergeCell ref="F135:F136"/>
    <mergeCell ref="F124:F125"/>
    <mergeCell ref="B101:B104"/>
    <mergeCell ref="B98:B100"/>
    <mergeCell ref="A98:A100"/>
    <mergeCell ref="C95:C97"/>
    <mergeCell ref="C98:C100"/>
    <mergeCell ref="F139:F140"/>
    <mergeCell ref="A137:A138"/>
    <mergeCell ref="C92:C94"/>
    <mergeCell ref="C110:C113"/>
    <mergeCell ref="E95:E97"/>
    <mergeCell ref="E98:E100"/>
    <mergeCell ref="D108:D109"/>
    <mergeCell ref="D98:D100"/>
    <mergeCell ref="D101:D104"/>
    <mergeCell ref="D92:D94"/>
    <mergeCell ref="D95:D97"/>
    <mergeCell ref="A101:A104"/>
    <mergeCell ref="B105:B107"/>
    <mergeCell ref="E92:E94"/>
    <mergeCell ref="A135:A136"/>
    <mergeCell ref="D132:D134"/>
    <mergeCell ref="C120:C121"/>
    <mergeCell ref="A114:A116"/>
    <mergeCell ref="C129:C131"/>
    <mergeCell ref="A105:A107"/>
    <mergeCell ref="F108:F109"/>
    <mergeCell ref="D105:D107"/>
    <mergeCell ref="C105:C107"/>
    <mergeCell ref="C122:C123"/>
    <mergeCell ref="E141:E142"/>
    <mergeCell ref="C124:C125"/>
    <mergeCell ref="C126:C128"/>
    <mergeCell ref="E126:E128"/>
    <mergeCell ref="B126:B128"/>
    <mergeCell ref="B124:B125"/>
    <mergeCell ref="E132:E134"/>
    <mergeCell ref="D124:D125"/>
    <mergeCell ref="E139:E140"/>
    <mergeCell ref="B122:B123"/>
    <mergeCell ref="A129:A131"/>
    <mergeCell ref="A122:A123"/>
    <mergeCell ref="A117:A119"/>
    <mergeCell ref="A120:A121"/>
    <mergeCell ref="C117:C119"/>
    <mergeCell ref="A110:A113"/>
    <mergeCell ref="B108:B109"/>
    <mergeCell ref="C132:C134"/>
    <mergeCell ref="A139:A140"/>
    <mergeCell ref="A145:A146"/>
    <mergeCell ref="B117:B119"/>
    <mergeCell ref="A124:A125"/>
    <mergeCell ref="A126:A128"/>
    <mergeCell ref="D120:D121"/>
    <mergeCell ref="B120:B121"/>
    <mergeCell ref="F141:F142"/>
    <mergeCell ref="A143:A144"/>
    <mergeCell ref="C108:C109"/>
    <mergeCell ref="A108:A109"/>
    <mergeCell ref="B137:B138"/>
    <mergeCell ref="B135:B136"/>
    <mergeCell ref="D117:D119"/>
    <mergeCell ref="D126:D128"/>
    <mergeCell ref="A132:A134"/>
    <mergeCell ref="D135:D136"/>
    <mergeCell ref="B132:B134"/>
    <mergeCell ref="B129:B131"/>
    <mergeCell ref="C114:C116"/>
    <mergeCell ref="B139:B140"/>
    <mergeCell ref="D137:D138"/>
    <mergeCell ref="E137:E138"/>
    <mergeCell ref="D129:D131"/>
    <mergeCell ref="C137:C138"/>
    <mergeCell ref="J139:J140"/>
    <mergeCell ref="J126:J128"/>
    <mergeCell ref="J124:J125"/>
    <mergeCell ref="J137:J138"/>
    <mergeCell ref="I126:I128"/>
    <mergeCell ref="I135:I136"/>
    <mergeCell ref="J135:J136"/>
    <mergeCell ref="J114:J116"/>
    <mergeCell ref="I124:I125"/>
    <mergeCell ref="F101:F104"/>
    <mergeCell ref="F110:F113"/>
    <mergeCell ref="F114:F116"/>
    <mergeCell ref="G114:G116"/>
    <mergeCell ref="G101:G104"/>
    <mergeCell ref="G66:G72"/>
    <mergeCell ref="I98:I100"/>
    <mergeCell ref="J129:J131"/>
    <mergeCell ref="J132:J134"/>
    <mergeCell ref="G117:G119"/>
    <mergeCell ref="G122:G123"/>
    <mergeCell ref="F92:F94"/>
    <mergeCell ref="G120:G121"/>
    <mergeCell ref="H92:H97"/>
    <mergeCell ref="G95:G97"/>
    <mergeCell ref="F122:F123"/>
    <mergeCell ref="E120:E121"/>
    <mergeCell ref="F117:F119"/>
    <mergeCell ref="I120:I121"/>
    <mergeCell ref="I122:I123"/>
    <mergeCell ref="I32:I37"/>
    <mergeCell ref="I51:I57"/>
    <mergeCell ref="I58:I65"/>
    <mergeCell ref="H51:H57"/>
    <mergeCell ref="H58:H65"/>
    <mergeCell ref="H98:H104"/>
    <mergeCell ref="E114:E116"/>
    <mergeCell ref="E110:E113"/>
    <mergeCell ref="E105:E107"/>
    <mergeCell ref="H32:H40"/>
    <mergeCell ref="H41:H50"/>
    <mergeCell ref="I41:I50"/>
    <mergeCell ref="G58:G65"/>
    <mergeCell ref="G51:G57"/>
    <mergeCell ref="F105:F107"/>
    <mergeCell ref="F95:F97"/>
    <mergeCell ref="F98:F100"/>
    <mergeCell ref="B84:B86"/>
    <mergeCell ref="B73:B77"/>
    <mergeCell ref="A84:A86"/>
    <mergeCell ref="B78:B82"/>
    <mergeCell ref="A87:A91"/>
    <mergeCell ref="F66:F69"/>
    <mergeCell ref="F58:F60"/>
    <mergeCell ref="F51:F57"/>
    <mergeCell ref="D87:F91"/>
    <mergeCell ref="A66:A69"/>
    <mergeCell ref="B66:B69"/>
    <mergeCell ref="B58:B65"/>
    <mergeCell ref="C83:J83"/>
    <mergeCell ref="I87:I91"/>
    <mergeCell ref="C85:L86"/>
    <mergeCell ref="A58:A65"/>
    <mergeCell ref="B95:B97"/>
    <mergeCell ref="A95:A97"/>
    <mergeCell ref="A92:A94"/>
    <mergeCell ref="B92:B94"/>
    <mergeCell ref="F70:F72"/>
    <mergeCell ref="G110:G113"/>
    <mergeCell ref="G98:G100"/>
    <mergeCell ref="G108:G109"/>
    <mergeCell ref="C73:C77"/>
    <mergeCell ref="C78:C82"/>
    <mergeCell ref="G92:G94"/>
    <mergeCell ref="G105:G107"/>
    <mergeCell ref="E101:E104"/>
    <mergeCell ref="E78:E82"/>
    <mergeCell ref="D78:D82"/>
    <mergeCell ref="A78:A82"/>
    <mergeCell ref="E66:E72"/>
    <mergeCell ref="B87:B91"/>
    <mergeCell ref="E108:E109"/>
    <mergeCell ref="D110:D113"/>
    <mergeCell ref="B110:B113"/>
    <mergeCell ref="C101:C104"/>
    <mergeCell ref="A73:A77"/>
    <mergeCell ref="A26:A31"/>
    <mergeCell ref="A35:A37"/>
    <mergeCell ref="A38:A40"/>
    <mergeCell ref="B38:B40"/>
    <mergeCell ref="C38:C40"/>
    <mergeCell ref="D41:F50"/>
    <mergeCell ref="B26:B31"/>
    <mergeCell ref="G32:G40"/>
    <mergeCell ref="F38:F39"/>
    <mergeCell ref="B32:B34"/>
    <mergeCell ref="C32:C34"/>
    <mergeCell ref="B41:B50"/>
    <mergeCell ref="I78:I82"/>
    <mergeCell ref="A3:O3"/>
    <mergeCell ref="L6:L8"/>
    <mergeCell ref="M7:M8"/>
    <mergeCell ref="A19:A25"/>
    <mergeCell ref="A41:A50"/>
    <mergeCell ref="G26:G31"/>
    <mergeCell ref="H26:H31"/>
    <mergeCell ref="F26:F27"/>
    <mergeCell ref="G41:G50"/>
    <mergeCell ref="D38:D40"/>
    <mergeCell ref="I19:I25"/>
    <mergeCell ref="A10:A11"/>
    <mergeCell ref="A13:A18"/>
    <mergeCell ref="I6:I8"/>
    <mergeCell ref="K6:K8"/>
    <mergeCell ref="N5:O5"/>
    <mergeCell ref="G6:G8"/>
    <mergeCell ref="J6:J8"/>
    <mergeCell ref="O7:O8"/>
    <mergeCell ref="D32:F34"/>
    <mergeCell ref="A6:A8"/>
    <mergeCell ref="B6:B8"/>
    <mergeCell ref="A32:A34"/>
    <mergeCell ref="G73:G77"/>
    <mergeCell ref="C6:C8"/>
    <mergeCell ref="E6:E8"/>
    <mergeCell ref="F6:F8"/>
    <mergeCell ref="H6:H8"/>
    <mergeCell ref="C35:C37"/>
    <mergeCell ref="D35:D37"/>
    <mergeCell ref="D6:D8"/>
    <mergeCell ref="H73:H77"/>
    <mergeCell ref="D19:F25"/>
    <mergeCell ref="Q1:T3"/>
    <mergeCell ref="M132:M133"/>
    <mergeCell ref="G87:G91"/>
    <mergeCell ref="G124:G125"/>
    <mergeCell ref="J66:J72"/>
    <mergeCell ref="I105:I107"/>
    <mergeCell ref="N73:N74"/>
    <mergeCell ref="O73:O74"/>
    <mergeCell ref="I73:I77"/>
    <mergeCell ref="H87:H91"/>
    <mergeCell ref="I108:I109"/>
    <mergeCell ref="I110:I113"/>
    <mergeCell ref="I114:I116"/>
    <mergeCell ref="I101:I104"/>
    <mergeCell ref="H105:H109"/>
    <mergeCell ref="J117:J119"/>
    <mergeCell ref="I117:I119"/>
    <mergeCell ref="H110:H116"/>
    <mergeCell ref="M73:M74"/>
    <mergeCell ref="J95:J97"/>
    <mergeCell ref="J92:J94"/>
    <mergeCell ref="J98:J100"/>
    <mergeCell ref="J122:J123"/>
    <mergeCell ref="J110:J113"/>
    <mergeCell ref="M1:M2"/>
    <mergeCell ref="M126:M128"/>
    <mergeCell ref="M110:M111"/>
    <mergeCell ref="J108:J109"/>
    <mergeCell ref="J120:J121"/>
    <mergeCell ref="H66:H72"/>
    <mergeCell ref="I66:I72"/>
    <mergeCell ref="J101:J104"/>
    <mergeCell ref="J105:J107"/>
    <mergeCell ref="H117:H123"/>
    <mergeCell ref="I95:I97"/>
    <mergeCell ref="B10:L11"/>
    <mergeCell ref="G19:G25"/>
    <mergeCell ref="I26:I31"/>
    <mergeCell ref="M6:O6"/>
    <mergeCell ref="N7:N8"/>
    <mergeCell ref="G78:G82"/>
    <mergeCell ref="A4:O4"/>
    <mergeCell ref="H19:H25"/>
    <mergeCell ref="B19:B25"/>
    <mergeCell ref="F35:F37"/>
    <mergeCell ref="B35:B37"/>
    <mergeCell ref="D73:F77"/>
    <mergeCell ref="H78:H82"/>
  </mergeCells>
  <pageMargins left="0.70866141732283472" right="0.70866141732283472" top="0.74803149606299213" bottom="0.74803149606299213" header="0.31496062992125984" footer="0.31496062992125984"/>
  <pageSetup paperSize="9" scale="53" firstPageNumber="40" fitToHeight="0" orientation="landscape" useFirstPageNumber="1" r:id="rId1"/>
  <headerFooter>
    <oddHeader>&amp;C&amp;P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ED78D-EF44-4359-9640-7AAD6141C9C0}">
  <sheetPr>
    <pageSetUpPr fitToPage="1"/>
  </sheetPr>
  <dimension ref="A2:U145"/>
  <sheetViews>
    <sheetView zoomScale="80" zoomScaleNormal="80" workbookViewId="0">
      <selection activeCell="V9" sqref="V9"/>
    </sheetView>
  </sheetViews>
  <sheetFormatPr defaultRowHeight="12.75" x14ac:dyDescent="0.2"/>
  <cols>
    <col min="1" max="1" width="3.5703125" style="353" customWidth="1"/>
    <col min="2" max="2" width="3.42578125" style="353" customWidth="1"/>
    <col min="3" max="4" width="3.7109375" style="353" customWidth="1"/>
    <col min="5" max="5" width="3.5703125" style="353" customWidth="1"/>
    <col min="6" max="6" width="42.28515625" style="353" customWidth="1"/>
    <col min="7" max="7" width="8.42578125" style="353" customWidth="1"/>
    <col min="8" max="8" width="7.85546875" style="2063" customWidth="1"/>
    <col min="9" max="9" width="4.42578125" style="353" customWidth="1"/>
    <col min="10" max="10" width="31.85546875" style="353" customWidth="1"/>
    <col min="11" max="11" width="7.28515625" style="353" customWidth="1"/>
    <col min="12" max="12" width="10" style="353" customWidth="1"/>
    <col min="13" max="13" width="41.28515625" style="353" customWidth="1"/>
    <col min="14" max="14" width="9.140625" style="353" customWidth="1"/>
    <col min="15" max="15" width="10.85546875" style="353" customWidth="1"/>
    <col min="16" max="16384" width="9.140625" style="353"/>
  </cols>
  <sheetData>
    <row r="2" spans="1:21" ht="63.75" customHeight="1" x14ac:dyDescent="0.2">
      <c r="M2" s="3332" t="s">
        <v>1190</v>
      </c>
      <c r="N2" s="352"/>
      <c r="O2" s="352"/>
      <c r="R2" s="220"/>
      <c r="T2" s="220"/>
      <c r="U2" s="220"/>
    </row>
    <row r="3" spans="1:21" ht="21.75" customHeight="1" x14ac:dyDescent="0.2">
      <c r="A3" s="2316" t="s">
        <v>158</v>
      </c>
      <c r="B3" s="2316"/>
      <c r="C3" s="2316"/>
      <c r="D3" s="2316"/>
      <c r="E3" s="2316"/>
      <c r="F3" s="2316"/>
      <c r="G3" s="2316"/>
      <c r="H3" s="2316"/>
      <c r="I3" s="2316"/>
      <c r="J3" s="2316"/>
      <c r="K3" s="2316"/>
      <c r="L3" s="2316"/>
      <c r="M3" s="3332"/>
      <c r="N3" s="2316"/>
      <c r="O3" s="2316"/>
      <c r="R3" s="220"/>
      <c r="T3" s="220"/>
      <c r="U3" s="220"/>
    </row>
    <row r="4" spans="1:21" ht="14.25" customHeight="1" x14ac:dyDescent="0.2">
      <c r="A4" s="3779" t="s">
        <v>1072</v>
      </c>
      <c r="B4" s="3779"/>
      <c r="C4" s="3779"/>
      <c r="D4" s="3779"/>
      <c r="E4" s="3779"/>
      <c r="F4" s="3779"/>
      <c r="G4" s="3779"/>
      <c r="H4" s="3779"/>
      <c r="I4" s="3779"/>
      <c r="J4" s="3779"/>
      <c r="K4" s="3779"/>
      <c r="L4" s="3779"/>
      <c r="M4" s="3779"/>
      <c r="N4" s="3779"/>
      <c r="O4" s="3779"/>
      <c r="R4" s="220"/>
      <c r="S4" s="220"/>
      <c r="T4" s="220"/>
      <c r="U4" s="220"/>
    </row>
    <row r="5" spans="1:21" ht="14.25" x14ac:dyDescent="0.2">
      <c r="A5" s="4438" t="s">
        <v>74</v>
      </c>
      <c r="B5" s="4438"/>
      <c r="C5" s="4438"/>
      <c r="D5" s="4438"/>
      <c r="E5" s="4438"/>
      <c r="F5" s="4438"/>
      <c r="G5" s="4438"/>
      <c r="H5" s="4438"/>
      <c r="I5" s="4438"/>
      <c r="J5" s="4438"/>
      <c r="K5" s="4438"/>
      <c r="L5" s="4438"/>
      <c r="M5" s="4438"/>
      <c r="N5" s="4438"/>
      <c r="O5" s="4438"/>
    </row>
    <row r="6" spans="1:21" ht="27.75" customHeight="1" thickBot="1" x14ac:dyDescent="0.25">
      <c r="A6" s="1203"/>
      <c r="B6" s="1203"/>
      <c r="C6" s="1203"/>
      <c r="D6" s="1203"/>
      <c r="E6" s="1203"/>
      <c r="F6" s="1203"/>
      <c r="G6" s="1203"/>
      <c r="H6" s="2315"/>
      <c r="I6" s="1203"/>
      <c r="J6" s="1203"/>
      <c r="K6" s="1203"/>
      <c r="L6" s="1203"/>
      <c r="M6" s="1202"/>
      <c r="N6" s="1203"/>
      <c r="O6" s="2939" t="s">
        <v>117</v>
      </c>
    </row>
    <row r="7" spans="1:21" ht="26.25" customHeight="1" thickBot="1" x14ac:dyDescent="0.25">
      <c r="A7" s="4593" t="s">
        <v>0</v>
      </c>
      <c r="B7" s="4596" t="s">
        <v>1</v>
      </c>
      <c r="C7" s="4552" t="s">
        <v>2</v>
      </c>
      <c r="D7" s="4570" t="s">
        <v>75</v>
      </c>
      <c r="E7" s="4555" t="s">
        <v>3</v>
      </c>
      <c r="F7" s="4558" t="s">
        <v>4</v>
      </c>
      <c r="G7" s="3590" t="s">
        <v>2</v>
      </c>
      <c r="H7" s="4561" t="s">
        <v>5</v>
      </c>
      <c r="I7" s="4663" t="s">
        <v>6</v>
      </c>
      <c r="J7" s="4576" t="s">
        <v>76</v>
      </c>
      <c r="K7" s="4561" t="s">
        <v>7</v>
      </c>
      <c r="L7" s="4576" t="s">
        <v>159</v>
      </c>
      <c r="M7" s="4539" t="s">
        <v>77</v>
      </c>
      <c r="N7" s="4540"/>
      <c r="O7" s="4541"/>
    </row>
    <row r="8" spans="1:21" x14ac:dyDescent="0.2">
      <c r="A8" s="4594"/>
      <c r="B8" s="4597"/>
      <c r="C8" s="4553"/>
      <c r="D8" s="4571"/>
      <c r="E8" s="4556"/>
      <c r="F8" s="4559"/>
      <c r="G8" s="3591"/>
      <c r="H8" s="4562"/>
      <c r="I8" s="4664"/>
      <c r="J8" s="4577"/>
      <c r="K8" s="4562"/>
      <c r="L8" s="4577"/>
      <c r="M8" s="4579" t="s">
        <v>4</v>
      </c>
      <c r="N8" s="4542" t="s">
        <v>1071</v>
      </c>
      <c r="O8" s="4591" t="s">
        <v>78</v>
      </c>
    </row>
    <row r="9" spans="1:21" ht="150.75" customHeight="1" thickBot="1" x14ac:dyDescent="0.25">
      <c r="A9" s="4595"/>
      <c r="B9" s="4598"/>
      <c r="C9" s="4554"/>
      <c r="D9" s="4572"/>
      <c r="E9" s="4557"/>
      <c r="F9" s="4560"/>
      <c r="G9" s="3592"/>
      <c r="H9" s="4563"/>
      <c r="I9" s="4665"/>
      <c r="J9" s="4577"/>
      <c r="K9" s="4563"/>
      <c r="L9" s="4578"/>
      <c r="M9" s="4580"/>
      <c r="N9" s="4543"/>
      <c r="O9" s="4592"/>
    </row>
    <row r="10" spans="1:21" ht="15" thickBot="1" x14ac:dyDescent="0.25">
      <c r="A10" s="647" t="s">
        <v>10</v>
      </c>
      <c r="B10" s="2938" t="s">
        <v>399</v>
      </c>
      <c r="C10" s="766"/>
      <c r="D10" s="766"/>
      <c r="E10" s="766"/>
      <c r="F10" s="766"/>
      <c r="G10" s="766"/>
      <c r="H10" s="2937"/>
      <c r="I10" s="766"/>
      <c r="J10" s="766"/>
      <c r="K10" s="766"/>
      <c r="L10" s="766"/>
      <c r="M10" s="2312"/>
      <c r="N10" s="2312"/>
      <c r="O10" s="2936"/>
    </row>
    <row r="11" spans="1:21" ht="25.5" x14ac:dyDescent="0.2">
      <c r="A11" s="449"/>
      <c r="B11" s="448"/>
      <c r="C11" s="1122"/>
      <c r="D11" s="2841"/>
      <c r="E11" s="2935"/>
      <c r="F11" s="2933"/>
      <c r="G11" s="2933"/>
      <c r="H11" s="2934"/>
      <c r="I11" s="2933"/>
      <c r="J11" s="2933"/>
      <c r="K11" s="2933"/>
      <c r="L11" s="2933"/>
      <c r="M11" s="2688" t="s">
        <v>1070</v>
      </c>
      <c r="N11" s="465" t="s">
        <v>142</v>
      </c>
      <c r="O11" s="2932">
        <v>43</v>
      </c>
    </row>
    <row r="12" spans="1:21" ht="25.5" x14ac:dyDescent="0.2">
      <c r="A12" s="430"/>
      <c r="B12" s="429"/>
      <c r="C12" s="2929"/>
      <c r="D12" s="2928"/>
      <c r="E12" s="2927"/>
      <c r="F12" s="2925"/>
      <c r="G12" s="2925"/>
      <c r="H12" s="2926"/>
      <c r="I12" s="2925"/>
      <c r="J12" s="2925"/>
      <c r="K12" s="2925"/>
      <c r="L12" s="2925"/>
      <c r="M12" s="2931" t="s">
        <v>1069</v>
      </c>
      <c r="N12" s="1012" t="s">
        <v>142</v>
      </c>
      <c r="O12" s="2567">
        <v>25</v>
      </c>
    </row>
    <row r="13" spans="1:21" ht="30.6" customHeight="1" thickBot="1" x14ac:dyDescent="0.25">
      <c r="A13" s="2930"/>
      <c r="B13" s="429"/>
      <c r="C13" s="2929"/>
      <c r="D13" s="2928"/>
      <c r="E13" s="2927"/>
      <c r="F13" s="2925"/>
      <c r="G13" s="2925"/>
      <c r="H13" s="2926"/>
      <c r="I13" s="2925"/>
      <c r="J13" s="2925"/>
      <c r="K13" s="2925"/>
      <c r="L13" s="2925"/>
      <c r="M13" s="2924" t="s">
        <v>1068</v>
      </c>
      <c r="N13" s="2923" t="s">
        <v>144</v>
      </c>
      <c r="O13" s="2922">
        <v>6</v>
      </c>
    </row>
    <row r="14" spans="1:21" ht="20.25" customHeight="1" thickBot="1" x14ac:dyDescent="0.25">
      <c r="A14" s="397" t="s">
        <v>10</v>
      </c>
      <c r="B14" s="404" t="s">
        <v>10</v>
      </c>
      <c r="C14" s="4720" t="s">
        <v>1067</v>
      </c>
      <c r="D14" s="4721"/>
      <c r="E14" s="4721"/>
      <c r="F14" s="4721"/>
      <c r="G14" s="4721"/>
      <c r="H14" s="4721"/>
      <c r="I14" s="4721"/>
      <c r="J14" s="4721"/>
      <c r="K14" s="4721"/>
      <c r="L14" s="4721"/>
      <c r="M14" s="4721"/>
      <c r="N14" s="4721"/>
      <c r="O14" s="4722"/>
    </row>
    <row r="15" spans="1:21" ht="39.75" customHeight="1" thickBot="1" x14ac:dyDescent="0.25">
      <c r="A15" s="2915"/>
      <c r="B15" s="1163"/>
      <c r="C15" s="762"/>
      <c r="D15" s="2235"/>
      <c r="E15" s="2190"/>
      <c r="F15" s="2188"/>
      <c r="G15" s="2188"/>
      <c r="H15" s="2189"/>
      <c r="I15" s="2188"/>
      <c r="J15" s="2188"/>
      <c r="K15" s="2188"/>
      <c r="L15" s="2921"/>
      <c r="M15" s="2920" t="s">
        <v>1066</v>
      </c>
      <c r="N15" s="2919" t="s">
        <v>1012</v>
      </c>
      <c r="O15" s="2918">
        <v>3500</v>
      </c>
    </row>
    <row r="16" spans="1:21" ht="25.9" customHeight="1" x14ac:dyDescent="0.2">
      <c r="A16" s="4685" t="s">
        <v>10</v>
      </c>
      <c r="B16" s="3840" t="s">
        <v>10</v>
      </c>
      <c r="C16" s="4410" t="s">
        <v>10</v>
      </c>
      <c r="D16" s="508"/>
      <c r="E16" s="508"/>
      <c r="F16" s="4671" t="s">
        <v>1062</v>
      </c>
      <c r="G16" s="4401" t="s">
        <v>79</v>
      </c>
      <c r="H16" s="4515" t="s">
        <v>18</v>
      </c>
      <c r="I16" s="3820" t="s">
        <v>19</v>
      </c>
      <c r="J16" s="4666" t="s">
        <v>1056</v>
      </c>
      <c r="K16" s="2771" t="s">
        <v>20</v>
      </c>
      <c r="L16" s="621">
        <f>L20</f>
        <v>0</v>
      </c>
      <c r="M16" s="2530" t="s">
        <v>1065</v>
      </c>
      <c r="N16" s="2917" t="s">
        <v>674</v>
      </c>
      <c r="O16" s="2791">
        <v>3</v>
      </c>
    </row>
    <row r="17" spans="1:20" ht="27" customHeight="1" x14ac:dyDescent="0.2">
      <c r="A17" s="4686"/>
      <c r="B17" s="3612"/>
      <c r="C17" s="4410"/>
      <c r="D17" s="508"/>
      <c r="E17" s="508"/>
      <c r="F17" s="4672"/>
      <c r="G17" s="4401"/>
      <c r="H17" s="4516"/>
      <c r="I17" s="3821"/>
      <c r="J17" s="4667"/>
      <c r="K17" s="2144" t="s">
        <v>24</v>
      </c>
      <c r="L17" s="621"/>
      <c r="M17" s="2496" t="s">
        <v>1064</v>
      </c>
      <c r="N17" s="2916" t="s">
        <v>674</v>
      </c>
      <c r="O17" s="2371">
        <v>2</v>
      </c>
    </row>
    <row r="18" spans="1:20" ht="26.25" thickBot="1" x14ac:dyDescent="0.25">
      <c r="A18" s="4686"/>
      <c r="B18" s="3612"/>
      <c r="C18" s="4410"/>
      <c r="D18" s="508"/>
      <c r="E18" s="508"/>
      <c r="F18" s="4672"/>
      <c r="G18" s="4401"/>
      <c r="H18" s="4516"/>
      <c r="I18" s="3821"/>
      <c r="J18" s="4667"/>
      <c r="K18" s="2140" t="s">
        <v>23</v>
      </c>
      <c r="L18" s="619"/>
      <c r="M18" s="2496" t="s">
        <v>1063</v>
      </c>
      <c r="N18" s="2916" t="s">
        <v>404</v>
      </c>
      <c r="O18" s="2371">
        <v>100</v>
      </c>
    </row>
    <row r="19" spans="1:20" ht="15" customHeight="1" thickBot="1" x14ac:dyDescent="0.25">
      <c r="A19" s="4687"/>
      <c r="B19" s="3841"/>
      <c r="C19" s="4399"/>
      <c r="D19" s="741"/>
      <c r="E19" s="741"/>
      <c r="F19" s="4673"/>
      <c r="G19" s="4402"/>
      <c r="H19" s="4516"/>
      <c r="I19" s="3821"/>
      <c r="J19" s="4667"/>
      <c r="K19" s="2136" t="s">
        <v>27</v>
      </c>
      <c r="L19" s="451">
        <f>SUM(L16:L18)</f>
        <v>0</v>
      </c>
      <c r="M19" s="450"/>
      <c r="N19" s="420"/>
      <c r="O19" s="418"/>
    </row>
    <row r="20" spans="1:20" ht="25.5" customHeight="1" thickBot="1" x14ac:dyDescent="0.25">
      <c r="A20" s="2915" t="s">
        <v>10</v>
      </c>
      <c r="B20" s="429" t="s">
        <v>10</v>
      </c>
      <c r="C20" s="3601" t="s">
        <v>10</v>
      </c>
      <c r="D20" s="3673" t="s">
        <v>10</v>
      </c>
      <c r="E20" s="426"/>
      <c r="F20" s="4316" t="s">
        <v>1062</v>
      </c>
      <c r="G20" s="2113"/>
      <c r="H20" s="4516"/>
      <c r="I20" s="3821"/>
      <c r="J20" s="4667"/>
      <c r="K20" s="601" t="s">
        <v>20</v>
      </c>
      <c r="L20" s="1141">
        <v>0</v>
      </c>
      <c r="M20" s="2914"/>
      <c r="N20" s="2576"/>
      <c r="O20" s="2575"/>
    </row>
    <row r="21" spans="1:20" ht="26.25" customHeight="1" thickBot="1" x14ac:dyDescent="0.25">
      <c r="A21" s="2915"/>
      <c r="B21" s="429"/>
      <c r="C21" s="4678"/>
      <c r="D21" s="4693"/>
      <c r="E21" s="426"/>
      <c r="F21" s="4327"/>
      <c r="G21" s="2113"/>
      <c r="H21" s="4517"/>
      <c r="I21" s="3822"/>
      <c r="J21" s="4668"/>
      <c r="K21" s="2107" t="s">
        <v>27</v>
      </c>
      <c r="L21" s="2153">
        <f>SUM(L20)</f>
        <v>0</v>
      </c>
      <c r="M21" s="2914"/>
      <c r="N21" s="2576"/>
      <c r="O21" s="2575"/>
    </row>
    <row r="22" spans="1:20" ht="25.5" customHeight="1" x14ac:dyDescent="0.2">
      <c r="A22" s="3626" t="s">
        <v>10</v>
      </c>
      <c r="B22" s="3611" t="s">
        <v>10</v>
      </c>
      <c r="C22" s="714" t="s">
        <v>28</v>
      </c>
      <c r="D22" s="667"/>
      <c r="E22" s="547"/>
      <c r="F22" s="4714" t="s">
        <v>1058</v>
      </c>
      <c r="G22" s="4400" t="s">
        <v>80</v>
      </c>
      <c r="H22" s="4515" t="s">
        <v>18</v>
      </c>
      <c r="I22" s="3820" t="s">
        <v>19</v>
      </c>
      <c r="J22" s="4666" t="s">
        <v>1056</v>
      </c>
      <c r="K22" s="2913" t="s">
        <v>20</v>
      </c>
      <c r="L22" s="624">
        <f>L25</f>
        <v>25</v>
      </c>
      <c r="M22" s="2530" t="s">
        <v>1061</v>
      </c>
      <c r="N22" s="2912" t="s">
        <v>1060</v>
      </c>
      <c r="O22" s="2791">
        <v>30</v>
      </c>
      <c r="P22" s="361"/>
    </row>
    <row r="23" spans="1:20" ht="15.75" thickBot="1" x14ac:dyDescent="0.25">
      <c r="A23" s="3627"/>
      <c r="B23" s="3612"/>
      <c r="C23" s="750"/>
      <c r="D23" s="663"/>
      <c r="E23" s="533"/>
      <c r="F23" s="4672"/>
      <c r="G23" s="4401"/>
      <c r="H23" s="4516"/>
      <c r="I23" s="3821"/>
      <c r="J23" s="4667"/>
      <c r="K23" s="2140" t="s">
        <v>24</v>
      </c>
      <c r="L23" s="619"/>
      <c r="M23" s="2496" t="s">
        <v>1059</v>
      </c>
      <c r="N23" s="2911" t="s">
        <v>674</v>
      </c>
      <c r="O23" s="2371">
        <v>10</v>
      </c>
      <c r="P23" s="361"/>
    </row>
    <row r="24" spans="1:20" ht="14.25" customHeight="1" thickBot="1" x14ac:dyDescent="0.25">
      <c r="A24" s="3628"/>
      <c r="B24" s="3613"/>
      <c r="C24" s="2267"/>
      <c r="D24" s="414"/>
      <c r="E24" s="413"/>
      <c r="F24" s="4673"/>
      <c r="G24" s="4402"/>
      <c r="H24" s="4516"/>
      <c r="I24" s="3821"/>
      <c r="J24" s="4667"/>
      <c r="K24" s="2136" t="s">
        <v>27</v>
      </c>
      <c r="L24" s="451">
        <f>SUM(L22:L23)</f>
        <v>25</v>
      </c>
      <c r="M24" s="2910"/>
      <c r="N24" s="2909"/>
      <c r="O24" s="2908"/>
    </row>
    <row r="25" spans="1:20" ht="23.45" customHeight="1" thickBot="1" x14ac:dyDescent="0.25">
      <c r="A25" s="3626" t="s">
        <v>10</v>
      </c>
      <c r="B25" s="3611" t="s">
        <v>10</v>
      </c>
      <c r="C25" s="714" t="s">
        <v>28</v>
      </c>
      <c r="D25" s="3673" t="s">
        <v>10</v>
      </c>
      <c r="E25" s="2177"/>
      <c r="F25" s="4316" t="s">
        <v>1058</v>
      </c>
      <c r="G25" s="2132"/>
      <c r="H25" s="4516"/>
      <c r="I25" s="3821"/>
      <c r="J25" s="4667"/>
      <c r="K25" s="2207" t="s">
        <v>20</v>
      </c>
      <c r="L25" s="2904">
        <v>25</v>
      </c>
      <c r="M25" s="2907"/>
      <c r="N25" s="2906"/>
      <c r="O25" s="2905"/>
      <c r="R25" s="361"/>
    </row>
    <row r="26" spans="1:20" ht="23.45" customHeight="1" thickBot="1" x14ac:dyDescent="0.25">
      <c r="A26" s="3627"/>
      <c r="B26" s="3612"/>
      <c r="C26" s="750"/>
      <c r="D26" s="3674"/>
      <c r="E26" s="2172"/>
      <c r="F26" s="4317"/>
      <c r="G26" s="2113"/>
      <c r="H26" s="4516"/>
      <c r="I26" s="3821"/>
      <c r="J26" s="4667"/>
      <c r="K26" s="2207" t="s">
        <v>24</v>
      </c>
      <c r="L26" s="2904">
        <v>0</v>
      </c>
      <c r="M26" s="2903"/>
      <c r="N26" s="2902"/>
      <c r="O26" s="2901"/>
    </row>
    <row r="27" spans="1:20" ht="35.450000000000003" customHeight="1" thickBot="1" x14ac:dyDescent="0.25">
      <c r="A27" s="3628"/>
      <c r="B27" s="3613"/>
      <c r="C27" s="454"/>
      <c r="D27" s="3675"/>
      <c r="E27" s="1053"/>
      <c r="F27" s="4327"/>
      <c r="G27" s="2108"/>
      <c r="H27" s="4517"/>
      <c r="I27" s="3822"/>
      <c r="J27" s="4668"/>
      <c r="K27" s="2107" t="s">
        <v>27</v>
      </c>
      <c r="L27" s="2900">
        <f>SUM(L25:L26)</f>
        <v>25</v>
      </c>
      <c r="M27" s="2899"/>
      <c r="N27" s="2898"/>
      <c r="O27" s="2897"/>
    </row>
    <row r="28" spans="1:20" ht="25.5" customHeight="1" x14ac:dyDescent="0.2">
      <c r="A28" s="3626" t="s">
        <v>10</v>
      </c>
      <c r="B28" s="3611" t="s">
        <v>10</v>
      </c>
      <c r="C28" s="714" t="s">
        <v>30</v>
      </c>
      <c r="D28" s="3708" t="s">
        <v>1057</v>
      </c>
      <c r="E28" s="4427"/>
      <c r="F28" s="4428"/>
      <c r="G28" s="4400" t="s">
        <v>839</v>
      </c>
      <c r="H28" s="4515" t="s">
        <v>18</v>
      </c>
      <c r="I28" s="3663" t="s">
        <v>19</v>
      </c>
      <c r="J28" s="4666" t="s">
        <v>1056</v>
      </c>
      <c r="K28" s="2148" t="s">
        <v>20</v>
      </c>
      <c r="L28" s="2291">
        <f>L32+L34+L36+L38+L40+L42+L44+L46</f>
        <v>46</v>
      </c>
      <c r="M28" s="2816" t="s">
        <v>1055</v>
      </c>
      <c r="N28" s="2896" t="s">
        <v>144</v>
      </c>
      <c r="O28" s="2570">
        <v>12</v>
      </c>
    </row>
    <row r="29" spans="1:20" ht="22.5" customHeight="1" x14ac:dyDescent="0.2">
      <c r="A29" s="3627"/>
      <c r="B29" s="3612"/>
      <c r="C29" s="750"/>
      <c r="D29" s="4461"/>
      <c r="E29" s="4462"/>
      <c r="F29" s="4463"/>
      <c r="G29" s="4401"/>
      <c r="H29" s="4516"/>
      <c r="I29" s="4669"/>
      <c r="J29" s="4667"/>
      <c r="K29" s="2144" t="s">
        <v>24</v>
      </c>
      <c r="L29" s="2894"/>
      <c r="M29" s="2895" t="s">
        <v>1054</v>
      </c>
      <c r="N29" s="574" t="s">
        <v>144</v>
      </c>
      <c r="O29" s="2746">
        <v>1</v>
      </c>
    </row>
    <row r="30" spans="1:20" ht="15" x14ac:dyDescent="0.2">
      <c r="A30" s="3627"/>
      <c r="B30" s="3612"/>
      <c r="C30" s="750"/>
      <c r="D30" s="4461"/>
      <c r="E30" s="4462"/>
      <c r="F30" s="4463"/>
      <c r="G30" s="4401"/>
      <c r="H30" s="4516"/>
      <c r="I30" s="4669"/>
      <c r="J30" s="4667"/>
      <c r="K30" s="2144" t="s">
        <v>23</v>
      </c>
      <c r="L30" s="2894"/>
      <c r="M30" s="2859"/>
      <c r="N30" s="2858"/>
      <c r="O30" s="2746"/>
    </row>
    <row r="31" spans="1:20" ht="15.75" thickBot="1" x14ac:dyDescent="0.25">
      <c r="A31" s="3627"/>
      <c r="B31" s="3612"/>
      <c r="C31" s="750"/>
      <c r="D31" s="4429"/>
      <c r="E31" s="4430"/>
      <c r="F31" s="4431"/>
      <c r="G31" s="4402"/>
      <c r="H31" s="4516"/>
      <c r="I31" s="4669"/>
      <c r="J31" s="4667"/>
      <c r="K31" s="2266" t="s">
        <v>27</v>
      </c>
      <c r="L31" s="2893">
        <f>SUM(L28:L30)</f>
        <v>46</v>
      </c>
      <c r="M31" s="2892"/>
      <c r="N31" s="2785"/>
      <c r="O31" s="2891"/>
    </row>
    <row r="32" spans="1:20" ht="26.25" customHeight="1" thickBot="1" x14ac:dyDescent="0.25">
      <c r="A32" s="4674" t="s">
        <v>10</v>
      </c>
      <c r="B32" s="4676" t="s">
        <v>10</v>
      </c>
      <c r="C32" s="2890" t="s">
        <v>30</v>
      </c>
      <c r="D32" s="663" t="s">
        <v>10</v>
      </c>
      <c r="E32" s="533"/>
      <c r="F32" s="2484" t="s">
        <v>1053</v>
      </c>
      <c r="G32" s="4400" t="s">
        <v>1052</v>
      </c>
      <c r="H32" s="4516"/>
      <c r="I32" s="4669"/>
      <c r="J32" s="4667"/>
      <c r="K32" s="2219" t="s">
        <v>20</v>
      </c>
      <c r="L32" s="2889">
        <v>6</v>
      </c>
      <c r="M32" s="2888" t="s">
        <v>1051</v>
      </c>
      <c r="N32" s="2815" t="s">
        <v>386</v>
      </c>
      <c r="O32" s="2887">
        <v>3</v>
      </c>
      <c r="Q32" s="361"/>
      <c r="R32" s="361"/>
      <c r="S32" s="361"/>
      <c r="T32" s="361"/>
    </row>
    <row r="33" spans="1:16" ht="15.75" thickBot="1" x14ac:dyDescent="0.25">
      <c r="A33" s="4675"/>
      <c r="B33" s="4677"/>
      <c r="C33" s="2886"/>
      <c r="D33" s="2803"/>
      <c r="E33" s="2885"/>
      <c r="F33" s="2884"/>
      <c r="G33" s="4401"/>
      <c r="H33" s="4516"/>
      <c r="I33" s="4669"/>
      <c r="J33" s="4667"/>
      <c r="K33" s="2883" t="s">
        <v>27</v>
      </c>
      <c r="L33" s="2848">
        <f>L32</f>
        <v>6</v>
      </c>
      <c r="M33" s="2882"/>
      <c r="N33" s="2881"/>
      <c r="O33" s="2880"/>
    </row>
    <row r="34" spans="1:16" ht="26.25" customHeight="1" thickBot="1" x14ac:dyDescent="0.25">
      <c r="A34" s="3627" t="s">
        <v>10</v>
      </c>
      <c r="B34" s="3612" t="s">
        <v>10</v>
      </c>
      <c r="C34" s="750" t="s">
        <v>30</v>
      </c>
      <c r="D34" s="663" t="s">
        <v>28</v>
      </c>
      <c r="E34" s="533"/>
      <c r="F34" s="4317" t="s">
        <v>1050</v>
      </c>
      <c r="G34" s="4401"/>
      <c r="H34" s="4516"/>
      <c r="I34" s="4669"/>
      <c r="J34" s="4667"/>
      <c r="K34" s="2854" t="s">
        <v>20</v>
      </c>
      <c r="L34" s="2860">
        <v>5</v>
      </c>
      <c r="M34" s="2879" t="s">
        <v>1049</v>
      </c>
      <c r="N34" s="2878" t="s">
        <v>142</v>
      </c>
      <c r="O34" s="2877">
        <v>45</v>
      </c>
    </row>
    <row r="35" spans="1:16" ht="15.75" thickBot="1" x14ac:dyDescent="0.25">
      <c r="A35" s="3628"/>
      <c r="B35" s="3613"/>
      <c r="C35" s="750"/>
      <c r="D35" s="657"/>
      <c r="E35" s="533"/>
      <c r="F35" s="4327"/>
      <c r="G35" s="4402"/>
      <c r="H35" s="4516"/>
      <c r="I35" s="4669"/>
      <c r="J35" s="4667"/>
      <c r="K35" s="2849" t="s">
        <v>27</v>
      </c>
      <c r="L35" s="2848">
        <f>L34</f>
        <v>5</v>
      </c>
      <c r="M35" s="2863"/>
      <c r="N35" s="2862"/>
      <c r="O35" s="2861"/>
    </row>
    <row r="36" spans="1:16" ht="40.5" customHeight="1" thickBot="1" x14ac:dyDescent="0.25">
      <c r="A36" s="3626" t="s">
        <v>10</v>
      </c>
      <c r="B36" s="3611" t="s">
        <v>10</v>
      </c>
      <c r="C36" s="714" t="s">
        <v>30</v>
      </c>
      <c r="D36" s="667" t="s">
        <v>30</v>
      </c>
      <c r="E36" s="533"/>
      <c r="F36" s="4547" t="s">
        <v>1048</v>
      </c>
      <c r="G36" s="4400" t="s">
        <v>839</v>
      </c>
      <c r="H36" s="4516"/>
      <c r="I36" s="4669"/>
      <c r="J36" s="4667"/>
      <c r="K36" s="2854" t="s">
        <v>20</v>
      </c>
      <c r="L36" s="2860">
        <v>25</v>
      </c>
      <c r="M36" s="2805" t="s">
        <v>1047</v>
      </c>
      <c r="N36" s="2876" t="s">
        <v>144</v>
      </c>
      <c r="O36" s="2875">
        <v>20</v>
      </c>
      <c r="P36" s="2874"/>
    </row>
    <row r="37" spans="1:16" ht="15.75" thickBot="1" x14ac:dyDescent="0.25">
      <c r="A37" s="3628"/>
      <c r="B37" s="3613"/>
      <c r="C37" s="750"/>
      <c r="D37" s="657"/>
      <c r="E37" s="533"/>
      <c r="F37" s="4549"/>
      <c r="G37" s="4401"/>
      <c r="H37" s="4516"/>
      <c r="I37" s="4669"/>
      <c r="J37" s="4667"/>
      <c r="K37" s="2849" t="s">
        <v>27</v>
      </c>
      <c r="L37" s="2848">
        <f>L36</f>
        <v>25</v>
      </c>
      <c r="M37" s="2873"/>
      <c r="N37" s="2862"/>
      <c r="O37" s="2861"/>
    </row>
    <row r="38" spans="1:16" ht="30.75" customHeight="1" thickBot="1" x14ac:dyDescent="0.25">
      <c r="A38" s="3626" t="s">
        <v>10</v>
      </c>
      <c r="B38" s="3611" t="s">
        <v>10</v>
      </c>
      <c r="C38" s="714" t="s">
        <v>30</v>
      </c>
      <c r="D38" s="667" t="s">
        <v>31</v>
      </c>
      <c r="E38" s="533"/>
      <c r="F38" s="4547" t="s">
        <v>1046</v>
      </c>
      <c r="G38" s="4401"/>
      <c r="H38" s="4516"/>
      <c r="I38" s="4669"/>
      <c r="J38" s="4667"/>
      <c r="K38" s="2854" t="s">
        <v>20</v>
      </c>
      <c r="L38" s="2860">
        <v>1</v>
      </c>
      <c r="M38" s="2866" t="s">
        <v>1045</v>
      </c>
      <c r="N38" s="2872" t="s">
        <v>144</v>
      </c>
      <c r="O38" s="2871">
        <v>2</v>
      </c>
    </row>
    <row r="39" spans="1:16" ht="26.25" thickBot="1" x14ac:dyDescent="0.25">
      <c r="A39" s="3628"/>
      <c r="B39" s="3613"/>
      <c r="C39" s="750"/>
      <c r="D39" s="657"/>
      <c r="E39" s="533"/>
      <c r="F39" s="4549"/>
      <c r="G39" s="4402"/>
      <c r="H39" s="4516"/>
      <c r="I39" s="4669"/>
      <c r="J39" s="4667"/>
      <c r="K39" s="2849" t="s">
        <v>27</v>
      </c>
      <c r="L39" s="2848">
        <f>L38</f>
        <v>1</v>
      </c>
      <c r="M39" s="2870" t="s">
        <v>1044</v>
      </c>
      <c r="N39" s="2865" t="s">
        <v>144</v>
      </c>
      <c r="O39" s="2864">
        <v>2</v>
      </c>
    </row>
    <row r="40" spans="1:16" ht="26.25" customHeight="1" thickBot="1" x14ac:dyDescent="0.25">
      <c r="A40" s="3626" t="s">
        <v>10</v>
      </c>
      <c r="B40" s="3611" t="s">
        <v>10</v>
      </c>
      <c r="C40" s="714" t="s">
        <v>30</v>
      </c>
      <c r="D40" s="667" t="s">
        <v>33</v>
      </c>
      <c r="E40" s="533"/>
      <c r="F40" s="4547" t="s">
        <v>1043</v>
      </c>
      <c r="G40" s="4400" t="s">
        <v>839</v>
      </c>
      <c r="H40" s="4516"/>
      <c r="I40" s="4669"/>
      <c r="J40" s="4667"/>
      <c r="K40" s="2854" t="s">
        <v>20</v>
      </c>
      <c r="L40" s="2860">
        <v>0.5</v>
      </c>
      <c r="M40" s="2869" t="s">
        <v>1042</v>
      </c>
      <c r="N40" s="2868" t="s">
        <v>144</v>
      </c>
      <c r="O40" s="2867">
        <v>1</v>
      </c>
    </row>
    <row r="41" spans="1:16" ht="15.75" thickBot="1" x14ac:dyDescent="0.25">
      <c r="A41" s="3628"/>
      <c r="B41" s="3613"/>
      <c r="C41" s="750"/>
      <c r="D41" s="657"/>
      <c r="E41" s="533"/>
      <c r="F41" s="4549"/>
      <c r="G41" s="4401"/>
      <c r="H41" s="4516"/>
      <c r="I41" s="4669"/>
      <c r="J41" s="4667"/>
      <c r="K41" s="2849" t="s">
        <v>27</v>
      </c>
      <c r="L41" s="2848">
        <f>L40</f>
        <v>0.5</v>
      </c>
      <c r="M41" s="2866" t="s">
        <v>1041</v>
      </c>
      <c r="N41" s="2865" t="s">
        <v>144</v>
      </c>
      <c r="O41" s="2864">
        <v>1</v>
      </c>
    </row>
    <row r="42" spans="1:16" ht="26.25" customHeight="1" thickBot="1" x14ac:dyDescent="0.25">
      <c r="A42" s="3626" t="s">
        <v>10</v>
      </c>
      <c r="B42" s="3611" t="s">
        <v>10</v>
      </c>
      <c r="C42" s="714" t="s">
        <v>30</v>
      </c>
      <c r="D42" s="667" t="s">
        <v>35</v>
      </c>
      <c r="E42" s="533"/>
      <c r="F42" s="4547" t="s">
        <v>1040</v>
      </c>
      <c r="G42" s="4401"/>
      <c r="H42" s="4516"/>
      <c r="I42" s="4669"/>
      <c r="J42" s="4667"/>
      <c r="K42" s="2854" t="s">
        <v>20</v>
      </c>
      <c r="L42" s="2860">
        <v>1</v>
      </c>
      <c r="M42" s="2866" t="s">
        <v>1039</v>
      </c>
      <c r="N42" s="2865" t="s">
        <v>144</v>
      </c>
      <c r="O42" s="2864">
        <v>35</v>
      </c>
    </row>
    <row r="43" spans="1:16" ht="15.75" thickBot="1" x14ac:dyDescent="0.25">
      <c r="A43" s="3628"/>
      <c r="B43" s="3613"/>
      <c r="C43" s="750"/>
      <c r="D43" s="657"/>
      <c r="E43" s="533"/>
      <c r="F43" s="4549"/>
      <c r="G43" s="4402"/>
      <c r="H43" s="4516"/>
      <c r="I43" s="4669"/>
      <c r="J43" s="4667"/>
      <c r="K43" s="2849" t="s">
        <v>27</v>
      </c>
      <c r="L43" s="2848">
        <f>L42</f>
        <v>1</v>
      </c>
      <c r="M43" s="2863"/>
      <c r="N43" s="2862"/>
      <c r="O43" s="2861"/>
    </row>
    <row r="44" spans="1:16" ht="32.25" customHeight="1" thickBot="1" x14ac:dyDescent="0.25">
      <c r="A44" s="3626" t="s">
        <v>10</v>
      </c>
      <c r="B44" s="3611" t="s">
        <v>10</v>
      </c>
      <c r="C44" s="714" t="s">
        <v>30</v>
      </c>
      <c r="D44" s="667" t="s">
        <v>50</v>
      </c>
      <c r="E44" s="533"/>
      <c r="F44" s="4547" t="s">
        <v>1038</v>
      </c>
      <c r="G44" s="4400" t="s">
        <v>839</v>
      </c>
      <c r="H44" s="4516"/>
      <c r="I44" s="4669"/>
      <c r="J44" s="4667"/>
      <c r="K44" s="2854" t="s">
        <v>20</v>
      </c>
      <c r="L44" s="2860">
        <v>5</v>
      </c>
      <c r="M44" s="2859" t="s">
        <v>1037</v>
      </c>
      <c r="N44" s="2858" t="s">
        <v>404</v>
      </c>
      <c r="O44" s="2746">
        <v>30</v>
      </c>
    </row>
    <row r="45" spans="1:16" ht="15.75" thickBot="1" x14ac:dyDescent="0.25">
      <c r="A45" s="3628"/>
      <c r="B45" s="3613"/>
      <c r="C45" s="750"/>
      <c r="D45" s="657"/>
      <c r="E45" s="533"/>
      <c r="F45" s="4549"/>
      <c r="G45" s="4401"/>
      <c r="H45" s="4516"/>
      <c r="I45" s="4669"/>
      <c r="J45" s="4667"/>
      <c r="K45" s="2849" t="s">
        <v>27</v>
      </c>
      <c r="L45" s="2848">
        <f>L44</f>
        <v>5</v>
      </c>
      <c r="M45" s="2857"/>
      <c r="N45" s="2856"/>
      <c r="O45" s="2855"/>
    </row>
    <row r="46" spans="1:16" ht="26.25" thickBot="1" x14ac:dyDescent="0.25">
      <c r="A46" s="3626" t="s">
        <v>10</v>
      </c>
      <c r="B46" s="3611" t="s">
        <v>10</v>
      </c>
      <c r="C46" s="714" t="s">
        <v>30</v>
      </c>
      <c r="D46" s="667" t="s">
        <v>53</v>
      </c>
      <c r="E46" s="1054"/>
      <c r="F46" s="4547" t="s">
        <v>1036</v>
      </c>
      <c r="G46" s="4401"/>
      <c r="H46" s="4516"/>
      <c r="I46" s="4669"/>
      <c r="J46" s="4667"/>
      <c r="K46" s="2854" t="s">
        <v>20</v>
      </c>
      <c r="L46" s="2853">
        <v>2.5</v>
      </c>
      <c r="M46" s="2852" t="s">
        <v>1035</v>
      </c>
      <c r="N46" s="2851" t="s">
        <v>144</v>
      </c>
      <c r="O46" s="2850">
        <v>2</v>
      </c>
    </row>
    <row r="47" spans="1:16" ht="15.75" thickBot="1" x14ac:dyDescent="0.25">
      <c r="A47" s="3628"/>
      <c r="B47" s="3613"/>
      <c r="C47" s="750"/>
      <c r="D47" s="657"/>
      <c r="E47" s="1054"/>
      <c r="F47" s="4549"/>
      <c r="G47" s="4402"/>
      <c r="H47" s="4517"/>
      <c r="I47" s="4670"/>
      <c r="J47" s="4668"/>
      <c r="K47" s="2849" t="s">
        <v>27</v>
      </c>
      <c r="L47" s="2848">
        <f>SUM(L46)</f>
        <v>2.5</v>
      </c>
      <c r="M47" s="2847"/>
      <c r="N47" s="2846"/>
      <c r="O47" s="2845"/>
    </row>
    <row r="48" spans="1:16" ht="15.75" customHeight="1" thickBot="1" x14ac:dyDescent="0.25">
      <c r="A48" s="631" t="s">
        <v>10</v>
      </c>
      <c r="B48" s="492" t="s">
        <v>10</v>
      </c>
      <c r="C48" s="3717" t="s">
        <v>38</v>
      </c>
      <c r="D48" s="3646"/>
      <c r="E48" s="3646"/>
      <c r="F48" s="3646"/>
      <c r="G48" s="3646"/>
      <c r="H48" s="3646"/>
      <c r="I48" s="3646"/>
      <c r="J48" s="3647"/>
      <c r="K48" s="2202" t="s">
        <v>27</v>
      </c>
      <c r="L48" s="489">
        <f>L24+L19+L31</f>
        <v>71</v>
      </c>
      <c r="M48" s="2722"/>
      <c r="N48" s="2721"/>
      <c r="O48" s="2720"/>
    </row>
    <row r="49" spans="1:18" ht="15" thickBot="1" x14ac:dyDescent="0.25">
      <c r="A49" s="631" t="s">
        <v>10</v>
      </c>
      <c r="B49" s="492" t="s">
        <v>28</v>
      </c>
      <c r="C49" s="635" t="s">
        <v>1034</v>
      </c>
      <c r="D49" s="634"/>
      <c r="E49" s="634"/>
      <c r="F49" s="634"/>
      <c r="G49" s="634"/>
      <c r="H49" s="2844"/>
      <c r="I49" s="634"/>
      <c r="J49" s="634"/>
      <c r="K49" s="634"/>
      <c r="L49" s="634"/>
      <c r="M49" s="634"/>
      <c r="N49" s="634"/>
      <c r="O49" s="2843"/>
    </row>
    <row r="50" spans="1:18" ht="25.5" x14ac:dyDescent="0.2">
      <c r="A50" s="3626" t="s">
        <v>10</v>
      </c>
      <c r="B50" s="3611"/>
      <c r="C50" s="1122"/>
      <c r="D50" s="2841"/>
      <c r="E50" s="2841"/>
      <c r="F50" s="2841"/>
      <c r="G50" s="2841"/>
      <c r="H50" s="2842"/>
      <c r="I50" s="2841"/>
      <c r="J50" s="2841"/>
      <c r="K50" s="2841"/>
      <c r="L50" s="2841"/>
      <c r="M50" s="2840" t="s">
        <v>1033</v>
      </c>
      <c r="N50" s="2760" t="s">
        <v>144</v>
      </c>
      <c r="O50" s="2776">
        <v>110</v>
      </c>
    </row>
    <row r="51" spans="1:18" ht="39" thickBot="1" x14ac:dyDescent="0.25">
      <c r="A51" s="3628"/>
      <c r="B51" s="3613"/>
      <c r="C51" s="2305"/>
      <c r="D51" s="2838"/>
      <c r="E51" s="2838"/>
      <c r="F51" s="2838"/>
      <c r="G51" s="2838"/>
      <c r="H51" s="2839"/>
      <c r="I51" s="2838"/>
      <c r="J51" s="674"/>
      <c r="K51" s="2838"/>
      <c r="L51" s="2838"/>
      <c r="M51" s="2837" t="s">
        <v>1032</v>
      </c>
      <c r="N51" s="2757" t="s">
        <v>144</v>
      </c>
      <c r="O51" s="2836">
        <v>150</v>
      </c>
    </row>
    <row r="52" spans="1:18" ht="19.5" customHeight="1" x14ac:dyDescent="0.2">
      <c r="A52" s="716" t="s">
        <v>10</v>
      </c>
      <c r="B52" s="715" t="s">
        <v>28</v>
      </c>
      <c r="C52" s="447" t="s">
        <v>10</v>
      </c>
      <c r="D52" s="3708" t="s">
        <v>1031</v>
      </c>
      <c r="E52" s="4427"/>
      <c r="F52" s="4428"/>
      <c r="G52" s="4400" t="s">
        <v>84</v>
      </c>
      <c r="H52" s="4688" t="s">
        <v>18</v>
      </c>
      <c r="I52" s="611" t="s">
        <v>19</v>
      </c>
      <c r="J52" s="3553" t="s">
        <v>1023</v>
      </c>
      <c r="K52" s="2148" t="s">
        <v>20</v>
      </c>
      <c r="L52" s="624">
        <f>L56+L59+L62+L64+L66+L68+L70</f>
        <v>83.5</v>
      </c>
      <c r="M52" s="2835"/>
      <c r="N52" s="2834"/>
      <c r="O52" s="2833"/>
    </row>
    <row r="53" spans="1:18" ht="15.75" customHeight="1" x14ac:dyDescent="0.2">
      <c r="A53" s="745"/>
      <c r="B53" s="744"/>
      <c r="C53" s="428"/>
      <c r="D53" s="4461"/>
      <c r="E53" s="4462"/>
      <c r="F53" s="4463"/>
      <c r="G53" s="4401"/>
      <c r="H53" s="4689"/>
      <c r="I53" s="606"/>
      <c r="J53" s="4521"/>
      <c r="K53" s="2771" t="s">
        <v>24</v>
      </c>
      <c r="L53" s="2832">
        <f>L57+L60</f>
        <v>58.4</v>
      </c>
      <c r="M53" s="2520"/>
      <c r="N53" s="2519"/>
      <c r="O53" s="2518"/>
    </row>
    <row r="54" spans="1:18" ht="15.75" thickBot="1" x14ac:dyDescent="0.25">
      <c r="A54" s="745"/>
      <c r="B54" s="744"/>
      <c r="C54" s="428"/>
      <c r="D54" s="4461"/>
      <c r="E54" s="4462"/>
      <c r="F54" s="4463"/>
      <c r="G54" s="4401"/>
      <c r="H54" s="4689"/>
      <c r="I54" s="606"/>
      <c r="J54" s="4521"/>
      <c r="K54" s="2140" t="s">
        <v>23</v>
      </c>
      <c r="L54" s="619"/>
      <c r="M54" s="2831"/>
      <c r="N54" s="2830"/>
      <c r="O54" s="2829"/>
    </row>
    <row r="55" spans="1:18" ht="15" customHeight="1" thickBot="1" x14ac:dyDescent="0.25">
      <c r="A55" s="745"/>
      <c r="B55" s="744"/>
      <c r="C55" s="2789"/>
      <c r="D55" s="4429"/>
      <c r="E55" s="4430"/>
      <c r="F55" s="4431"/>
      <c r="G55" s="4402"/>
      <c r="H55" s="4689"/>
      <c r="I55" s="606"/>
      <c r="J55" s="4521"/>
      <c r="K55" s="452" t="s">
        <v>27</v>
      </c>
      <c r="L55" s="2828">
        <f>SUM(L52:L54)</f>
        <v>141.9</v>
      </c>
      <c r="M55" s="909"/>
      <c r="N55" s="2827"/>
      <c r="O55" s="1178"/>
    </row>
    <row r="56" spans="1:18" ht="24.75" customHeight="1" x14ac:dyDescent="0.2">
      <c r="A56" s="3626" t="s">
        <v>10</v>
      </c>
      <c r="B56" s="3611" t="s">
        <v>28</v>
      </c>
      <c r="C56" s="3601" t="s">
        <v>10</v>
      </c>
      <c r="D56" s="3673" t="s">
        <v>10</v>
      </c>
      <c r="E56" s="2794"/>
      <c r="F56" s="2484" t="s">
        <v>1030</v>
      </c>
      <c r="G56" s="4400" t="s">
        <v>84</v>
      </c>
      <c r="H56" s="4689"/>
      <c r="I56" s="606"/>
      <c r="J56" s="4521"/>
      <c r="K56" s="601" t="s">
        <v>20</v>
      </c>
      <c r="L56" s="2817">
        <v>40</v>
      </c>
      <c r="M56" s="2826" t="s">
        <v>1029</v>
      </c>
      <c r="N56" s="2760" t="s">
        <v>1012</v>
      </c>
      <c r="O56" s="2454">
        <v>25</v>
      </c>
      <c r="P56" s="361"/>
      <c r="Q56" s="535"/>
      <c r="R56" s="361"/>
    </row>
    <row r="57" spans="1:18" ht="29.25" customHeight="1" thickBot="1" x14ac:dyDescent="0.25">
      <c r="A57" s="3627"/>
      <c r="B57" s="3612"/>
      <c r="C57" s="3602"/>
      <c r="D57" s="3674"/>
      <c r="E57" s="2782"/>
      <c r="F57" s="2493"/>
      <c r="G57" s="4401"/>
      <c r="H57" s="4689"/>
      <c r="I57" s="606"/>
      <c r="J57" s="4521"/>
      <c r="K57" s="591" t="s">
        <v>24</v>
      </c>
      <c r="L57" s="2825">
        <v>0</v>
      </c>
      <c r="M57" s="2824" t="s">
        <v>1028</v>
      </c>
      <c r="N57" s="2823" t="s">
        <v>142</v>
      </c>
      <c r="O57" s="2822">
        <v>70</v>
      </c>
      <c r="Q57" s="361"/>
      <c r="R57" s="361"/>
    </row>
    <row r="58" spans="1:18" ht="32.25" customHeight="1" thickBot="1" x14ac:dyDescent="0.25">
      <c r="A58" s="3628"/>
      <c r="B58" s="3613"/>
      <c r="C58" s="3651"/>
      <c r="D58" s="3675"/>
      <c r="E58" s="2788"/>
      <c r="F58" s="2481"/>
      <c r="G58" s="4402"/>
      <c r="H58" s="4689"/>
      <c r="I58" s="606"/>
      <c r="J58" s="4521"/>
      <c r="K58" s="2821" t="s">
        <v>27</v>
      </c>
      <c r="L58" s="2798">
        <f>SUM(L56:L57)</f>
        <v>40</v>
      </c>
      <c r="M58" s="2820" t="s">
        <v>1027</v>
      </c>
      <c r="N58" s="2819" t="s">
        <v>1012</v>
      </c>
      <c r="O58" s="2818">
        <v>40</v>
      </c>
      <c r="Q58" s="361"/>
      <c r="R58" s="361"/>
    </row>
    <row r="59" spans="1:18" ht="23.25" customHeight="1" x14ac:dyDescent="0.2">
      <c r="A59" s="3626" t="s">
        <v>10</v>
      </c>
      <c r="B59" s="3611" t="s">
        <v>28</v>
      </c>
      <c r="C59" s="3601" t="s">
        <v>10</v>
      </c>
      <c r="D59" s="3673" t="s">
        <v>28</v>
      </c>
      <c r="E59" s="2794"/>
      <c r="F59" s="4547" t="s">
        <v>1026</v>
      </c>
      <c r="G59" s="4400" t="s">
        <v>84</v>
      </c>
      <c r="H59" s="4689"/>
      <c r="I59" s="606"/>
      <c r="J59" s="4521"/>
      <c r="K59" s="601" t="s">
        <v>20</v>
      </c>
      <c r="L59" s="2817">
        <v>20</v>
      </c>
      <c r="M59" s="2816" t="s">
        <v>1025</v>
      </c>
      <c r="N59" s="2815" t="s">
        <v>1012</v>
      </c>
      <c r="O59" s="2570">
        <v>8</v>
      </c>
      <c r="Q59" s="361"/>
      <c r="R59" s="361"/>
    </row>
    <row r="60" spans="1:18" ht="18.75" customHeight="1" thickBot="1" x14ac:dyDescent="0.25">
      <c r="A60" s="3627"/>
      <c r="B60" s="3612"/>
      <c r="C60" s="3602"/>
      <c r="D60" s="3674"/>
      <c r="E60" s="2782"/>
      <c r="F60" s="4548"/>
      <c r="G60" s="4401"/>
      <c r="H60" s="4689"/>
      <c r="I60" s="606"/>
      <c r="J60" s="4521"/>
      <c r="K60" s="591" t="s">
        <v>24</v>
      </c>
      <c r="L60" s="2814">
        <v>58.4</v>
      </c>
      <c r="M60" s="2797"/>
      <c r="N60" s="2796"/>
      <c r="O60" s="2795"/>
      <c r="Q60" s="361"/>
      <c r="R60" s="361"/>
    </row>
    <row r="61" spans="1:18" ht="15.75" thickBot="1" x14ac:dyDescent="0.25">
      <c r="A61" s="3628"/>
      <c r="B61" s="3613"/>
      <c r="C61" s="3651"/>
      <c r="D61" s="3675"/>
      <c r="E61" s="2788"/>
      <c r="F61" s="4549"/>
      <c r="G61" s="4402"/>
      <c r="H61" s="4689"/>
      <c r="I61" s="603"/>
      <c r="J61" s="3554"/>
      <c r="K61" s="2107" t="s">
        <v>27</v>
      </c>
      <c r="L61" s="2798">
        <f>SUM(L59:L60)</f>
        <v>78.400000000000006</v>
      </c>
      <c r="M61" s="2786"/>
      <c r="N61" s="2813"/>
      <c r="O61" s="2784"/>
      <c r="Q61" s="361"/>
      <c r="R61" s="361"/>
    </row>
    <row r="62" spans="1:18" ht="24.75" customHeight="1" thickBot="1" x14ac:dyDescent="0.25">
      <c r="A62" s="3626" t="s">
        <v>10</v>
      </c>
      <c r="B62" s="3611" t="s">
        <v>28</v>
      </c>
      <c r="C62" s="3601" t="s">
        <v>10</v>
      </c>
      <c r="D62" s="3673" t="s">
        <v>30</v>
      </c>
      <c r="E62" s="2794"/>
      <c r="F62" s="4547" t="s">
        <v>1024</v>
      </c>
      <c r="G62" s="4400" t="s">
        <v>84</v>
      </c>
      <c r="H62" s="4689"/>
      <c r="I62" s="3820" t="s">
        <v>19</v>
      </c>
      <c r="J62" s="3553" t="s">
        <v>1023</v>
      </c>
      <c r="K62" s="2812" t="s">
        <v>20</v>
      </c>
      <c r="L62" s="1149">
        <v>5</v>
      </c>
      <c r="M62" s="2811" t="s">
        <v>1022</v>
      </c>
      <c r="N62" s="2810" t="s">
        <v>1012</v>
      </c>
      <c r="O62" s="1178">
        <v>2</v>
      </c>
      <c r="Q62" s="361"/>
      <c r="R62" s="361"/>
    </row>
    <row r="63" spans="1:18" ht="15.75" thickBot="1" x14ac:dyDescent="0.25">
      <c r="A63" s="3628"/>
      <c r="B63" s="3613"/>
      <c r="C63" s="3651"/>
      <c r="D63" s="3675"/>
      <c r="E63" s="2788"/>
      <c r="F63" s="4549"/>
      <c r="G63" s="4402"/>
      <c r="H63" s="4689"/>
      <c r="I63" s="3821"/>
      <c r="J63" s="4521"/>
      <c r="K63" s="2127" t="s">
        <v>27</v>
      </c>
      <c r="L63" s="2809">
        <f>SUM(L62)</f>
        <v>5</v>
      </c>
      <c r="M63" s="2808"/>
      <c r="N63" s="2807"/>
      <c r="O63" s="2806"/>
      <c r="Q63" s="361"/>
      <c r="R63" s="361"/>
    </row>
    <row r="64" spans="1:18" ht="26.25" customHeight="1" thickBot="1" x14ac:dyDescent="0.25">
      <c r="A64" s="3627" t="s">
        <v>10</v>
      </c>
      <c r="B64" s="3612" t="s">
        <v>28</v>
      </c>
      <c r="C64" s="3602" t="s">
        <v>10</v>
      </c>
      <c r="D64" s="3674" t="s">
        <v>31</v>
      </c>
      <c r="E64" s="2782"/>
      <c r="F64" s="4548" t="s">
        <v>1021</v>
      </c>
      <c r="G64" s="4401" t="s">
        <v>84</v>
      </c>
      <c r="H64" s="4689"/>
      <c r="I64" s="3821"/>
      <c r="J64" s="4521"/>
      <c r="K64" s="2207" t="s">
        <v>20</v>
      </c>
      <c r="L64" s="2800">
        <v>0.5</v>
      </c>
      <c r="M64" s="2805" t="s">
        <v>1020</v>
      </c>
      <c r="N64" s="2804" t="s">
        <v>1012</v>
      </c>
      <c r="O64" s="2791">
        <v>2</v>
      </c>
      <c r="Q64" s="361"/>
      <c r="R64" s="361"/>
    </row>
    <row r="65" spans="1:18" ht="15.75" thickBot="1" x14ac:dyDescent="0.25">
      <c r="A65" s="4675"/>
      <c r="B65" s="4677"/>
      <c r="C65" s="4678"/>
      <c r="D65" s="4693"/>
      <c r="E65" s="2782"/>
      <c r="F65" s="4549"/>
      <c r="G65" s="4402"/>
      <c r="H65" s="4689"/>
      <c r="I65" s="3821"/>
      <c r="J65" s="4521"/>
      <c r="K65" s="2107" t="s">
        <v>27</v>
      </c>
      <c r="L65" s="2798">
        <f>SUM(L64)</f>
        <v>0.5</v>
      </c>
      <c r="M65" s="2797"/>
      <c r="N65" s="2802"/>
      <c r="O65" s="2801"/>
      <c r="Q65" s="361"/>
      <c r="R65" s="361"/>
    </row>
    <row r="66" spans="1:18" ht="46.5" customHeight="1" thickBot="1" x14ac:dyDescent="0.25">
      <c r="A66" s="3627" t="s">
        <v>10</v>
      </c>
      <c r="B66" s="3612" t="s">
        <v>28</v>
      </c>
      <c r="C66" s="3602" t="s">
        <v>10</v>
      </c>
      <c r="D66" s="3674" t="s">
        <v>33</v>
      </c>
      <c r="E66" s="2782"/>
      <c r="F66" s="4547" t="s">
        <v>1019</v>
      </c>
      <c r="G66" s="4400" t="s">
        <v>84</v>
      </c>
      <c r="H66" s="4689"/>
      <c r="I66" s="3821"/>
      <c r="J66" s="4521"/>
      <c r="K66" s="2207" t="s">
        <v>20</v>
      </c>
      <c r="L66" s="2800">
        <v>3</v>
      </c>
      <c r="M66" s="2601" t="s">
        <v>1018</v>
      </c>
      <c r="N66" s="2799" t="s">
        <v>1012</v>
      </c>
      <c r="O66" s="2632" t="s">
        <v>1017</v>
      </c>
      <c r="Q66" s="361"/>
      <c r="R66" s="361"/>
    </row>
    <row r="67" spans="1:18" ht="14.25" customHeight="1" thickBot="1" x14ac:dyDescent="0.25">
      <c r="A67" s="3627"/>
      <c r="B67" s="3612"/>
      <c r="C67" s="3602"/>
      <c r="D67" s="3674"/>
      <c r="E67" s="2782"/>
      <c r="F67" s="4548"/>
      <c r="G67" s="4401"/>
      <c r="H67" s="4689"/>
      <c r="I67" s="3821"/>
      <c r="J67" s="4521"/>
      <c r="K67" s="2107" t="s">
        <v>27</v>
      </c>
      <c r="L67" s="2798">
        <f>SUM(L66)</f>
        <v>3</v>
      </c>
      <c r="M67" s="2797"/>
      <c r="N67" s="2796"/>
      <c r="O67" s="2795"/>
      <c r="Q67" s="361"/>
      <c r="R67" s="361"/>
    </row>
    <row r="68" spans="1:18" ht="22.5" customHeight="1" thickBot="1" x14ac:dyDescent="0.25">
      <c r="A68" s="716" t="s">
        <v>10</v>
      </c>
      <c r="B68" s="715" t="s">
        <v>28</v>
      </c>
      <c r="C68" s="447" t="s">
        <v>10</v>
      </c>
      <c r="D68" s="446" t="s">
        <v>35</v>
      </c>
      <c r="E68" s="2794"/>
      <c r="F68" s="4710" t="s">
        <v>1016</v>
      </c>
      <c r="G68" s="4400" t="s">
        <v>84</v>
      </c>
      <c r="H68" s="4689"/>
      <c r="I68" s="3821"/>
      <c r="J68" s="4521"/>
      <c r="K68" s="2207" t="s">
        <v>20</v>
      </c>
      <c r="L68" s="2793">
        <v>5</v>
      </c>
      <c r="M68" s="2587" t="s">
        <v>1015</v>
      </c>
      <c r="N68" s="2792" t="s">
        <v>144</v>
      </c>
      <c r="O68" s="2791">
        <v>1</v>
      </c>
      <c r="Q68" s="361"/>
      <c r="R68" s="361"/>
    </row>
    <row r="69" spans="1:18" ht="15.75" customHeight="1" thickBot="1" x14ac:dyDescent="0.25">
      <c r="A69" s="2790"/>
      <c r="B69" s="742"/>
      <c r="C69" s="2789"/>
      <c r="D69" s="657"/>
      <c r="E69" s="2788"/>
      <c r="F69" s="4711"/>
      <c r="G69" s="4402"/>
      <c r="H69" s="4689"/>
      <c r="I69" s="3821"/>
      <c r="J69" s="4521"/>
      <c r="K69" s="2107" t="s">
        <v>27</v>
      </c>
      <c r="L69" s="2787">
        <f>SUM(L68)</f>
        <v>5</v>
      </c>
      <c r="M69" s="2786"/>
      <c r="N69" s="2785"/>
      <c r="O69" s="2784"/>
    </row>
    <row r="70" spans="1:18" ht="31.5" customHeight="1" thickBot="1" x14ac:dyDescent="0.25">
      <c r="A70" s="716" t="s">
        <v>10</v>
      </c>
      <c r="B70" s="715" t="s">
        <v>28</v>
      </c>
      <c r="C70" s="447" t="s">
        <v>10</v>
      </c>
      <c r="D70" s="663" t="s">
        <v>50</v>
      </c>
      <c r="E70" s="2782"/>
      <c r="F70" s="4316" t="s">
        <v>1014</v>
      </c>
      <c r="G70" s="4400" t="s">
        <v>84</v>
      </c>
      <c r="H70" s="4689"/>
      <c r="I70" s="3821"/>
      <c r="J70" s="4521"/>
      <c r="K70" s="2207" t="s">
        <v>20</v>
      </c>
      <c r="L70" s="2783">
        <v>10</v>
      </c>
      <c r="M70" s="2587" t="s">
        <v>1013</v>
      </c>
      <c r="N70" s="2487" t="s">
        <v>1012</v>
      </c>
      <c r="O70" s="2449">
        <v>1</v>
      </c>
    </row>
    <row r="71" spans="1:18" ht="27" customHeight="1" thickBot="1" x14ac:dyDescent="0.25">
      <c r="A71" s="745"/>
      <c r="B71" s="744"/>
      <c r="C71" s="428"/>
      <c r="D71" s="663"/>
      <c r="E71" s="2782"/>
      <c r="F71" s="4327"/>
      <c r="G71" s="4402"/>
      <c r="H71" s="4690"/>
      <c r="I71" s="3822"/>
      <c r="J71" s="3554"/>
      <c r="K71" s="2107" t="s">
        <v>27</v>
      </c>
      <c r="L71" s="2781">
        <f>SUM(L70)</f>
        <v>10</v>
      </c>
      <c r="M71" s="2780"/>
      <c r="N71" s="2779"/>
      <c r="O71" s="1201"/>
    </row>
    <row r="72" spans="1:18" ht="38.25" customHeight="1" x14ac:dyDescent="0.2">
      <c r="A72" s="3626" t="s">
        <v>10</v>
      </c>
      <c r="B72" s="3611" t="s">
        <v>28</v>
      </c>
      <c r="C72" s="3601" t="s">
        <v>28</v>
      </c>
      <c r="D72" s="667"/>
      <c r="E72" s="4679"/>
      <c r="F72" s="2778" t="s">
        <v>1002</v>
      </c>
      <c r="G72" s="4400" t="s">
        <v>85</v>
      </c>
      <c r="H72" s="4515" t="s">
        <v>18</v>
      </c>
      <c r="I72" s="3820" t="s">
        <v>19</v>
      </c>
      <c r="J72" s="3553" t="s">
        <v>99</v>
      </c>
      <c r="K72" s="2148" t="s">
        <v>20</v>
      </c>
      <c r="L72" s="619">
        <f>L78</f>
        <v>0</v>
      </c>
      <c r="M72" s="2777" t="s">
        <v>1011</v>
      </c>
      <c r="N72" s="2760" t="s">
        <v>144</v>
      </c>
      <c r="O72" s="2776">
        <v>1</v>
      </c>
    </row>
    <row r="73" spans="1:18" ht="25.5" customHeight="1" x14ac:dyDescent="0.2">
      <c r="A73" s="3627"/>
      <c r="B73" s="3612"/>
      <c r="C73" s="3602"/>
      <c r="D73" s="663"/>
      <c r="E73" s="4680"/>
      <c r="F73" s="2767"/>
      <c r="G73" s="4401"/>
      <c r="H73" s="4516"/>
      <c r="I73" s="3821"/>
      <c r="J73" s="4521"/>
      <c r="K73" s="2771"/>
      <c r="L73" s="620"/>
      <c r="M73" s="2775" t="s">
        <v>1010</v>
      </c>
      <c r="N73" s="2769" t="s">
        <v>1005</v>
      </c>
      <c r="O73" s="2774">
        <v>30</v>
      </c>
    </row>
    <row r="74" spans="1:18" ht="36.75" customHeight="1" x14ac:dyDescent="0.2">
      <c r="A74" s="3627"/>
      <c r="B74" s="3612"/>
      <c r="C74" s="3602"/>
      <c r="D74" s="663"/>
      <c r="E74" s="4680"/>
      <c r="F74" s="2767"/>
      <c r="G74" s="4401"/>
      <c r="H74" s="4516"/>
      <c r="I74" s="3821"/>
      <c r="J74" s="4521"/>
      <c r="K74" s="2144"/>
      <c r="L74" s="620"/>
      <c r="M74" s="2466" t="s">
        <v>1009</v>
      </c>
      <c r="N74" s="2769" t="s">
        <v>1008</v>
      </c>
      <c r="O74" s="2773" t="s">
        <v>1007</v>
      </c>
    </row>
    <row r="75" spans="1:18" ht="25.5" customHeight="1" x14ac:dyDescent="0.2">
      <c r="A75" s="3627"/>
      <c r="B75" s="3612"/>
      <c r="C75" s="3602"/>
      <c r="D75" s="663"/>
      <c r="E75" s="4680"/>
      <c r="F75" s="2772"/>
      <c r="G75" s="4401"/>
      <c r="H75" s="4516"/>
      <c r="I75" s="3821"/>
      <c r="J75" s="4521"/>
      <c r="K75" s="2771"/>
      <c r="L75" s="621"/>
      <c r="M75" s="2770" t="s">
        <v>1006</v>
      </c>
      <c r="N75" s="2769" t="s">
        <v>1005</v>
      </c>
      <c r="O75" s="2768" t="s">
        <v>1004</v>
      </c>
    </row>
    <row r="76" spans="1:18" ht="25.5" customHeight="1" x14ac:dyDescent="0.2">
      <c r="A76" s="3627"/>
      <c r="B76" s="3612"/>
      <c r="C76" s="3602"/>
      <c r="D76" s="663"/>
      <c r="E76" s="4680"/>
      <c r="F76" s="2767"/>
      <c r="G76" s="4401"/>
      <c r="H76" s="4516"/>
      <c r="I76" s="3821"/>
      <c r="J76" s="4521"/>
      <c r="K76" s="2766"/>
      <c r="L76" s="827"/>
      <c r="M76" s="2765" t="s">
        <v>1003</v>
      </c>
      <c r="N76" s="2764" t="s">
        <v>142</v>
      </c>
      <c r="O76" s="2761">
        <v>2</v>
      </c>
    </row>
    <row r="77" spans="1:18" ht="15.75" thickBot="1" x14ac:dyDescent="0.25">
      <c r="A77" s="3628"/>
      <c r="B77" s="3613"/>
      <c r="C77" s="3651"/>
      <c r="D77" s="657"/>
      <c r="E77" s="4681"/>
      <c r="F77" s="2763"/>
      <c r="G77" s="4401"/>
      <c r="H77" s="4516"/>
      <c r="I77" s="3821"/>
      <c r="J77" s="4521"/>
      <c r="K77" s="2225" t="s">
        <v>27</v>
      </c>
      <c r="L77" s="2161">
        <f>SUM(L72:L76)</f>
        <v>0</v>
      </c>
      <c r="M77" s="2762"/>
      <c r="N77" s="539"/>
      <c r="O77" s="2761"/>
    </row>
    <row r="78" spans="1:18" ht="20.25" customHeight="1" thickBot="1" x14ac:dyDescent="0.25">
      <c r="A78" s="3626" t="s">
        <v>10</v>
      </c>
      <c r="B78" s="3611" t="s">
        <v>28</v>
      </c>
      <c r="C78" s="3601" t="s">
        <v>28</v>
      </c>
      <c r="D78" s="4691" t="s">
        <v>10</v>
      </c>
      <c r="E78" s="4679"/>
      <c r="F78" s="4316" t="s">
        <v>1002</v>
      </c>
      <c r="G78" s="4401"/>
      <c r="H78" s="4516"/>
      <c r="I78" s="3821"/>
      <c r="J78" s="4521"/>
      <c r="K78" s="442" t="s">
        <v>20</v>
      </c>
      <c r="L78" s="1040">
        <v>0</v>
      </c>
      <c r="M78" s="2762"/>
      <c r="N78" s="539"/>
      <c r="O78" s="2761"/>
    </row>
    <row r="79" spans="1:18" ht="15" thickBot="1" x14ac:dyDescent="0.25">
      <c r="A79" s="3628"/>
      <c r="B79" s="3613"/>
      <c r="C79" s="3651"/>
      <c r="D79" s="4692"/>
      <c r="E79" s="4681"/>
      <c r="F79" s="4327"/>
      <c r="G79" s="4402"/>
      <c r="H79" s="4517"/>
      <c r="I79" s="3822"/>
      <c r="J79" s="3554"/>
      <c r="K79" s="2107" t="s">
        <v>27</v>
      </c>
      <c r="L79" s="2106">
        <f>SUM(L78)</f>
        <v>0</v>
      </c>
      <c r="M79" s="2740"/>
      <c r="N79" s="2739"/>
      <c r="O79" s="2738"/>
    </row>
    <row r="80" spans="1:18" ht="15.75" customHeight="1" thickBot="1" x14ac:dyDescent="0.25">
      <c r="A80" s="3626" t="s">
        <v>10</v>
      </c>
      <c r="B80" s="3611" t="s">
        <v>28</v>
      </c>
      <c r="C80" s="4712" t="s">
        <v>30</v>
      </c>
      <c r="D80" s="4427" t="s">
        <v>1001</v>
      </c>
      <c r="E80" s="4427"/>
      <c r="F80" s="4428"/>
      <c r="G80" s="4400" t="s">
        <v>86</v>
      </c>
      <c r="H80" s="4703">
        <v>288724610</v>
      </c>
      <c r="I80" s="4700" t="s">
        <v>19</v>
      </c>
      <c r="J80" s="3553" t="s">
        <v>1000</v>
      </c>
      <c r="K80" s="2136" t="s">
        <v>20</v>
      </c>
      <c r="L80" s="2730">
        <f>L83+L86</f>
        <v>0</v>
      </c>
      <c r="M80" s="2748"/>
      <c r="N80" s="2760"/>
      <c r="O80" s="2759"/>
      <c r="Q80" s="4709"/>
    </row>
    <row r="81" spans="1:19" ht="15.75" customHeight="1" thickBot="1" x14ac:dyDescent="0.25">
      <c r="A81" s="3627"/>
      <c r="B81" s="3612"/>
      <c r="C81" s="4713"/>
      <c r="D81" s="4462"/>
      <c r="E81" s="4462"/>
      <c r="F81" s="4463"/>
      <c r="G81" s="4401"/>
      <c r="H81" s="4704"/>
      <c r="I81" s="4701"/>
      <c r="J81" s="4521"/>
      <c r="K81" s="2136" t="s">
        <v>24</v>
      </c>
      <c r="L81" s="2758">
        <f>L84+L87</f>
        <v>0</v>
      </c>
      <c r="M81" s="2743"/>
      <c r="N81" s="2757"/>
      <c r="O81" s="2756"/>
      <c r="Q81" s="4709"/>
    </row>
    <row r="82" spans="1:19" ht="24" customHeight="1" thickBot="1" x14ac:dyDescent="0.25">
      <c r="A82" s="3627"/>
      <c r="B82" s="3612"/>
      <c r="C82" s="4713"/>
      <c r="D82" s="4462"/>
      <c r="E82" s="4462"/>
      <c r="F82" s="4463"/>
      <c r="G82" s="4401"/>
      <c r="H82" s="4704"/>
      <c r="I82" s="4701"/>
      <c r="J82" s="4521"/>
      <c r="K82" s="2136" t="s">
        <v>27</v>
      </c>
      <c r="L82" s="2730">
        <f>SUM(L80:L81)</f>
        <v>0</v>
      </c>
      <c r="M82" s="916"/>
      <c r="N82" s="2755"/>
      <c r="O82" s="2754"/>
      <c r="Q82" s="4709"/>
    </row>
    <row r="83" spans="1:19" ht="24.75" customHeight="1" thickBot="1" x14ac:dyDescent="0.25">
      <c r="A83" s="3626" t="s">
        <v>10</v>
      </c>
      <c r="B83" s="3611" t="s">
        <v>28</v>
      </c>
      <c r="C83" s="3601" t="s">
        <v>30</v>
      </c>
      <c r="D83" s="3673" t="s">
        <v>10</v>
      </c>
      <c r="E83" s="4679"/>
      <c r="F83" s="4316" t="s">
        <v>999</v>
      </c>
      <c r="G83" s="4401"/>
      <c r="H83" s="4704"/>
      <c r="I83" s="4701"/>
      <c r="J83" s="4521"/>
      <c r="K83" s="601" t="s">
        <v>20</v>
      </c>
      <c r="L83" s="661">
        <v>0</v>
      </c>
      <c r="M83" s="2488" t="s">
        <v>998</v>
      </c>
      <c r="N83" s="2753" t="s">
        <v>144</v>
      </c>
      <c r="O83" s="2522" t="s">
        <v>997</v>
      </c>
      <c r="Q83" s="4709"/>
    </row>
    <row r="84" spans="1:19" ht="24.75" customHeight="1" thickBot="1" x14ac:dyDescent="0.25">
      <c r="A84" s="3627"/>
      <c r="B84" s="3612"/>
      <c r="C84" s="3602"/>
      <c r="D84" s="3674"/>
      <c r="E84" s="4680"/>
      <c r="F84" s="4317"/>
      <c r="G84" s="4401"/>
      <c r="H84" s="4704"/>
      <c r="I84" s="4701"/>
      <c r="J84" s="4521"/>
      <c r="K84" s="2207" t="s">
        <v>24</v>
      </c>
      <c r="L84" s="661"/>
      <c r="M84" s="2355"/>
      <c r="N84" s="2752"/>
      <c r="O84" s="2751"/>
    </row>
    <row r="85" spans="1:19" ht="12.75" customHeight="1" thickBot="1" x14ac:dyDescent="0.25">
      <c r="A85" s="3628"/>
      <c r="B85" s="3613"/>
      <c r="C85" s="3651"/>
      <c r="D85" s="3675"/>
      <c r="E85" s="4681"/>
      <c r="F85" s="4327"/>
      <c r="G85" s="4401"/>
      <c r="H85" s="4704"/>
      <c r="I85" s="4701"/>
      <c r="J85" s="4521"/>
      <c r="K85" s="2107" t="s">
        <v>27</v>
      </c>
      <c r="L85" s="2106">
        <f>SUM(L83:L84)</f>
        <v>0</v>
      </c>
      <c r="M85" s="2520"/>
      <c r="N85" s="2750"/>
      <c r="O85" s="2749"/>
    </row>
    <row r="86" spans="1:19" ht="21" customHeight="1" thickBot="1" x14ac:dyDescent="0.25">
      <c r="A86" s="3626" t="s">
        <v>10</v>
      </c>
      <c r="B86" s="3611" t="s">
        <v>28</v>
      </c>
      <c r="C86" s="3601" t="s">
        <v>30</v>
      </c>
      <c r="D86" s="3673" t="s">
        <v>28</v>
      </c>
      <c r="E86" s="4679"/>
      <c r="F86" s="4316" t="s">
        <v>996</v>
      </c>
      <c r="G86" s="4401"/>
      <c r="H86" s="4704"/>
      <c r="I86" s="4701"/>
      <c r="J86" s="4521"/>
      <c r="K86" s="2745" t="s">
        <v>20</v>
      </c>
      <c r="L86" s="661">
        <v>0</v>
      </c>
      <c r="M86" s="2748" t="s">
        <v>995</v>
      </c>
      <c r="N86" s="2747"/>
      <c r="O86" s="2746" t="s">
        <v>657</v>
      </c>
      <c r="Q86" s="1077"/>
      <c r="R86" s="361"/>
      <c r="S86" s="361"/>
    </row>
    <row r="87" spans="1:19" ht="21" customHeight="1" thickBot="1" x14ac:dyDescent="0.25">
      <c r="A87" s="3627"/>
      <c r="B87" s="3612"/>
      <c r="C87" s="3602"/>
      <c r="D87" s="3674"/>
      <c r="E87" s="4680"/>
      <c r="F87" s="4317"/>
      <c r="G87" s="4401"/>
      <c r="H87" s="4704"/>
      <c r="I87" s="4701"/>
      <c r="J87" s="4521"/>
      <c r="K87" s="2745" t="s">
        <v>24</v>
      </c>
      <c r="L87" s="2744">
        <v>0</v>
      </c>
      <c r="M87" s="2743"/>
      <c r="N87" s="2742"/>
      <c r="O87" s="2741"/>
    </row>
    <row r="88" spans="1:19" ht="23.25" customHeight="1" thickBot="1" x14ac:dyDescent="0.25">
      <c r="A88" s="3628"/>
      <c r="B88" s="3613"/>
      <c r="C88" s="3651"/>
      <c r="D88" s="3675"/>
      <c r="E88" s="4681"/>
      <c r="F88" s="4327"/>
      <c r="G88" s="4402"/>
      <c r="H88" s="4705"/>
      <c r="I88" s="4702"/>
      <c r="J88" s="3554"/>
      <c r="K88" s="2107" t="s">
        <v>27</v>
      </c>
      <c r="L88" s="2106">
        <f>SUM(L86:L87)</f>
        <v>0</v>
      </c>
      <c r="M88" s="2740"/>
      <c r="N88" s="2739"/>
      <c r="O88" s="2738"/>
    </row>
    <row r="89" spans="1:19" ht="19.5" customHeight="1" thickBot="1" x14ac:dyDescent="0.25">
      <c r="A89" s="631" t="s">
        <v>10</v>
      </c>
      <c r="B89" s="492" t="s">
        <v>28</v>
      </c>
      <c r="C89" s="3717" t="s">
        <v>38</v>
      </c>
      <c r="D89" s="3646"/>
      <c r="E89" s="3646"/>
      <c r="F89" s="3646"/>
      <c r="G89" s="3646"/>
      <c r="H89" s="3646"/>
      <c r="I89" s="3646"/>
      <c r="J89" s="3647"/>
      <c r="K89" s="2202" t="s">
        <v>27</v>
      </c>
      <c r="L89" s="489">
        <f>L77+L55+L82</f>
        <v>141.9</v>
      </c>
      <c r="M89" s="2722"/>
      <c r="N89" s="2721"/>
      <c r="O89" s="2720"/>
    </row>
    <row r="90" spans="1:19" ht="44.25" customHeight="1" thickBot="1" x14ac:dyDescent="0.25">
      <c r="A90" s="631" t="s">
        <v>10</v>
      </c>
      <c r="B90" s="2737" t="s">
        <v>30</v>
      </c>
      <c r="C90" s="4682" t="s">
        <v>994</v>
      </c>
      <c r="D90" s="4683"/>
      <c r="E90" s="4683"/>
      <c r="F90" s="4683"/>
      <c r="G90" s="4683"/>
      <c r="H90" s="4683"/>
      <c r="I90" s="4683"/>
      <c r="J90" s="4683"/>
      <c r="K90" s="4683"/>
      <c r="L90" s="4683"/>
      <c r="M90" s="4683"/>
      <c r="N90" s="4683"/>
      <c r="O90" s="4684"/>
    </row>
    <row r="91" spans="1:19" ht="18" customHeight="1" x14ac:dyDescent="0.2">
      <c r="A91" s="3626" t="s">
        <v>10</v>
      </c>
      <c r="B91" s="3611" t="s">
        <v>30</v>
      </c>
      <c r="C91" s="4488" t="s">
        <v>10</v>
      </c>
      <c r="D91" s="2118"/>
      <c r="E91" s="4715"/>
      <c r="F91" s="4717" t="s">
        <v>991</v>
      </c>
      <c r="G91" s="4400" t="s">
        <v>818</v>
      </c>
      <c r="H91" s="4706">
        <v>288724610</v>
      </c>
      <c r="I91" s="4694" t="s">
        <v>260</v>
      </c>
      <c r="J91" s="4666" t="s">
        <v>993</v>
      </c>
      <c r="K91" s="2148" t="s">
        <v>20</v>
      </c>
      <c r="L91" s="2736">
        <f>L94</f>
        <v>30</v>
      </c>
      <c r="M91" s="2735" t="s">
        <v>992</v>
      </c>
      <c r="N91" s="2734" t="s">
        <v>144</v>
      </c>
      <c r="O91" s="2449">
        <v>35</v>
      </c>
    </row>
    <row r="92" spans="1:19" ht="15.75" thickBot="1" x14ac:dyDescent="0.25">
      <c r="A92" s="3627"/>
      <c r="B92" s="3612"/>
      <c r="C92" s="4489"/>
      <c r="D92" s="2114"/>
      <c r="E92" s="4716"/>
      <c r="F92" s="4718"/>
      <c r="G92" s="4401"/>
      <c r="H92" s="4707"/>
      <c r="I92" s="4695"/>
      <c r="J92" s="4667"/>
      <c r="K92" s="2733"/>
      <c r="L92" s="2732"/>
      <c r="M92" s="2731"/>
      <c r="N92" s="699"/>
      <c r="O92" s="2514"/>
    </row>
    <row r="93" spans="1:19" ht="15.75" thickBot="1" x14ac:dyDescent="0.25">
      <c r="A93" s="3628"/>
      <c r="B93" s="3613"/>
      <c r="C93" s="4490"/>
      <c r="D93" s="2114"/>
      <c r="E93" s="4716"/>
      <c r="F93" s="4719"/>
      <c r="G93" s="4401"/>
      <c r="H93" s="4707"/>
      <c r="I93" s="4695"/>
      <c r="J93" s="4667"/>
      <c r="K93" s="2162" t="s">
        <v>27</v>
      </c>
      <c r="L93" s="2730">
        <f>SUM(L91:L92)</f>
        <v>30</v>
      </c>
      <c r="M93" s="435"/>
      <c r="N93" s="2728"/>
      <c r="O93" s="2727"/>
    </row>
    <row r="94" spans="1:19" ht="16.5" customHeight="1" thickBot="1" x14ac:dyDescent="0.25">
      <c r="A94" s="3626" t="s">
        <v>10</v>
      </c>
      <c r="B94" s="3611" t="s">
        <v>30</v>
      </c>
      <c r="C94" s="4488" t="s">
        <v>10</v>
      </c>
      <c r="D94" s="3673" t="s">
        <v>10</v>
      </c>
      <c r="E94" s="2710"/>
      <c r="F94" s="4316" t="s">
        <v>991</v>
      </c>
      <c r="G94" s="4401"/>
      <c r="H94" s="4707"/>
      <c r="I94" s="4695"/>
      <c r="J94" s="4667"/>
      <c r="K94" s="442" t="s">
        <v>20</v>
      </c>
      <c r="L94" s="2729">
        <v>30</v>
      </c>
      <c r="M94" s="435"/>
      <c r="N94" s="2728"/>
      <c r="O94" s="2727"/>
    </row>
    <row r="95" spans="1:19" ht="17.25" customHeight="1" thickBot="1" x14ac:dyDescent="0.25">
      <c r="A95" s="3628"/>
      <c r="B95" s="3613"/>
      <c r="C95" s="4490"/>
      <c r="D95" s="3675"/>
      <c r="E95" s="2726"/>
      <c r="F95" s="4327"/>
      <c r="G95" s="4402"/>
      <c r="H95" s="4708"/>
      <c r="I95" s="4696"/>
      <c r="J95" s="4668"/>
      <c r="K95" s="2107" t="s">
        <v>27</v>
      </c>
      <c r="L95" s="2153">
        <f>SUM(L94)</f>
        <v>30</v>
      </c>
      <c r="M95" s="2725"/>
      <c r="N95" s="2724"/>
      <c r="O95" s="2723"/>
    </row>
    <row r="96" spans="1:19" ht="15.75" customHeight="1" thickBot="1" x14ac:dyDescent="0.25">
      <c r="A96" s="631" t="s">
        <v>10</v>
      </c>
      <c r="B96" s="492" t="s">
        <v>30</v>
      </c>
      <c r="C96" s="3717" t="s">
        <v>38</v>
      </c>
      <c r="D96" s="3646"/>
      <c r="E96" s="3646"/>
      <c r="F96" s="3646"/>
      <c r="G96" s="3646"/>
      <c r="H96" s="3646"/>
      <c r="I96" s="3646"/>
      <c r="J96" s="3647"/>
      <c r="K96" s="2202" t="s">
        <v>27</v>
      </c>
      <c r="L96" s="489">
        <f>L93*1</f>
        <v>30</v>
      </c>
      <c r="M96" s="2722"/>
      <c r="N96" s="2721"/>
      <c r="O96" s="2720"/>
    </row>
    <row r="97" spans="1:15" ht="15" thickBot="1" x14ac:dyDescent="0.25">
      <c r="A97" s="2719" t="s">
        <v>10</v>
      </c>
      <c r="B97" s="4697" t="s">
        <v>495</v>
      </c>
      <c r="C97" s="4698"/>
      <c r="D97" s="4698"/>
      <c r="E97" s="4698"/>
      <c r="F97" s="4698"/>
      <c r="G97" s="4698"/>
      <c r="H97" s="4698"/>
      <c r="I97" s="4698"/>
      <c r="J97" s="4698"/>
      <c r="K97" s="4699"/>
      <c r="L97" s="2718">
        <f>L48+L89+L96</f>
        <v>242.9</v>
      </c>
      <c r="M97" s="2717"/>
      <c r="N97" s="2717"/>
      <c r="O97" s="2716"/>
    </row>
    <row r="98" spans="1:15" ht="15.75" thickBot="1" x14ac:dyDescent="0.25">
      <c r="A98" s="4494" t="s">
        <v>73</v>
      </c>
      <c r="B98" s="4495"/>
      <c r="C98" s="4495"/>
      <c r="D98" s="4495"/>
      <c r="E98" s="4495"/>
      <c r="F98" s="4495"/>
      <c r="G98" s="4495"/>
      <c r="H98" s="4495"/>
      <c r="I98" s="4495"/>
      <c r="J98" s="4495"/>
      <c r="K98" s="4496"/>
      <c r="L98" s="2715">
        <f>L97*1</f>
        <v>242.9</v>
      </c>
      <c r="M98" s="2094"/>
      <c r="N98" s="2093"/>
      <c r="O98" s="2714"/>
    </row>
    <row r="99" spans="1:15" ht="76.150000000000006" customHeight="1" x14ac:dyDescent="0.2">
      <c r="A99" s="2090" t="s">
        <v>197</v>
      </c>
      <c r="B99" s="2090"/>
      <c r="C99" s="2090"/>
      <c r="D99" s="2090"/>
      <c r="E99" s="2090"/>
      <c r="F99" s="2090"/>
      <c r="G99" s="2090"/>
      <c r="H99" s="2091"/>
      <c r="I99" s="2090"/>
      <c r="J99" s="2090"/>
      <c r="K99" s="2090"/>
      <c r="L99" s="2090"/>
      <c r="M99" s="2090"/>
      <c r="N99" s="2089"/>
      <c r="O99" s="2088"/>
    </row>
    <row r="100" spans="1:15" ht="22.5" customHeight="1" x14ac:dyDescent="0.2">
      <c r="A100" s="4050" t="s">
        <v>196</v>
      </c>
      <c r="B100" s="4050"/>
      <c r="C100" s="4050"/>
      <c r="D100" s="4050"/>
      <c r="E100" s="4050"/>
      <c r="F100" s="4050"/>
      <c r="G100" s="4050"/>
      <c r="H100" s="4050"/>
      <c r="I100" s="4050"/>
      <c r="J100" s="4050"/>
      <c r="K100" s="4050"/>
      <c r="L100" s="4050"/>
      <c r="M100" s="2089"/>
      <c r="N100" s="2089"/>
      <c r="O100" s="2088"/>
    </row>
    <row r="101" spans="1:15" ht="20.25" customHeight="1" thickBot="1" x14ac:dyDescent="0.25">
      <c r="A101" s="55"/>
      <c r="B101" s="57"/>
      <c r="C101" s="57"/>
      <c r="D101" s="57"/>
      <c r="E101" s="57"/>
      <c r="F101" s="57"/>
      <c r="G101" s="58"/>
      <c r="H101" s="57"/>
      <c r="I101" s="57"/>
      <c r="J101" s="57"/>
      <c r="K101" s="56"/>
      <c r="L101" s="59" t="s">
        <v>117</v>
      </c>
      <c r="M101" s="2089"/>
      <c r="N101" s="2089"/>
      <c r="O101" s="2088"/>
    </row>
    <row r="102" spans="1:15" ht="51" customHeight="1" thickBot="1" x14ac:dyDescent="0.25">
      <c r="A102" s="60"/>
      <c r="B102" s="61"/>
      <c r="C102" s="3576" t="s">
        <v>103</v>
      </c>
      <c r="D102" s="3576"/>
      <c r="E102" s="3576"/>
      <c r="F102" s="3576"/>
      <c r="G102" s="3576"/>
      <c r="H102" s="3576"/>
      <c r="I102" s="3576"/>
      <c r="J102" s="3576"/>
      <c r="K102" s="3576"/>
      <c r="L102" s="62" t="s">
        <v>160</v>
      </c>
      <c r="M102" s="2089"/>
      <c r="N102" s="2089"/>
      <c r="O102" s="2088"/>
    </row>
    <row r="103" spans="1:15" ht="19.5" customHeight="1" x14ac:dyDescent="0.2">
      <c r="A103" s="4051" t="s">
        <v>182</v>
      </c>
      <c r="B103" s="4052"/>
      <c r="C103" s="4052"/>
      <c r="D103" s="4052"/>
      <c r="E103" s="4052"/>
      <c r="F103" s="4052"/>
      <c r="G103" s="4052"/>
      <c r="H103" s="4052"/>
      <c r="I103" s="4052"/>
      <c r="J103" s="4052"/>
      <c r="K103" s="4053"/>
      <c r="L103" s="1238">
        <f>L104+L107</f>
        <v>242.9</v>
      </c>
      <c r="M103" s="2089"/>
      <c r="N103" s="2089"/>
      <c r="O103" s="2088"/>
    </row>
    <row r="104" spans="1:15" ht="19.5" customHeight="1" x14ac:dyDescent="0.2">
      <c r="A104" s="4022" t="s">
        <v>215</v>
      </c>
      <c r="B104" s="4023"/>
      <c r="C104" s="4023"/>
      <c r="D104" s="4023"/>
      <c r="E104" s="4023"/>
      <c r="F104" s="4023"/>
      <c r="G104" s="4023"/>
      <c r="H104" s="4023"/>
      <c r="I104" s="4023"/>
      <c r="J104" s="4023"/>
      <c r="K104" s="4054"/>
      <c r="L104" s="1235">
        <f>L105</f>
        <v>184.5</v>
      </c>
      <c r="M104" s="2089"/>
      <c r="N104" s="2089"/>
      <c r="O104" s="2088"/>
    </row>
    <row r="105" spans="1:15" ht="19.5" customHeight="1" x14ac:dyDescent="0.2">
      <c r="A105" s="4484" t="s">
        <v>214</v>
      </c>
      <c r="B105" s="4485"/>
      <c r="C105" s="4485"/>
      <c r="D105" s="4485"/>
      <c r="E105" s="4485"/>
      <c r="F105" s="4485"/>
      <c r="G105" s="4485"/>
      <c r="H105" s="4485"/>
      <c r="I105" s="4485"/>
      <c r="J105" s="4485"/>
      <c r="K105" s="4486"/>
      <c r="L105" s="1235">
        <f>L16+L22+L28+L52+L72+L80+L91</f>
        <v>184.5</v>
      </c>
      <c r="M105" s="2089"/>
      <c r="N105" s="2089"/>
      <c r="O105" s="2088"/>
    </row>
    <row r="106" spans="1:15" ht="19.5" customHeight="1" x14ac:dyDescent="0.2">
      <c r="A106" s="4022" t="s">
        <v>213</v>
      </c>
      <c r="B106" s="4023"/>
      <c r="C106" s="4023"/>
      <c r="D106" s="4023"/>
      <c r="E106" s="4024"/>
      <c r="F106" s="4024"/>
      <c r="G106" s="4024"/>
      <c r="H106" s="4024"/>
      <c r="I106" s="4024"/>
      <c r="J106" s="4024"/>
      <c r="K106" s="4025"/>
      <c r="L106" s="1235"/>
      <c r="M106" s="2089"/>
      <c r="N106" s="2089"/>
      <c r="O106" s="2088"/>
    </row>
    <row r="107" spans="1:15" ht="19.5" customHeight="1" x14ac:dyDescent="0.2">
      <c r="A107" s="4484" t="s">
        <v>174</v>
      </c>
      <c r="B107" s="4485"/>
      <c r="C107" s="4485"/>
      <c r="D107" s="4485"/>
      <c r="E107" s="4485"/>
      <c r="F107" s="4485"/>
      <c r="G107" s="4485"/>
      <c r="H107" s="4485"/>
      <c r="I107" s="4485"/>
      <c r="J107" s="4485"/>
      <c r="K107" s="4486"/>
      <c r="L107" s="1237">
        <f>L108</f>
        <v>58.4</v>
      </c>
      <c r="M107" s="2089"/>
      <c r="N107" s="2089"/>
      <c r="O107" s="2088"/>
    </row>
    <row r="108" spans="1:15" ht="19.5" customHeight="1" x14ac:dyDescent="0.2">
      <c r="A108" s="4022" t="s">
        <v>212</v>
      </c>
      <c r="B108" s="4023"/>
      <c r="C108" s="4023"/>
      <c r="D108" s="4023"/>
      <c r="E108" s="4024"/>
      <c r="F108" s="4024"/>
      <c r="G108" s="4024"/>
      <c r="H108" s="4024"/>
      <c r="I108" s="4024"/>
      <c r="J108" s="4024"/>
      <c r="K108" s="4025"/>
      <c r="L108" s="1237">
        <f>L17+L23+L29+L53+L81</f>
        <v>58.4</v>
      </c>
      <c r="M108" s="2089"/>
      <c r="N108" s="2089"/>
      <c r="O108" s="2088"/>
    </row>
    <row r="109" spans="1:15" ht="19.5" customHeight="1" x14ac:dyDescent="0.2">
      <c r="A109" s="4022" t="s">
        <v>211</v>
      </c>
      <c r="B109" s="4023"/>
      <c r="C109" s="4023"/>
      <c r="D109" s="4023"/>
      <c r="E109" s="4024"/>
      <c r="F109" s="4024"/>
      <c r="G109" s="4024"/>
      <c r="H109" s="4024"/>
      <c r="I109" s="4024"/>
      <c r="J109" s="4024"/>
      <c r="K109" s="4025"/>
      <c r="L109" s="1235"/>
      <c r="M109" s="2089"/>
      <c r="N109" s="2089"/>
      <c r="O109" s="2088"/>
    </row>
    <row r="110" spans="1:15" ht="19.5" customHeight="1" x14ac:dyDescent="0.2">
      <c r="A110" s="4022" t="s">
        <v>210</v>
      </c>
      <c r="B110" s="4023"/>
      <c r="C110" s="4023"/>
      <c r="D110" s="4023"/>
      <c r="E110" s="4024"/>
      <c r="F110" s="4024"/>
      <c r="G110" s="4024"/>
      <c r="H110" s="4024"/>
      <c r="I110" s="4024"/>
      <c r="J110" s="4024"/>
      <c r="K110" s="4025"/>
      <c r="L110" s="1235"/>
      <c r="M110" s="2089"/>
      <c r="N110" s="2089"/>
      <c r="O110" s="2088"/>
    </row>
    <row r="111" spans="1:15" ht="19.5" customHeight="1" x14ac:dyDescent="0.2">
      <c r="A111" s="4022" t="s">
        <v>209</v>
      </c>
      <c r="B111" s="4024"/>
      <c r="C111" s="4024"/>
      <c r="D111" s="4024"/>
      <c r="E111" s="4024"/>
      <c r="F111" s="4024"/>
      <c r="G111" s="4024"/>
      <c r="H111" s="4024"/>
      <c r="I111" s="4024"/>
      <c r="J111" s="4024"/>
      <c r="K111" s="4025"/>
      <c r="L111" s="1235"/>
      <c r="M111" s="2089"/>
      <c r="N111" s="2089"/>
      <c r="O111" s="2088"/>
    </row>
    <row r="112" spans="1:15" ht="19.5" customHeight="1" x14ac:dyDescent="0.2">
      <c r="A112" s="4022" t="s">
        <v>208</v>
      </c>
      <c r="B112" s="4023"/>
      <c r="C112" s="4023"/>
      <c r="D112" s="4023"/>
      <c r="E112" s="4024"/>
      <c r="F112" s="4024"/>
      <c r="G112" s="4024"/>
      <c r="H112" s="4024"/>
      <c r="I112" s="4024"/>
      <c r="J112" s="4024"/>
      <c r="K112" s="4025"/>
      <c r="L112" s="1235"/>
      <c r="M112" s="2089"/>
      <c r="N112" s="2089"/>
      <c r="O112" s="2088"/>
    </row>
    <row r="113" spans="1:15" ht="19.5" customHeight="1" x14ac:dyDescent="0.2">
      <c r="A113" s="4026" t="s">
        <v>207</v>
      </c>
      <c r="B113" s="4027"/>
      <c r="C113" s="4027"/>
      <c r="D113" s="4027"/>
      <c r="E113" s="4024"/>
      <c r="F113" s="4024"/>
      <c r="G113" s="4024"/>
      <c r="H113" s="4024"/>
      <c r="I113" s="4024"/>
      <c r="J113" s="4024"/>
      <c r="K113" s="4025"/>
      <c r="L113" s="1235"/>
      <c r="M113" s="2089"/>
      <c r="N113" s="2089"/>
      <c r="O113" s="2088"/>
    </row>
    <row r="114" spans="1:15" ht="19.5" customHeight="1" x14ac:dyDescent="0.2">
      <c r="A114" s="4022" t="s">
        <v>206</v>
      </c>
      <c r="B114" s="4024"/>
      <c r="C114" s="4024"/>
      <c r="D114" s="4024"/>
      <c r="E114" s="4024"/>
      <c r="F114" s="4024"/>
      <c r="G114" s="4024"/>
      <c r="H114" s="4024"/>
      <c r="I114" s="4024"/>
      <c r="J114" s="4024"/>
      <c r="K114" s="4025"/>
      <c r="L114" s="1235"/>
      <c r="M114" s="2089"/>
      <c r="N114" s="2089"/>
      <c r="O114" s="2088"/>
    </row>
    <row r="115" spans="1:15" ht="19.5" customHeight="1" x14ac:dyDescent="0.2">
      <c r="A115" s="4484" t="s">
        <v>205</v>
      </c>
      <c r="B115" s="4485"/>
      <c r="C115" s="4485"/>
      <c r="D115" s="4485"/>
      <c r="E115" s="4485"/>
      <c r="F115" s="4485"/>
      <c r="G115" s="4485"/>
      <c r="H115" s="4485"/>
      <c r="I115" s="4485"/>
      <c r="J115" s="4485"/>
      <c r="K115" s="4486"/>
      <c r="L115" s="1235"/>
      <c r="M115" s="2089"/>
      <c r="N115" s="2089"/>
      <c r="O115" s="2088"/>
    </row>
    <row r="116" spans="1:15" ht="19.5" customHeight="1" x14ac:dyDescent="0.2">
      <c r="A116" s="4484" t="s">
        <v>204</v>
      </c>
      <c r="B116" s="4485"/>
      <c r="C116" s="4485"/>
      <c r="D116" s="4485"/>
      <c r="E116" s="4485"/>
      <c r="F116" s="4485"/>
      <c r="G116" s="4485"/>
      <c r="H116" s="4485"/>
      <c r="I116" s="4485"/>
      <c r="J116" s="4485"/>
      <c r="K116" s="4486"/>
      <c r="L116" s="1235"/>
      <c r="M116" s="2089"/>
      <c r="N116" s="2089"/>
      <c r="O116" s="2088"/>
    </row>
    <row r="117" spans="1:15" ht="19.5" customHeight="1" x14ac:dyDescent="0.2">
      <c r="A117" s="4022" t="s">
        <v>192</v>
      </c>
      <c r="B117" s="4023"/>
      <c r="C117" s="4023"/>
      <c r="D117" s="4023"/>
      <c r="E117" s="4024"/>
      <c r="F117" s="4024"/>
      <c r="G117" s="4024"/>
      <c r="H117" s="4024"/>
      <c r="I117" s="4024"/>
      <c r="J117" s="4024"/>
      <c r="K117" s="4025"/>
      <c r="L117" s="1235"/>
      <c r="M117" s="2089"/>
      <c r="N117" s="2089"/>
      <c r="O117" s="2088"/>
    </row>
    <row r="118" spans="1:15" ht="19.5" customHeight="1" x14ac:dyDescent="0.2">
      <c r="A118" s="4022" t="s">
        <v>193</v>
      </c>
      <c r="B118" s="4023"/>
      <c r="C118" s="4023"/>
      <c r="D118" s="4023"/>
      <c r="E118" s="4024"/>
      <c r="F118" s="4024"/>
      <c r="G118" s="4024"/>
      <c r="H118" s="4024"/>
      <c r="I118" s="4024"/>
      <c r="J118" s="4024"/>
      <c r="K118" s="4025"/>
      <c r="L118" s="1235"/>
      <c r="M118" s="2089"/>
      <c r="N118" s="2089"/>
      <c r="O118" s="2088"/>
    </row>
    <row r="119" spans="1:15" ht="19.5" customHeight="1" thickBot="1" x14ac:dyDescent="0.25">
      <c r="A119" s="4022" t="s">
        <v>194</v>
      </c>
      <c r="B119" s="4023"/>
      <c r="C119" s="4023"/>
      <c r="D119" s="4023"/>
      <c r="E119" s="4023"/>
      <c r="F119" s="4023"/>
      <c r="G119" s="4023"/>
      <c r="H119" s="4023"/>
      <c r="I119" s="4023"/>
      <c r="J119" s="4023"/>
      <c r="K119" s="4054"/>
      <c r="L119" s="1235"/>
      <c r="M119" s="2089"/>
      <c r="N119" s="2089"/>
      <c r="O119" s="2088"/>
    </row>
    <row r="120" spans="1:15" ht="19.5" customHeight="1" thickBot="1" x14ac:dyDescent="0.25">
      <c r="A120" s="4497" t="s">
        <v>177</v>
      </c>
      <c r="B120" s="4498"/>
      <c r="C120" s="4498"/>
      <c r="D120" s="4498"/>
      <c r="E120" s="4498"/>
      <c r="F120" s="4498"/>
      <c r="G120" s="4498"/>
      <c r="H120" s="4498"/>
      <c r="I120" s="4498"/>
      <c r="J120" s="4498"/>
      <c r="K120" s="4499"/>
      <c r="L120" s="1234">
        <f>L121</f>
        <v>0</v>
      </c>
      <c r="M120" s="2089"/>
      <c r="N120" s="2089"/>
      <c r="O120" s="2088"/>
    </row>
    <row r="121" spans="1:15" ht="19.5" customHeight="1" x14ac:dyDescent="0.2">
      <c r="A121" s="4293" t="s">
        <v>195</v>
      </c>
      <c r="B121" s="4294"/>
      <c r="C121" s="4294"/>
      <c r="D121" s="4294"/>
      <c r="E121" s="4295"/>
      <c r="F121" s="4295"/>
      <c r="G121" s="4295"/>
      <c r="H121" s="4295"/>
      <c r="I121" s="4295"/>
      <c r="J121" s="4295"/>
      <c r="K121" s="4296"/>
      <c r="L121" s="1233">
        <v>0</v>
      </c>
      <c r="M121" s="2089"/>
      <c r="N121" s="2089"/>
      <c r="O121" s="2088"/>
    </row>
    <row r="122" spans="1:15" ht="19.5" customHeight="1" thickBot="1" x14ac:dyDescent="0.25">
      <c r="A122" s="4504" t="s">
        <v>178</v>
      </c>
      <c r="B122" s="4505"/>
      <c r="C122" s="4505"/>
      <c r="D122" s="4505"/>
      <c r="E122" s="4505"/>
      <c r="F122" s="4505"/>
      <c r="G122" s="4505"/>
      <c r="H122" s="4505"/>
      <c r="I122" s="4505"/>
      <c r="J122" s="4505"/>
      <c r="K122" s="4506"/>
      <c r="L122" s="1230"/>
      <c r="M122" s="2089"/>
      <c r="N122" s="2089"/>
      <c r="O122" s="2088"/>
    </row>
    <row r="123" spans="1:15" ht="19.5" customHeight="1" thickBot="1" x14ac:dyDescent="0.25">
      <c r="A123" s="4491" t="s">
        <v>203</v>
      </c>
      <c r="B123" s="4492"/>
      <c r="C123" s="4492"/>
      <c r="D123" s="4492"/>
      <c r="E123" s="4492"/>
      <c r="F123" s="4492"/>
      <c r="G123" s="4492"/>
      <c r="H123" s="4492"/>
      <c r="I123" s="4492"/>
      <c r="J123" s="4492"/>
      <c r="K123" s="4493"/>
      <c r="L123" s="1232">
        <f>L103+L120</f>
        <v>242.9</v>
      </c>
      <c r="M123" s="2089"/>
      <c r="N123" s="2089"/>
      <c r="O123" s="2088"/>
    </row>
    <row r="124" spans="1:15" ht="19.5" customHeight="1" x14ac:dyDescent="0.2">
      <c r="A124" s="4474" t="s">
        <v>180</v>
      </c>
      <c r="B124" s="4475"/>
      <c r="C124" s="4475"/>
      <c r="D124" s="4475"/>
      <c r="E124" s="4475"/>
      <c r="F124" s="4475"/>
      <c r="G124" s="4475"/>
      <c r="H124" s="4475"/>
      <c r="I124" s="4475"/>
      <c r="J124" s="4475"/>
      <c r="K124" s="4476"/>
      <c r="L124" s="1233"/>
      <c r="M124" s="2089"/>
      <c r="N124" s="2089"/>
      <c r="O124" s="2088"/>
    </row>
    <row r="125" spans="1:15" ht="19.5" customHeight="1" thickBot="1" x14ac:dyDescent="0.25">
      <c r="A125" s="4477" t="s">
        <v>181</v>
      </c>
      <c r="B125" s="4478"/>
      <c r="C125" s="4478"/>
      <c r="D125" s="4478"/>
      <c r="E125" s="4478"/>
      <c r="F125" s="4478"/>
      <c r="G125" s="4478"/>
      <c r="H125" s="4478"/>
      <c r="I125" s="4478"/>
      <c r="J125" s="4478"/>
      <c r="K125" s="4479"/>
      <c r="L125" s="1230">
        <v>59.5</v>
      </c>
      <c r="M125" s="2089"/>
      <c r="N125" s="2089"/>
      <c r="O125" s="2088"/>
    </row>
    <row r="126" spans="1:15" ht="19.5" customHeight="1" x14ac:dyDescent="0.2">
      <c r="A126" s="2089"/>
      <c r="B126" s="2089"/>
      <c r="C126" s="2089"/>
      <c r="D126" s="2089"/>
      <c r="E126" s="2089"/>
      <c r="F126" s="2089"/>
      <c r="G126" s="2089"/>
      <c r="H126" s="2713"/>
      <c r="I126" s="2089"/>
      <c r="J126" s="2089"/>
      <c r="K126" s="2089"/>
      <c r="L126" s="2089"/>
      <c r="M126" s="2089"/>
      <c r="N126" s="2089"/>
      <c r="O126" s="2088"/>
    </row>
    <row r="127" spans="1:15" ht="19.5" customHeight="1" x14ac:dyDescent="0.2">
      <c r="A127" s="2089"/>
      <c r="B127" s="2089"/>
      <c r="C127" s="2089"/>
      <c r="D127" s="2089"/>
      <c r="E127" s="2089"/>
      <c r="F127" s="2089"/>
      <c r="G127" s="2089"/>
      <c r="H127" s="2088"/>
    </row>
    <row r="128" spans="1:15" ht="28.5" customHeight="1" x14ac:dyDescent="0.2">
      <c r="A128" s="2064"/>
      <c r="B128" s="2066"/>
      <c r="C128" s="2066"/>
      <c r="D128" s="2066"/>
      <c r="E128" s="2066"/>
      <c r="F128" s="2070"/>
      <c r="G128" s="2070"/>
      <c r="H128" s="2321"/>
    </row>
    <row r="129" spans="1:8" ht="40.5" customHeight="1" x14ac:dyDescent="0.2">
      <c r="A129" s="2064"/>
      <c r="B129" s="2066"/>
      <c r="C129" s="2066"/>
      <c r="D129" s="2066"/>
      <c r="E129" s="2066"/>
      <c r="F129" s="2064"/>
      <c r="G129" s="2064"/>
      <c r="H129" s="2321"/>
    </row>
    <row r="130" spans="1:8" x14ac:dyDescent="0.2">
      <c r="A130" s="2064"/>
      <c r="B130" s="2066"/>
      <c r="C130" s="2066"/>
      <c r="D130" s="2066"/>
      <c r="E130" s="2066"/>
      <c r="F130" s="2069"/>
      <c r="G130" s="2064"/>
      <c r="H130" s="2321"/>
    </row>
    <row r="131" spans="1:8" x14ac:dyDescent="0.2">
      <c r="A131" s="2064"/>
      <c r="B131" s="2066"/>
      <c r="C131" s="2066"/>
      <c r="D131" s="2066"/>
      <c r="E131" s="2066"/>
      <c r="F131" s="2064"/>
      <c r="G131" s="2064"/>
      <c r="H131" s="2321"/>
    </row>
    <row r="132" spans="1:8" x14ac:dyDescent="0.2">
      <c r="A132" s="2064"/>
      <c r="B132" s="2066"/>
      <c r="C132" s="2066"/>
      <c r="D132" s="2066"/>
      <c r="E132" s="2066"/>
      <c r="F132" s="2064"/>
      <c r="G132" s="2064"/>
      <c r="H132" s="2321"/>
    </row>
    <row r="133" spans="1:8" x14ac:dyDescent="0.2">
      <c r="A133" s="2064"/>
      <c r="B133" s="2066"/>
      <c r="C133" s="2066"/>
      <c r="D133" s="2066"/>
      <c r="E133" s="2066"/>
      <c r="F133" s="2064"/>
      <c r="G133" s="2064"/>
      <c r="H133" s="2321"/>
    </row>
    <row r="134" spans="1:8" x14ac:dyDescent="0.2">
      <c r="A134" s="2064"/>
      <c r="B134" s="2066"/>
      <c r="C134" s="2066"/>
      <c r="D134" s="2066"/>
      <c r="E134" s="2066"/>
      <c r="F134" s="2064"/>
      <c r="G134" s="2064"/>
      <c r="H134" s="2321"/>
    </row>
    <row r="135" spans="1:8" x14ac:dyDescent="0.2">
      <c r="A135" s="2064"/>
      <c r="B135" s="2066"/>
      <c r="C135" s="2066"/>
      <c r="D135" s="2066"/>
      <c r="E135" s="2066"/>
      <c r="F135" s="2064"/>
      <c r="G135" s="2064"/>
      <c r="H135" s="2321"/>
    </row>
    <row r="136" spans="1:8" x14ac:dyDescent="0.2">
      <c r="A136" s="2064"/>
      <c r="B136" s="2066"/>
      <c r="C136" s="2066"/>
      <c r="D136" s="2066"/>
      <c r="E136" s="2066"/>
      <c r="F136" s="2064"/>
      <c r="G136" s="2064"/>
      <c r="H136" s="2321"/>
    </row>
    <row r="137" spans="1:8" x14ac:dyDescent="0.2">
      <c r="A137" s="2064"/>
      <c r="B137" s="2066"/>
      <c r="C137" s="2066"/>
      <c r="D137" s="2066"/>
      <c r="E137" s="2066"/>
      <c r="F137" s="2064"/>
      <c r="G137" s="2064"/>
      <c r="H137" s="2712"/>
    </row>
    <row r="138" spans="1:8" x14ac:dyDescent="0.2">
      <c r="A138" s="2064"/>
      <c r="B138" s="2066"/>
      <c r="C138" s="2066"/>
      <c r="D138" s="2066"/>
      <c r="E138" s="2066"/>
      <c r="F138" s="2064"/>
      <c r="G138" s="2064"/>
      <c r="H138" s="2321"/>
    </row>
    <row r="139" spans="1:8" x14ac:dyDescent="0.2">
      <c r="A139" s="2064"/>
      <c r="B139" s="2066"/>
      <c r="C139" s="2066"/>
      <c r="D139" s="2066"/>
      <c r="E139" s="2066"/>
      <c r="F139" s="2064"/>
      <c r="G139" s="2064"/>
      <c r="H139" s="2321"/>
    </row>
    <row r="140" spans="1:8" x14ac:dyDescent="0.2">
      <c r="A140" s="2064"/>
      <c r="B140" s="2066"/>
      <c r="C140" s="2066"/>
      <c r="D140" s="2066"/>
      <c r="E140" s="2066"/>
      <c r="F140" s="2064"/>
      <c r="G140" s="2064"/>
      <c r="H140" s="2321"/>
    </row>
    <row r="141" spans="1:8" x14ac:dyDescent="0.2">
      <c r="F141" s="2064"/>
      <c r="G141" s="2064"/>
      <c r="H141" s="353"/>
    </row>
    <row r="142" spans="1:8" x14ac:dyDescent="0.2">
      <c r="F142" s="2064"/>
      <c r="G142" s="2064"/>
      <c r="H142" s="353"/>
    </row>
    <row r="143" spans="1:8" x14ac:dyDescent="0.2">
      <c r="H143" s="353"/>
    </row>
    <row r="144" spans="1:8" x14ac:dyDescent="0.2">
      <c r="H144" s="353"/>
    </row>
    <row r="145" s="353" customFormat="1" x14ac:dyDescent="0.2"/>
  </sheetData>
  <mergeCells count="197">
    <mergeCell ref="A123:K123"/>
    <mergeCell ref="A124:K124"/>
    <mergeCell ref="A125:K125"/>
    <mergeCell ref="A111:K111"/>
    <mergeCell ref="A112:K112"/>
    <mergeCell ref="A113:K113"/>
    <mergeCell ref="A114:K114"/>
    <mergeCell ref="A115:K115"/>
    <mergeCell ref="A116:K116"/>
    <mergeCell ref="A117:K117"/>
    <mergeCell ref="A120:K120"/>
    <mergeCell ref="A121:K121"/>
    <mergeCell ref="A122:K122"/>
    <mergeCell ref="A118:K118"/>
    <mergeCell ref="A119:K119"/>
    <mergeCell ref="C102:K102"/>
    <mergeCell ref="A103:K103"/>
    <mergeCell ref="A104:K104"/>
    <mergeCell ref="A105:K105"/>
    <mergeCell ref="A106:K106"/>
    <mergeCell ref="A107:K107"/>
    <mergeCell ref="I22:I27"/>
    <mergeCell ref="J22:J27"/>
    <mergeCell ref="G28:G31"/>
    <mergeCell ref="G32:G35"/>
    <mergeCell ref="G16:G19"/>
    <mergeCell ref="G22:G24"/>
    <mergeCell ref="A108:K108"/>
    <mergeCell ref="A109:K109"/>
    <mergeCell ref="A110:K110"/>
    <mergeCell ref="C91:C93"/>
    <mergeCell ref="E91:E93"/>
    <mergeCell ref="F91:F93"/>
    <mergeCell ref="A44:A45"/>
    <mergeCell ref="A66:A67"/>
    <mergeCell ref="B66:B67"/>
    <mergeCell ref="J62:J71"/>
    <mergeCell ref="I62:I71"/>
    <mergeCell ref="F62:F63"/>
    <mergeCell ref="F64:F65"/>
    <mergeCell ref="A64:A65"/>
    <mergeCell ref="A91:A93"/>
    <mergeCell ref="G91:G95"/>
    <mergeCell ref="B91:B93"/>
    <mergeCell ref="G72:G79"/>
    <mergeCell ref="G59:G61"/>
    <mergeCell ref="G62:G63"/>
    <mergeCell ref="C62:C63"/>
    <mergeCell ref="F44:F45"/>
    <mergeCell ref="D52:F55"/>
    <mergeCell ref="D56:D58"/>
    <mergeCell ref="Q80:Q83"/>
    <mergeCell ref="F70:F71"/>
    <mergeCell ref="F59:F61"/>
    <mergeCell ref="F68:F69"/>
    <mergeCell ref="G52:G55"/>
    <mergeCell ref="G56:G58"/>
    <mergeCell ref="A83:A85"/>
    <mergeCell ref="B83:B85"/>
    <mergeCell ref="C83:C85"/>
    <mergeCell ref="C80:C82"/>
    <mergeCell ref="B80:B82"/>
    <mergeCell ref="A80:A82"/>
    <mergeCell ref="J52:J61"/>
    <mergeCell ref="D59:D61"/>
    <mergeCell ref="D62:D63"/>
    <mergeCell ref="D64:D65"/>
    <mergeCell ref="G64:G65"/>
    <mergeCell ref="C64:C65"/>
    <mergeCell ref="B97:K97"/>
    <mergeCell ref="A98:K98"/>
    <mergeCell ref="J72:J79"/>
    <mergeCell ref="A86:A88"/>
    <mergeCell ref="G80:G88"/>
    <mergeCell ref="D94:D95"/>
    <mergeCell ref="E83:E85"/>
    <mergeCell ref="D83:D85"/>
    <mergeCell ref="F83:F85"/>
    <mergeCell ref="F86:F88"/>
    <mergeCell ref="I80:I88"/>
    <mergeCell ref="H80:H88"/>
    <mergeCell ref="D86:D88"/>
    <mergeCell ref="C86:C88"/>
    <mergeCell ref="E78:E79"/>
    <mergeCell ref="A72:A77"/>
    <mergeCell ref="B72:B77"/>
    <mergeCell ref="A94:A95"/>
    <mergeCell ref="B94:B95"/>
    <mergeCell ref="C94:C95"/>
    <mergeCell ref="H91:H95"/>
    <mergeCell ref="F94:F95"/>
    <mergeCell ref="B86:B88"/>
    <mergeCell ref="C89:J89"/>
    <mergeCell ref="A100:L100"/>
    <mergeCell ref="F34:F35"/>
    <mergeCell ref="D28:F31"/>
    <mergeCell ref="D78:D79"/>
    <mergeCell ref="D20:D21"/>
    <mergeCell ref="C96:J96"/>
    <mergeCell ref="I91:I95"/>
    <mergeCell ref="J91:J95"/>
    <mergeCell ref="J80:J88"/>
    <mergeCell ref="A40:A41"/>
    <mergeCell ref="A56:A58"/>
    <mergeCell ref="B59:B61"/>
    <mergeCell ref="B62:B63"/>
    <mergeCell ref="A59:A61"/>
    <mergeCell ref="A62:A63"/>
    <mergeCell ref="B42:B43"/>
    <mergeCell ref="B56:B58"/>
    <mergeCell ref="B40:B41"/>
    <mergeCell ref="A42:A43"/>
    <mergeCell ref="B64:B65"/>
    <mergeCell ref="F40:F41"/>
    <mergeCell ref="E86:E88"/>
    <mergeCell ref="A50:A51"/>
    <mergeCell ref="B50:B51"/>
    <mergeCell ref="C90:O90"/>
    <mergeCell ref="D80:F82"/>
    <mergeCell ref="B78:B79"/>
    <mergeCell ref="A78:A79"/>
    <mergeCell ref="F66:F67"/>
    <mergeCell ref="C48:J48"/>
    <mergeCell ref="A16:A19"/>
    <mergeCell ref="B16:B19"/>
    <mergeCell ref="A22:A24"/>
    <mergeCell ref="B22:B24"/>
    <mergeCell ref="F36:F37"/>
    <mergeCell ref="F20:F21"/>
    <mergeCell ref="F25:F27"/>
    <mergeCell ref="A34:A35"/>
    <mergeCell ref="A38:A39"/>
    <mergeCell ref="I72:I79"/>
    <mergeCell ref="G40:G43"/>
    <mergeCell ref="G44:G47"/>
    <mergeCell ref="H52:H71"/>
    <mergeCell ref="C78:C79"/>
    <mergeCell ref="F46:F47"/>
    <mergeCell ref="C59:C61"/>
    <mergeCell ref="F22:F24"/>
    <mergeCell ref="B44:B45"/>
    <mergeCell ref="C72:C77"/>
    <mergeCell ref="E72:E77"/>
    <mergeCell ref="C56:C58"/>
    <mergeCell ref="H72:H79"/>
    <mergeCell ref="D66:D67"/>
    <mergeCell ref="C66:C67"/>
    <mergeCell ref="G70:G71"/>
    <mergeCell ref="F78:F79"/>
    <mergeCell ref="B36:B37"/>
    <mergeCell ref="G36:G39"/>
    <mergeCell ref="F38:F39"/>
    <mergeCell ref="G66:G67"/>
    <mergeCell ref="G68:G69"/>
    <mergeCell ref="B46:B47"/>
    <mergeCell ref="B38:B39"/>
    <mergeCell ref="F42:F43"/>
    <mergeCell ref="H28:H47"/>
    <mergeCell ref="C16:C19"/>
    <mergeCell ref="F16:F19"/>
    <mergeCell ref="A32:A33"/>
    <mergeCell ref="B32:B33"/>
    <mergeCell ref="B28:B31"/>
    <mergeCell ref="A28:A31"/>
    <mergeCell ref="D25:D27"/>
    <mergeCell ref="C20:C21"/>
    <mergeCell ref="A25:A27"/>
    <mergeCell ref="B25:B27"/>
    <mergeCell ref="B34:B35"/>
    <mergeCell ref="A46:A47"/>
    <mergeCell ref="A36:A37"/>
    <mergeCell ref="H16:H21"/>
    <mergeCell ref="H22:H27"/>
    <mergeCell ref="M7:O7"/>
    <mergeCell ref="N8:N9"/>
    <mergeCell ref="I7:I9"/>
    <mergeCell ref="M8:M9"/>
    <mergeCell ref="K7:K9"/>
    <mergeCell ref="L7:L9"/>
    <mergeCell ref="M2:M3"/>
    <mergeCell ref="J28:J47"/>
    <mergeCell ref="I28:I47"/>
    <mergeCell ref="A5:O5"/>
    <mergeCell ref="A4:O4"/>
    <mergeCell ref="D7:D9"/>
    <mergeCell ref="G7:G9"/>
    <mergeCell ref="J7:J9"/>
    <mergeCell ref="O8:O9"/>
    <mergeCell ref="A7:A9"/>
    <mergeCell ref="B7:B9"/>
    <mergeCell ref="C7:C9"/>
    <mergeCell ref="E7:E9"/>
    <mergeCell ref="F7:F9"/>
    <mergeCell ref="H7:H9"/>
    <mergeCell ref="C14:O14"/>
    <mergeCell ref="J16:J21"/>
    <mergeCell ref="I16:I21"/>
  </mergeCells>
  <pageMargins left="0.70866141732283472" right="0.70866141732283472" top="0.74803149606299213" bottom="0.74803149606299213" header="0.31496062992125984" footer="0.31496062992125984"/>
  <pageSetup paperSize="9" scale="63" firstPageNumber="45" fitToHeight="0" orientation="landscape" useFirstPageNumber="1" r:id="rId1"/>
  <headerFooter>
    <oddHeader>&amp;C&amp;P</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CCAB2F-DBDD-42C0-9AC0-E3D2532A56E7}">
  <sheetPr>
    <pageSetUpPr fitToPage="1"/>
  </sheetPr>
  <dimension ref="A1:Z159"/>
  <sheetViews>
    <sheetView view="pageBreakPreview" zoomScale="90" zoomScaleNormal="90" zoomScaleSheetLayoutView="90" workbookViewId="0">
      <selection activeCell="A12" sqref="A12"/>
    </sheetView>
  </sheetViews>
  <sheetFormatPr defaultRowHeight="12.75" x14ac:dyDescent="0.2"/>
  <cols>
    <col min="1" max="1" width="3.5703125" style="2941" customWidth="1"/>
    <col min="2" max="2" width="3.42578125" style="2940" customWidth="1"/>
    <col min="3" max="4" width="3.7109375" style="2940" customWidth="1"/>
    <col min="5" max="5" width="3.5703125" style="2940" customWidth="1"/>
    <col min="6" max="6" width="39.42578125" style="2940" customWidth="1"/>
    <col min="7" max="7" width="6.85546875" style="2940" customWidth="1"/>
    <col min="8" max="8" width="7" style="2940" customWidth="1"/>
    <col min="9" max="9" width="5.85546875" style="2940" customWidth="1"/>
    <col min="10" max="10" width="36.140625" style="2940" customWidth="1"/>
    <col min="11" max="11" width="7.28515625" style="2940" customWidth="1"/>
    <col min="12" max="12" width="10" style="2940" customWidth="1"/>
    <col min="13" max="13" width="44.140625" style="2940" customWidth="1"/>
    <col min="14" max="14" width="9.140625" style="2940" customWidth="1"/>
    <col min="15" max="15" width="8" style="2940" customWidth="1"/>
    <col min="16" max="16" width="1.28515625" style="2940" hidden="1" customWidth="1"/>
    <col min="17" max="17" width="0.85546875" style="2940" hidden="1" customWidth="1"/>
    <col min="18" max="23" width="9.140625" style="2940" hidden="1" customWidth="1"/>
    <col min="24" max="16384" width="9.140625" style="2940"/>
  </cols>
  <sheetData>
    <row r="1" spans="1:18" ht="67.5" customHeight="1" x14ac:dyDescent="0.2">
      <c r="M1" s="3332" t="s">
        <v>1189</v>
      </c>
      <c r="N1" s="352"/>
      <c r="O1" s="352"/>
    </row>
    <row r="2" spans="1:18" ht="22.5" customHeight="1" x14ac:dyDescent="0.2">
      <c r="A2" s="3328" t="s">
        <v>158</v>
      </c>
      <c r="B2" s="3328"/>
      <c r="C2" s="3328"/>
      <c r="D2" s="3328"/>
      <c r="E2" s="3328"/>
      <c r="F2" s="3328"/>
      <c r="G2" s="3328"/>
      <c r="H2" s="3328"/>
      <c r="I2" s="3328"/>
      <c r="J2" s="3328"/>
      <c r="K2" s="3328"/>
      <c r="L2" s="3328"/>
      <c r="M2" s="3332"/>
      <c r="N2" s="3328"/>
      <c r="O2" s="3328"/>
    </row>
    <row r="3" spans="1:18" ht="13.9" customHeight="1" x14ac:dyDescent="0.2">
      <c r="A3" s="4912" t="s">
        <v>1188</v>
      </c>
      <c r="B3" s="4912"/>
      <c r="C3" s="4912"/>
      <c r="D3" s="4912"/>
      <c r="E3" s="4912"/>
      <c r="F3" s="4912"/>
      <c r="G3" s="4912"/>
      <c r="H3" s="4912"/>
      <c r="I3" s="4912"/>
      <c r="J3" s="4912"/>
      <c r="K3" s="4912"/>
      <c r="L3" s="4912"/>
      <c r="M3" s="4912"/>
      <c r="N3" s="4912"/>
      <c r="O3" s="4912"/>
    </row>
    <row r="4" spans="1:18" ht="14.25" x14ac:dyDescent="0.2">
      <c r="A4" s="4913" t="s">
        <v>74</v>
      </c>
      <c r="B4" s="4913"/>
      <c r="C4" s="4913"/>
      <c r="D4" s="4913"/>
      <c r="E4" s="4913"/>
      <c r="F4" s="4913"/>
      <c r="G4" s="4913"/>
      <c r="H4" s="4913"/>
      <c r="I4" s="4913"/>
      <c r="J4" s="4913"/>
      <c r="K4" s="4913"/>
      <c r="L4" s="4913"/>
      <c r="M4" s="4913"/>
      <c r="N4" s="4913"/>
      <c r="O4" s="4913"/>
    </row>
    <row r="5" spans="1:18" ht="16.5" thickBot="1" x14ac:dyDescent="0.25">
      <c r="A5" s="3327"/>
      <c r="B5" s="3326"/>
      <c r="C5" s="3326"/>
      <c r="D5" s="3326"/>
      <c r="E5" s="3326"/>
      <c r="F5" s="3326"/>
      <c r="G5" s="3326"/>
      <c r="H5" s="3326"/>
      <c r="I5" s="3326"/>
      <c r="J5" s="3326"/>
      <c r="K5" s="3326"/>
      <c r="L5" s="3326"/>
      <c r="M5" s="3325"/>
      <c r="N5" s="4941" t="s">
        <v>1187</v>
      </c>
      <c r="O5" s="4941"/>
    </row>
    <row r="6" spans="1:18" ht="30.6" customHeight="1" thickBot="1" x14ac:dyDescent="0.25">
      <c r="A6" s="4914" t="s">
        <v>0</v>
      </c>
      <c r="B6" s="4917" t="s">
        <v>1</v>
      </c>
      <c r="C6" s="4920" t="s">
        <v>2</v>
      </c>
      <c r="D6" s="4901" t="s">
        <v>75</v>
      </c>
      <c r="E6" s="4923" t="s">
        <v>3</v>
      </c>
      <c r="F6" s="4926" t="s">
        <v>4</v>
      </c>
      <c r="G6" s="4904" t="s">
        <v>2</v>
      </c>
      <c r="H6" s="4929" t="s">
        <v>5</v>
      </c>
      <c r="I6" s="4909" t="s">
        <v>6</v>
      </c>
      <c r="J6" s="4576" t="s">
        <v>76</v>
      </c>
      <c r="K6" s="4929" t="s">
        <v>7</v>
      </c>
      <c r="L6" s="4576" t="s">
        <v>159</v>
      </c>
      <c r="M6" s="4539" t="s">
        <v>77</v>
      </c>
      <c r="N6" s="4540"/>
      <c r="O6" s="4541"/>
    </row>
    <row r="7" spans="1:18" x14ac:dyDescent="0.2">
      <c r="A7" s="4915"/>
      <c r="B7" s="4918"/>
      <c r="C7" s="4921"/>
      <c r="D7" s="4902"/>
      <c r="E7" s="4924"/>
      <c r="F7" s="4927"/>
      <c r="G7" s="4905"/>
      <c r="H7" s="4930"/>
      <c r="I7" s="4910"/>
      <c r="J7" s="4577"/>
      <c r="K7" s="4930"/>
      <c r="L7" s="4577"/>
      <c r="M7" s="4936" t="s">
        <v>8</v>
      </c>
      <c r="N7" s="4932" t="s">
        <v>9</v>
      </c>
      <c r="O7" s="4907" t="s">
        <v>78</v>
      </c>
    </row>
    <row r="8" spans="1:18" ht="133.15" customHeight="1" thickBot="1" x14ac:dyDescent="0.25">
      <c r="A8" s="4916"/>
      <c r="B8" s="4919"/>
      <c r="C8" s="4922"/>
      <c r="D8" s="4903"/>
      <c r="E8" s="4925"/>
      <c r="F8" s="4928"/>
      <c r="G8" s="4906"/>
      <c r="H8" s="4931"/>
      <c r="I8" s="4911"/>
      <c r="J8" s="4578"/>
      <c r="K8" s="4931"/>
      <c r="L8" s="4578"/>
      <c r="M8" s="4937"/>
      <c r="N8" s="4933"/>
      <c r="O8" s="4908"/>
    </row>
    <row r="9" spans="1:18" ht="16.5" thickBot="1" x14ac:dyDescent="0.3">
      <c r="A9" s="3324" t="s">
        <v>10</v>
      </c>
      <c r="B9" s="3323" t="s">
        <v>1186</v>
      </c>
      <c r="C9" s="3322"/>
      <c r="D9" s="3322"/>
      <c r="E9" s="3322"/>
      <c r="F9" s="3322"/>
      <c r="G9" s="3322"/>
      <c r="H9" s="3321"/>
      <c r="I9" s="3321"/>
      <c r="J9" s="3321"/>
      <c r="K9" s="3321"/>
      <c r="L9" s="3320"/>
      <c r="M9" s="3319"/>
      <c r="N9" s="3318"/>
      <c r="O9" s="3317"/>
    </row>
    <row r="10" spans="1:18" ht="24.75" customHeight="1" thickBot="1" x14ac:dyDescent="0.25">
      <c r="A10" s="3316"/>
      <c r="B10" s="3315"/>
      <c r="C10" s="3313"/>
      <c r="D10" s="3313"/>
      <c r="E10" s="3313"/>
      <c r="F10" s="3314"/>
      <c r="G10" s="3314"/>
      <c r="H10" s="3313"/>
      <c r="I10" s="3313"/>
      <c r="J10" s="3313"/>
      <c r="K10" s="3313"/>
      <c r="L10" s="3312"/>
      <c r="M10" s="3311" t="s">
        <v>1185</v>
      </c>
      <c r="N10" s="3310" t="s">
        <v>142</v>
      </c>
      <c r="O10" s="3309">
        <v>99.9</v>
      </c>
    </row>
    <row r="11" spans="1:18" ht="22.5" customHeight="1" thickBot="1" x14ac:dyDescent="0.25">
      <c r="A11" s="2986" t="s">
        <v>10</v>
      </c>
      <c r="B11" s="2994" t="s">
        <v>10</v>
      </c>
      <c r="C11" s="3069" t="s">
        <v>1184</v>
      </c>
      <c r="D11" s="3308"/>
      <c r="E11" s="3308"/>
      <c r="F11" s="3308"/>
      <c r="G11" s="3308"/>
      <c r="H11" s="3308"/>
      <c r="I11" s="3308"/>
      <c r="J11" s="3308"/>
      <c r="K11" s="3308"/>
      <c r="L11" s="3308"/>
      <c r="M11" s="3308"/>
      <c r="N11" s="3308"/>
      <c r="O11" s="3307"/>
    </row>
    <row r="12" spans="1:18" ht="39" thickBot="1" x14ac:dyDescent="0.25">
      <c r="A12" s="2995"/>
      <c r="B12" s="3006"/>
      <c r="C12" s="3306"/>
      <c r="D12" s="3305"/>
      <c r="E12" s="3305"/>
      <c r="F12" s="3305"/>
      <c r="G12" s="3305"/>
      <c r="H12" s="3305"/>
      <c r="I12" s="3305"/>
      <c r="J12" s="3305"/>
      <c r="K12" s="3305"/>
      <c r="L12" s="3305"/>
      <c r="M12" s="3304" t="s">
        <v>1183</v>
      </c>
      <c r="N12" s="3303" t="s">
        <v>142</v>
      </c>
      <c r="O12" s="3302">
        <v>93</v>
      </c>
    </row>
    <row r="13" spans="1:18" ht="21" customHeight="1" x14ac:dyDescent="0.2">
      <c r="A13" s="4729" t="s">
        <v>10</v>
      </c>
      <c r="B13" s="4963" t="s">
        <v>10</v>
      </c>
      <c r="C13" s="3035" t="s">
        <v>10</v>
      </c>
      <c r="D13" s="4860" t="s">
        <v>1182</v>
      </c>
      <c r="E13" s="4829"/>
      <c r="F13" s="4830"/>
      <c r="G13" s="4743" t="s">
        <v>79</v>
      </c>
      <c r="H13" s="4764" t="s">
        <v>18</v>
      </c>
      <c r="I13" s="4807" t="s">
        <v>1097</v>
      </c>
      <c r="J13" s="3012" t="s">
        <v>127</v>
      </c>
      <c r="K13" s="3238" t="s">
        <v>42</v>
      </c>
      <c r="L13" s="3237">
        <f>L17+L29+L31+L34</f>
        <v>2298.9</v>
      </c>
      <c r="M13" s="4934"/>
      <c r="N13" s="4768"/>
      <c r="O13" s="4939"/>
      <c r="Q13" s="2966"/>
      <c r="R13" s="3184"/>
    </row>
    <row r="14" spans="1:18" ht="22.5" customHeight="1" x14ac:dyDescent="0.2">
      <c r="A14" s="4730"/>
      <c r="B14" s="4964"/>
      <c r="C14" s="3035"/>
      <c r="D14" s="4861"/>
      <c r="E14" s="4831"/>
      <c r="F14" s="4832"/>
      <c r="G14" s="4744"/>
      <c r="H14" s="4765"/>
      <c r="I14" s="4808"/>
      <c r="J14" s="3003" t="s">
        <v>101</v>
      </c>
      <c r="K14" s="3234" t="s">
        <v>1159</v>
      </c>
      <c r="L14" s="3179">
        <f>L19+L21+L23+L25+L36+L38</f>
        <v>26982.400000000001</v>
      </c>
      <c r="M14" s="4935"/>
      <c r="N14" s="4938"/>
      <c r="O14" s="4940"/>
      <c r="Q14" s="3036"/>
      <c r="R14" s="3184"/>
    </row>
    <row r="15" spans="1:18" ht="21" customHeight="1" thickBot="1" x14ac:dyDescent="0.25">
      <c r="A15" s="4730"/>
      <c r="B15" s="4964"/>
      <c r="C15" s="3035"/>
      <c r="D15" s="4861"/>
      <c r="E15" s="4831"/>
      <c r="F15" s="4832"/>
      <c r="G15" s="4744"/>
      <c r="H15" s="4765"/>
      <c r="I15" s="4808"/>
      <c r="J15" s="3021"/>
      <c r="K15" s="3226" t="s">
        <v>24</v>
      </c>
      <c r="L15" s="3301">
        <f>L27+L32+L39</f>
        <v>105.5</v>
      </c>
      <c r="M15" s="4935"/>
      <c r="N15" s="4938"/>
      <c r="O15" s="4940"/>
      <c r="Q15" s="3036"/>
      <c r="R15" s="3184"/>
    </row>
    <row r="16" spans="1:18" ht="25.5" customHeight="1" thickBot="1" x14ac:dyDescent="0.25">
      <c r="A16" s="4731"/>
      <c r="B16" s="4965"/>
      <c r="C16" s="3300"/>
      <c r="D16" s="4862"/>
      <c r="E16" s="4833"/>
      <c r="F16" s="4834"/>
      <c r="G16" s="4745"/>
      <c r="H16" s="4766"/>
      <c r="I16" s="4808"/>
      <c r="J16" s="3016"/>
      <c r="K16" s="3299" t="s">
        <v>27</v>
      </c>
      <c r="L16" s="3298">
        <f>SUM(L13:L15)</f>
        <v>29386.800000000003</v>
      </c>
      <c r="M16" s="4935"/>
      <c r="N16" s="4938"/>
      <c r="O16" s="4940"/>
      <c r="Q16" s="3028"/>
      <c r="R16" s="3175"/>
    </row>
    <row r="17" spans="1:23" ht="27.75" customHeight="1" thickBot="1" x14ac:dyDescent="0.25">
      <c r="A17" s="4729" t="s">
        <v>10</v>
      </c>
      <c r="B17" s="4732" t="s">
        <v>10</v>
      </c>
      <c r="C17" s="4944" t="s">
        <v>10</v>
      </c>
      <c r="D17" s="4968" t="s">
        <v>10</v>
      </c>
      <c r="E17" s="3166"/>
      <c r="F17" s="4770" t="s">
        <v>1181</v>
      </c>
      <c r="G17" s="4743" t="s">
        <v>79</v>
      </c>
      <c r="H17" s="4764" t="s">
        <v>18</v>
      </c>
      <c r="I17" s="3162" t="s">
        <v>607</v>
      </c>
      <c r="J17" s="3100" t="s">
        <v>101</v>
      </c>
      <c r="K17" s="3297" t="s">
        <v>42</v>
      </c>
      <c r="L17" s="3153">
        <v>643.79999999999995</v>
      </c>
      <c r="M17" s="3295" t="s">
        <v>1180</v>
      </c>
      <c r="N17" s="3296" t="s">
        <v>404</v>
      </c>
      <c r="O17" s="3274" t="s">
        <v>1179</v>
      </c>
      <c r="R17" s="2997"/>
      <c r="W17" s="3278"/>
    </row>
    <row r="18" spans="1:23" ht="25.5" customHeight="1" thickBot="1" x14ac:dyDescent="0.25">
      <c r="A18" s="4731"/>
      <c r="B18" s="4734"/>
      <c r="C18" s="4945"/>
      <c r="D18" s="4969"/>
      <c r="E18" s="3161"/>
      <c r="F18" s="4772"/>
      <c r="G18" s="4744"/>
      <c r="H18" s="4766"/>
      <c r="I18" s="3160"/>
      <c r="J18" s="3016"/>
      <c r="K18" s="3159" t="s">
        <v>27</v>
      </c>
      <c r="L18" s="3219">
        <v>643.79999999999995</v>
      </c>
      <c r="M18" s="3295"/>
      <c r="N18" s="3294"/>
      <c r="O18" s="3257"/>
      <c r="W18" s="3278"/>
    </row>
    <row r="19" spans="1:23" ht="24" customHeight="1" x14ac:dyDescent="0.2">
      <c r="A19" s="4729" t="s">
        <v>10</v>
      </c>
      <c r="B19" s="4732" t="s">
        <v>10</v>
      </c>
      <c r="C19" s="4944" t="s">
        <v>10</v>
      </c>
      <c r="D19" s="4826" t="s">
        <v>28</v>
      </c>
      <c r="E19" s="3270"/>
      <c r="F19" s="4845" t="s">
        <v>1178</v>
      </c>
      <c r="G19" s="4744"/>
      <c r="H19" s="4764" t="s">
        <v>18</v>
      </c>
      <c r="I19" s="3101" t="s">
        <v>952</v>
      </c>
      <c r="J19" s="3012" t="s">
        <v>127</v>
      </c>
      <c r="K19" s="3292" t="s">
        <v>1159</v>
      </c>
      <c r="L19" s="3220">
        <v>8159.1</v>
      </c>
      <c r="M19" s="4757" t="s">
        <v>1104</v>
      </c>
      <c r="N19" s="4761" t="s">
        <v>404</v>
      </c>
      <c r="O19" s="4939" t="s">
        <v>1177</v>
      </c>
      <c r="W19" s="3278"/>
    </row>
    <row r="20" spans="1:23" ht="26.25" customHeight="1" thickBot="1" x14ac:dyDescent="0.25">
      <c r="A20" s="4731"/>
      <c r="B20" s="4734"/>
      <c r="C20" s="4945"/>
      <c r="D20" s="4828"/>
      <c r="E20" s="3260"/>
      <c r="F20" s="4847"/>
      <c r="G20" s="4744"/>
      <c r="H20" s="4766"/>
      <c r="I20" s="3080" t="s">
        <v>607</v>
      </c>
      <c r="J20" s="3003" t="s">
        <v>101</v>
      </c>
      <c r="K20" s="3159" t="s">
        <v>27</v>
      </c>
      <c r="L20" s="3219">
        <v>8159.1</v>
      </c>
      <c r="M20" s="4758"/>
      <c r="N20" s="4763"/>
      <c r="O20" s="4966"/>
      <c r="W20" s="3278"/>
    </row>
    <row r="21" spans="1:23" ht="18.75" customHeight="1" x14ac:dyDescent="0.2">
      <c r="A21" s="4729" t="s">
        <v>10</v>
      </c>
      <c r="B21" s="4732" t="s">
        <v>10</v>
      </c>
      <c r="C21" s="4944" t="s">
        <v>10</v>
      </c>
      <c r="D21" s="4826" t="s">
        <v>30</v>
      </c>
      <c r="E21" s="3166"/>
      <c r="F21" s="4942" t="s">
        <v>1176</v>
      </c>
      <c r="G21" s="4743" t="s">
        <v>79</v>
      </c>
      <c r="H21" s="4764" t="s">
        <v>18</v>
      </c>
      <c r="I21" s="3101" t="s">
        <v>952</v>
      </c>
      <c r="J21" s="3012" t="s">
        <v>127</v>
      </c>
      <c r="K21" s="3292" t="s">
        <v>1159</v>
      </c>
      <c r="L21" s="3153">
        <v>0</v>
      </c>
      <c r="M21" s="3146" t="s">
        <v>1175</v>
      </c>
      <c r="N21" s="3140" t="s">
        <v>404</v>
      </c>
      <c r="O21" s="3139" t="s">
        <v>607</v>
      </c>
      <c r="W21" s="4773"/>
    </row>
    <row r="22" spans="1:23" ht="15.75" customHeight="1" thickBot="1" x14ac:dyDescent="0.25">
      <c r="A22" s="4731"/>
      <c r="B22" s="4734"/>
      <c r="C22" s="4945"/>
      <c r="D22" s="4828"/>
      <c r="E22" s="3161"/>
      <c r="F22" s="4943"/>
      <c r="G22" s="4744"/>
      <c r="H22" s="4766"/>
      <c r="I22" s="3080"/>
      <c r="J22" s="3138"/>
      <c r="K22" s="3159" t="s">
        <v>27</v>
      </c>
      <c r="L22" s="3219">
        <v>0</v>
      </c>
      <c r="M22" s="3254"/>
      <c r="N22" s="3293"/>
      <c r="O22" s="3257"/>
      <c r="W22" s="4773"/>
    </row>
    <row r="23" spans="1:23" ht="33" customHeight="1" x14ac:dyDescent="0.2">
      <c r="A23" s="4729" t="s">
        <v>10</v>
      </c>
      <c r="B23" s="4732" t="s">
        <v>10</v>
      </c>
      <c r="C23" s="4944" t="s">
        <v>10</v>
      </c>
      <c r="D23" s="4826" t="s">
        <v>31</v>
      </c>
      <c r="E23" s="3270"/>
      <c r="F23" s="4942" t="s">
        <v>1174</v>
      </c>
      <c r="G23" s="4744"/>
      <c r="H23" s="4764" t="s">
        <v>18</v>
      </c>
      <c r="I23" s="3101" t="s">
        <v>952</v>
      </c>
      <c r="J23" s="3012" t="s">
        <v>127</v>
      </c>
      <c r="K23" s="3292" t="s">
        <v>1159</v>
      </c>
      <c r="L23" s="3153">
        <v>18823.3</v>
      </c>
      <c r="M23" s="4757" t="s">
        <v>1104</v>
      </c>
      <c r="N23" s="4761" t="s">
        <v>404</v>
      </c>
      <c r="O23" s="4939" t="s">
        <v>1173</v>
      </c>
      <c r="P23" s="2996"/>
      <c r="W23" s="3278"/>
    </row>
    <row r="24" spans="1:23" ht="44.25" customHeight="1" thickBot="1" x14ac:dyDescent="0.25">
      <c r="A24" s="4731"/>
      <c r="B24" s="4734"/>
      <c r="C24" s="4945"/>
      <c r="D24" s="4828"/>
      <c r="E24" s="3260"/>
      <c r="F24" s="4943"/>
      <c r="G24" s="4744"/>
      <c r="H24" s="4766"/>
      <c r="I24" s="3080" t="s">
        <v>607</v>
      </c>
      <c r="J24" s="3003" t="s">
        <v>101</v>
      </c>
      <c r="K24" s="3159" t="s">
        <v>27</v>
      </c>
      <c r="L24" s="3219">
        <v>18823.3</v>
      </c>
      <c r="M24" s="4758"/>
      <c r="N24" s="4763"/>
      <c r="O24" s="4966"/>
      <c r="W24" s="3278"/>
    </row>
    <row r="25" spans="1:23" ht="21.75" customHeight="1" x14ac:dyDescent="0.2">
      <c r="A25" s="4729" t="s">
        <v>10</v>
      </c>
      <c r="B25" s="4732" t="s">
        <v>10</v>
      </c>
      <c r="C25" s="4944" t="s">
        <v>10</v>
      </c>
      <c r="D25" s="4826" t="s">
        <v>33</v>
      </c>
      <c r="E25" s="3270"/>
      <c r="F25" s="4845" t="s">
        <v>1172</v>
      </c>
      <c r="G25" s="4743" t="s">
        <v>79</v>
      </c>
      <c r="H25" s="4764" t="s">
        <v>18</v>
      </c>
      <c r="I25" s="3101" t="s">
        <v>607</v>
      </c>
      <c r="J25" s="3100" t="s">
        <v>101</v>
      </c>
      <c r="K25" s="3292" t="s">
        <v>1159</v>
      </c>
      <c r="L25" s="3153">
        <v>0</v>
      </c>
      <c r="M25" s="4757" t="s">
        <v>1104</v>
      </c>
      <c r="N25" s="4761" t="s">
        <v>404</v>
      </c>
      <c r="O25" s="4939" t="s">
        <v>19</v>
      </c>
      <c r="W25" s="3278"/>
    </row>
    <row r="26" spans="1:23" ht="26.25" customHeight="1" thickBot="1" x14ac:dyDescent="0.25">
      <c r="A26" s="4731"/>
      <c r="B26" s="4734"/>
      <c r="C26" s="4945"/>
      <c r="D26" s="4828"/>
      <c r="E26" s="3260"/>
      <c r="F26" s="4846"/>
      <c r="G26" s="4744"/>
      <c r="H26" s="4766"/>
      <c r="I26" s="3080"/>
      <c r="J26" s="3138"/>
      <c r="K26" s="3159" t="s">
        <v>27</v>
      </c>
      <c r="L26" s="3219">
        <v>0</v>
      </c>
      <c r="M26" s="4758"/>
      <c r="N26" s="4763"/>
      <c r="O26" s="4966"/>
      <c r="W26" s="3278"/>
    </row>
    <row r="27" spans="1:23" ht="25.5" customHeight="1" thickBot="1" x14ac:dyDescent="0.25">
      <c r="A27" s="4729" t="s">
        <v>10</v>
      </c>
      <c r="B27" s="4732" t="s">
        <v>10</v>
      </c>
      <c r="C27" s="4944" t="s">
        <v>10</v>
      </c>
      <c r="D27" s="4826" t="s">
        <v>35</v>
      </c>
      <c r="E27" s="3166"/>
      <c r="F27" s="4845" t="s">
        <v>1171</v>
      </c>
      <c r="G27" s="4744"/>
      <c r="H27" s="4764" t="s">
        <v>18</v>
      </c>
      <c r="I27" s="3162" t="s">
        <v>607</v>
      </c>
      <c r="J27" s="3100" t="s">
        <v>101</v>
      </c>
      <c r="K27" s="3291" t="s">
        <v>24</v>
      </c>
      <c r="L27" s="3153">
        <v>0.1</v>
      </c>
      <c r="M27" s="4757" t="s">
        <v>1104</v>
      </c>
      <c r="N27" s="4761" t="s">
        <v>404</v>
      </c>
      <c r="O27" s="4939" t="s">
        <v>952</v>
      </c>
      <c r="W27" s="3278"/>
    </row>
    <row r="28" spans="1:23" ht="25.5" customHeight="1" thickBot="1" x14ac:dyDescent="0.25">
      <c r="A28" s="4731"/>
      <c r="B28" s="4734"/>
      <c r="C28" s="4945"/>
      <c r="D28" s="4828"/>
      <c r="E28" s="3161"/>
      <c r="F28" s="4847"/>
      <c r="G28" s="4744"/>
      <c r="H28" s="4766"/>
      <c r="I28" s="3160"/>
      <c r="J28" s="3138"/>
      <c r="K28" s="3159" t="s">
        <v>27</v>
      </c>
      <c r="L28" s="3219">
        <v>0.1</v>
      </c>
      <c r="M28" s="4758"/>
      <c r="N28" s="4763"/>
      <c r="O28" s="4966"/>
      <c r="W28" s="3278"/>
    </row>
    <row r="29" spans="1:23" ht="26.25" customHeight="1" x14ac:dyDescent="0.2">
      <c r="A29" s="4729" t="s">
        <v>10</v>
      </c>
      <c r="B29" s="4732" t="s">
        <v>10</v>
      </c>
      <c r="C29" s="4944" t="s">
        <v>10</v>
      </c>
      <c r="D29" s="4826" t="s">
        <v>50</v>
      </c>
      <c r="E29" s="3166"/>
      <c r="F29" s="4970" t="s">
        <v>1170</v>
      </c>
      <c r="G29" s="4743" t="s">
        <v>79</v>
      </c>
      <c r="H29" s="4755" t="s">
        <v>18</v>
      </c>
      <c r="I29" s="3013" t="s">
        <v>607</v>
      </c>
      <c r="J29" s="3100" t="s">
        <v>101</v>
      </c>
      <c r="K29" s="3277" t="s">
        <v>42</v>
      </c>
      <c r="L29" s="3010">
        <v>0.4</v>
      </c>
      <c r="M29" s="4759" t="s">
        <v>1104</v>
      </c>
      <c r="N29" s="4768" t="s">
        <v>404</v>
      </c>
      <c r="O29" s="4939" t="s">
        <v>952</v>
      </c>
      <c r="W29" s="3278"/>
    </row>
    <row r="30" spans="1:23" ht="21.75" customHeight="1" thickBot="1" x14ac:dyDescent="0.25">
      <c r="A30" s="4731"/>
      <c r="B30" s="4734"/>
      <c r="C30" s="4945"/>
      <c r="D30" s="4828"/>
      <c r="E30" s="3161"/>
      <c r="F30" s="4971"/>
      <c r="G30" s="4744"/>
      <c r="H30" s="4756"/>
      <c r="I30" s="2992"/>
      <c r="J30" s="3290"/>
      <c r="K30" s="3289" t="s">
        <v>27</v>
      </c>
      <c r="L30" s="3288">
        <v>0.4</v>
      </c>
      <c r="M30" s="4760"/>
      <c r="N30" s="4769"/>
      <c r="O30" s="4966"/>
      <c r="W30" s="3278"/>
    </row>
    <row r="31" spans="1:23" ht="26.25" customHeight="1" thickBot="1" x14ac:dyDescent="0.25">
      <c r="A31" s="4729" t="s">
        <v>10</v>
      </c>
      <c r="B31" s="4732" t="s">
        <v>10</v>
      </c>
      <c r="C31" s="4944" t="s">
        <v>10</v>
      </c>
      <c r="D31" s="4826" t="s">
        <v>53</v>
      </c>
      <c r="E31" s="3267"/>
      <c r="F31" s="4970" t="s">
        <v>1169</v>
      </c>
      <c r="G31" s="4744"/>
      <c r="H31" s="4755" t="s">
        <v>18</v>
      </c>
      <c r="I31" s="3287" t="s">
        <v>607</v>
      </c>
      <c r="J31" s="3269" t="s">
        <v>101</v>
      </c>
      <c r="K31" s="3268" t="s">
        <v>42</v>
      </c>
      <c r="L31" s="3286">
        <v>67.3</v>
      </c>
      <c r="M31" s="3285" t="s">
        <v>1168</v>
      </c>
      <c r="N31" s="3280" t="s">
        <v>404</v>
      </c>
      <c r="O31" s="3279" t="s">
        <v>1167</v>
      </c>
      <c r="P31" s="2997"/>
      <c r="Q31" s="2997"/>
      <c r="R31" s="2997"/>
      <c r="W31" s="3278"/>
    </row>
    <row r="32" spans="1:23" ht="17.25" customHeight="1" thickBot="1" x14ac:dyDescent="0.25">
      <c r="A32" s="4730"/>
      <c r="B32" s="4733"/>
      <c r="C32" s="4946"/>
      <c r="D32" s="4827"/>
      <c r="E32" s="3267"/>
      <c r="F32" s="4972"/>
      <c r="G32" s="4744"/>
      <c r="H32" s="4767"/>
      <c r="I32" s="3266"/>
      <c r="J32" s="3284"/>
      <c r="K32" s="3264" t="s">
        <v>24</v>
      </c>
      <c r="L32" s="3283">
        <v>73.3</v>
      </c>
      <c r="M32" s="3281" t="s">
        <v>1166</v>
      </c>
      <c r="N32" s="3280" t="s">
        <v>404</v>
      </c>
      <c r="O32" s="3279" t="s">
        <v>1165</v>
      </c>
      <c r="P32" s="2997"/>
      <c r="Q32" s="2997"/>
      <c r="R32" s="2997"/>
      <c r="W32" s="3278"/>
    </row>
    <row r="33" spans="1:23" ht="18.75" customHeight="1" thickBot="1" x14ac:dyDescent="0.25">
      <c r="A33" s="4731"/>
      <c r="B33" s="4734"/>
      <c r="C33" s="4945"/>
      <c r="D33" s="4828"/>
      <c r="E33" s="3267"/>
      <c r="F33" s="4971"/>
      <c r="G33" s="4744"/>
      <c r="H33" s="4756"/>
      <c r="I33" s="2992"/>
      <c r="J33" s="3138"/>
      <c r="K33" s="3282" t="s">
        <v>27</v>
      </c>
      <c r="L33" s="3259">
        <v>140.6</v>
      </c>
      <c r="M33" s="3281"/>
      <c r="N33" s="3280"/>
      <c r="O33" s="3279"/>
      <c r="W33" s="3278"/>
    </row>
    <row r="34" spans="1:23" ht="26.25" customHeight="1" thickBot="1" x14ac:dyDescent="0.25">
      <c r="A34" s="4729" t="s">
        <v>10</v>
      </c>
      <c r="B34" s="4732" t="s">
        <v>10</v>
      </c>
      <c r="C34" s="4944" t="s">
        <v>10</v>
      </c>
      <c r="D34" s="4826" t="s">
        <v>55</v>
      </c>
      <c r="E34" s="3166"/>
      <c r="F34" s="4970" t="s">
        <v>1164</v>
      </c>
      <c r="G34" s="4743" t="s">
        <v>79</v>
      </c>
      <c r="H34" s="4755" t="s">
        <v>18</v>
      </c>
      <c r="I34" s="3013" t="s">
        <v>607</v>
      </c>
      <c r="J34" s="3100" t="s">
        <v>101</v>
      </c>
      <c r="K34" s="3277" t="s">
        <v>42</v>
      </c>
      <c r="L34" s="3010">
        <v>1587.4</v>
      </c>
      <c r="M34" s="3276" t="s">
        <v>1163</v>
      </c>
      <c r="N34" s="3275" t="s">
        <v>404</v>
      </c>
      <c r="O34" s="3274" t="s">
        <v>1162</v>
      </c>
      <c r="P34" s="2997"/>
      <c r="R34" s="2997"/>
      <c r="W34" s="4773"/>
    </row>
    <row r="35" spans="1:23" ht="21.75" customHeight="1" thickBot="1" x14ac:dyDescent="0.25">
      <c r="A35" s="4731"/>
      <c r="B35" s="4734"/>
      <c r="C35" s="4945"/>
      <c r="D35" s="4828"/>
      <c r="E35" s="3161"/>
      <c r="F35" s="4971"/>
      <c r="G35" s="4744"/>
      <c r="H35" s="4756"/>
      <c r="I35" s="2992"/>
      <c r="J35" s="3138"/>
      <c r="K35" s="2991" t="s">
        <v>27</v>
      </c>
      <c r="L35" s="2990">
        <v>1587.4</v>
      </c>
      <c r="M35" s="3273"/>
      <c r="N35" s="3272"/>
      <c r="O35" s="3257"/>
      <c r="W35" s="4773"/>
    </row>
    <row r="36" spans="1:23" ht="31.5" customHeight="1" x14ac:dyDescent="0.2">
      <c r="A36" s="4729" t="s">
        <v>10</v>
      </c>
      <c r="B36" s="4732" t="s">
        <v>10</v>
      </c>
      <c r="C36" s="4944" t="s">
        <v>10</v>
      </c>
      <c r="D36" s="4826" t="s">
        <v>58</v>
      </c>
      <c r="E36" s="3267"/>
      <c r="F36" s="4970" t="s">
        <v>1161</v>
      </c>
      <c r="G36" s="4744"/>
      <c r="H36" s="4985" t="s">
        <v>18</v>
      </c>
      <c r="I36" s="3013" t="s">
        <v>607</v>
      </c>
      <c r="J36" s="3121" t="s">
        <v>101</v>
      </c>
      <c r="K36" s="3271" t="s">
        <v>1159</v>
      </c>
      <c r="L36" s="3010">
        <v>0</v>
      </c>
      <c r="M36" s="4759" t="s">
        <v>1104</v>
      </c>
      <c r="N36" s="3249" t="s">
        <v>404</v>
      </c>
      <c r="O36" s="3139" t="s">
        <v>19</v>
      </c>
    </row>
    <row r="37" spans="1:23" ht="15.75" customHeight="1" thickBot="1" x14ac:dyDescent="0.25">
      <c r="A37" s="4731"/>
      <c r="B37" s="4734"/>
      <c r="C37" s="4945"/>
      <c r="D37" s="4828"/>
      <c r="E37" s="3267"/>
      <c r="F37" s="4971"/>
      <c r="G37" s="4744"/>
      <c r="H37" s="4756"/>
      <c r="I37" s="2992"/>
      <c r="J37" s="3016"/>
      <c r="K37" s="2991" t="s">
        <v>27</v>
      </c>
      <c r="L37" s="2990">
        <v>0</v>
      </c>
      <c r="M37" s="4760"/>
      <c r="N37" s="3258"/>
      <c r="O37" s="3257"/>
    </row>
    <row r="38" spans="1:23" ht="29.25" customHeight="1" x14ac:dyDescent="0.2">
      <c r="A38" s="4729" t="s">
        <v>10</v>
      </c>
      <c r="B38" s="4732" t="s">
        <v>10</v>
      </c>
      <c r="C38" s="4944" t="s">
        <v>10</v>
      </c>
      <c r="D38" s="4826" t="s">
        <v>60</v>
      </c>
      <c r="E38" s="3270"/>
      <c r="F38" s="4970" t="s">
        <v>1160</v>
      </c>
      <c r="G38" s="4743" t="s">
        <v>79</v>
      </c>
      <c r="H38" s="4755" t="s">
        <v>18</v>
      </c>
      <c r="I38" s="3266" t="s">
        <v>607</v>
      </c>
      <c r="J38" s="3269" t="s">
        <v>101</v>
      </c>
      <c r="K38" s="3268" t="s">
        <v>1159</v>
      </c>
      <c r="L38" s="3010">
        <v>0</v>
      </c>
      <c r="M38" s="4986" t="s">
        <v>1104</v>
      </c>
      <c r="N38" s="3249" t="s">
        <v>404</v>
      </c>
      <c r="O38" s="3139" t="s">
        <v>1158</v>
      </c>
    </row>
    <row r="39" spans="1:23" ht="13.5" customHeight="1" x14ac:dyDescent="0.2">
      <c r="A39" s="4730"/>
      <c r="B39" s="4733"/>
      <c r="C39" s="4946"/>
      <c r="D39" s="4827"/>
      <c r="E39" s="3267"/>
      <c r="F39" s="4972"/>
      <c r="G39" s="4744"/>
      <c r="H39" s="4767"/>
      <c r="I39" s="3266"/>
      <c r="J39" s="3265"/>
      <c r="K39" s="3264" t="s">
        <v>24</v>
      </c>
      <c r="L39" s="3263">
        <v>32.1</v>
      </c>
      <c r="M39" s="4987"/>
      <c r="N39" s="3262"/>
      <c r="O39" s="3261"/>
      <c r="P39" s="2997"/>
    </row>
    <row r="40" spans="1:23" ht="24.75" customHeight="1" thickBot="1" x14ac:dyDescent="0.25">
      <c r="A40" s="4731"/>
      <c r="B40" s="4734"/>
      <c r="C40" s="4945"/>
      <c r="D40" s="4828"/>
      <c r="E40" s="3260"/>
      <c r="F40" s="4971"/>
      <c r="G40" s="4745"/>
      <c r="H40" s="4756"/>
      <c r="I40" s="2992" t="s">
        <v>952</v>
      </c>
      <c r="J40" s="3158" t="s">
        <v>127</v>
      </c>
      <c r="K40" s="2991" t="s">
        <v>27</v>
      </c>
      <c r="L40" s="3259">
        <v>32.1</v>
      </c>
      <c r="M40" s="4988"/>
      <c r="N40" s="3258"/>
      <c r="O40" s="3257"/>
    </row>
    <row r="41" spans="1:23" ht="27" customHeight="1" x14ac:dyDescent="0.2">
      <c r="A41" s="4975" t="s">
        <v>10</v>
      </c>
      <c r="B41" s="4974" t="s">
        <v>10</v>
      </c>
      <c r="C41" s="4735" t="s">
        <v>28</v>
      </c>
      <c r="D41" s="4829" t="s">
        <v>1157</v>
      </c>
      <c r="E41" s="4829"/>
      <c r="F41" s="4830"/>
      <c r="G41" s="4743" t="s">
        <v>80</v>
      </c>
      <c r="H41" s="4764" t="s">
        <v>18</v>
      </c>
      <c r="I41" s="4807" t="s">
        <v>1097</v>
      </c>
      <c r="J41" s="3012" t="s">
        <v>127</v>
      </c>
      <c r="K41" s="3238" t="s">
        <v>20</v>
      </c>
      <c r="L41" s="3237">
        <f>L45+L49+L53+L57+L60</f>
        <v>8431.7000000000007</v>
      </c>
      <c r="M41" s="4967"/>
      <c r="N41" s="4762"/>
      <c r="O41" s="4940"/>
      <c r="Q41" s="3036"/>
      <c r="R41" s="3027"/>
    </row>
    <row r="42" spans="1:23" ht="21" customHeight="1" x14ac:dyDescent="0.2">
      <c r="A42" s="4750"/>
      <c r="B42" s="4852"/>
      <c r="C42" s="4735"/>
      <c r="D42" s="4831"/>
      <c r="E42" s="4831"/>
      <c r="F42" s="4832"/>
      <c r="G42" s="4744"/>
      <c r="H42" s="4765"/>
      <c r="I42" s="4808"/>
      <c r="J42" s="3003" t="s">
        <v>101</v>
      </c>
      <c r="K42" s="3234" t="s">
        <v>24</v>
      </c>
      <c r="L42" s="3179">
        <f>SUM(L50,L46,L54)</f>
        <v>0</v>
      </c>
      <c r="M42" s="4967"/>
      <c r="N42" s="4762"/>
      <c r="O42" s="4940"/>
      <c r="Q42" s="3036"/>
      <c r="R42" s="3027"/>
    </row>
    <row r="43" spans="1:23" ht="23.25" customHeight="1" thickBot="1" x14ac:dyDescent="0.25">
      <c r="A43" s="4750"/>
      <c r="B43" s="4852"/>
      <c r="C43" s="4735"/>
      <c r="D43" s="4831"/>
      <c r="E43" s="4831"/>
      <c r="F43" s="4832"/>
      <c r="G43" s="4744"/>
      <c r="H43" s="4765"/>
      <c r="I43" s="4808"/>
      <c r="J43" s="3021"/>
      <c r="K43" s="3226" t="s">
        <v>26</v>
      </c>
      <c r="L43" s="3225">
        <f>L47+L51+L55+L58+L61</f>
        <v>0</v>
      </c>
      <c r="M43" s="4967"/>
      <c r="N43" s="4762"/>
      <c r="O43" s="4940"/>
      <c r="Q43" s="3036"/>
      <c r="R43" s="3027"/>
    </row>
    <row r="44" spans="1:23" ht="23.25" customHeight="1" thickBot="1" x14ac:dyDescent="0.25">
      <c r="A44" s="4751"/>
      <c r="B44" s="4853"/>
      <c r="C44" s="4736"/>
      <c r="D44" s="4833"/>
      <c r="E44" s="4833"/>
      <c r="F44" s="4834"/>
      <c r="G44" s="4745"/>
      <c r="H44" s="4766"/>
      <c r="I44" s="4808"/>
      <c r="J44" s="3016"/>
      <c r="K44" s="3256" t="s">
        <v>27</v>
      </c>
      <c r="L44" s="3255">
        <f>SUM(L41:L43)</f>
        <v>8431.7000000000007</v>
      </c>
      <c r="M44" s="4758"/>
      <c r="N44" s="4763"/>
      <c r="O44" s="4966"/>
      <c r="Q44" s="3028"/>
      <c r="R44" s="3122"/>
    </row>
    <row r="45" spans="1:23" ht="22.5" customHeight="1" x14ac:dyDescent="0.2">
      <c r="A45" s="4729" t="s">
        <v>10</v>
      </c>
      <c r="B45" s="4732" t="s">
        <v>10</v>
      </c>
      <c r="C45" s="4735" t="s">
        <v>28</v>
      </c>
      <c r="D45" s="4826" t="s">
        <v>10</v>
      </c>
      <c r="E45" s="3166"/>
      <c r="F45" s="4770" t="s">
        <v>1156</v>
      </c>
      <c r="G45" s="4743" t="s">
        <v>80</v>
      </c>
      <c r="H45" s="4764" t="s">
        <v>18</v>
      </c>
      <c r="I45" s="3218">
        <v>9</v>
      </c>
      <c r="J45" s="3100" t="s">
        <v>101</v>
      </c>
      <c r="K45" s="3117" t="s">
        <v>20</v>
      </c>
      <c r="L45" s="3153">
        <v>3564.4</v>
      </c>
      <c r="M45" s="4976" t="s">
        <v>1104</v>
      </c>
      <c r="N45" s="4761" t="s">
        <v>404</v>
      </c>
      <c r="O45" s="4939" t="s">
        <v>1155</v>
      </c>
      <c r="P45" s="2997"/>
      <c r="Q45" s="3253"/>
    </row>
    <row r="46" spans="1:23" ht="22.5" customHeight="1" x14ac:dyDescent="0.2">
      <c r="A46" s="4730"/>
      <c r="B46" s="4733"/>
      <c r="C46" s="4735"/>
      <c r="D46" s="4827"/>
      <c r="E46" s="3163"/>
      <c r="F46" s="4771"/>
      <c r="G46" s="4744"/>
      <c r="H46" s="4765"/>
      <c r="I46" s="3248"/>
      <c r="J46" s="3097"/>
      <c r="K46" s="3252" t="s">
        <v>24</v>
      </c>
      <c r="L46" s="3251">
        <v>0</v>
      </c>
      <c r="M46" s="4977"/>
      <c r="N46" s="4762"/>
      <c r="O46" s="4940"/>
    </row>
    <row r="47" spans="1:23" ht="19.5" customHeight="1" thickBot="1" x14ac:dyDescent="0.25">
      <c r="A47" s="4730"/>
      <c r="B47" s="4733"/>
      <c r="C47" s="4735"/>
      <c r="D47" s="4827"/>
      <c r="E47" s="3163"/>
      <c r="F47" s="4771"/>
      <c r="G47" s="4744"/>
      <c r="H47" s="4765"/>
      <c r="I47" s="3171"/>
      <c r="J47" s="3021"/>
      <c r="K47" s="3113" t="s">
        <v>26</v>
      </c>
      <c r="L47" s="3220">
        <v>0</v>
      </c>
      <c r="M47" s="4977"/>
      <c r="N47" s="4762"/>
      <c r="O47" s="4940"/>
    </row>
    <row r="48" spans="1:23" ht="20.25" customHeight="1" thickBot="1" x14ac:dyDescent="0.25">
      <c r="A48" s="4731"/>
      <c r="B48" s="4734"/>
      <c r="C48" s="4736"/>
      <c r="D48" s="4828"/>
      <c r="E48" s="3161"/>
      <c r="F48" s="4772"/>
      <c r="G48" s="4745"/>
      <c r="H48" s="4766"/>
      <c r="I48" s="3160"/>
      <c r="J48" s="3016"/>
      <c r="K48" s="3159" t="s">
        <v>27</v>
      </c>
      <c r="L48" s="3219">
        <f>SUM(L45:L47)</f>
        <v>3564.4</v>
      </c>
      <c r="M48" s="4978"/>
      <c r="N48" s="4763"/>
      <c r="O48" s="4966"/>
    </row>
    <row r="49" spans="1:26" ht="20.25" customHeight="1" x14ac:dyDescent="0.2">
      <c r="A49" s="4729" t="s">
        <v>10</v>
      </c>
      <c r="B49" s="4732" t="s">
        <v>10</v>
      </c>
      <c r="C49" s="4735" t="s">
        <v>28</v>
      </c>
      <c r="D49" s="4826" t="s">
        <v>28</v>
      </c>
      <c r="E49" s="3166"/>
      <c r="F49" s="4752" t="s">
        <v>1154</v>
      </c>
      <c r="G49" s="4743" t="s">
        <v>80</v>
      </c>
      <c r="H49" s="4764" t="s">
        <v>18</v>
      </c>
      <c r="I49" s="3218">
        <v>9</v>
      </c>
      <c r="J49" s="3100" t="s">
        <v>101</v>
      </c>
      <c r="K49" s="3117" t="s">
        <v>20</v>
      </c>
      <c r="L49" s="3153">
        <v>719.9</v>
      </c>
      <c r="M49" s="4976" t="s">
        <v>1104</v>
      </c>
      <c r="N49" s="4761" t="s">
        <v>404</v>
      </c>
      <c r="O49" s="4939" t="s">
        <v>1153</v>
      </c>
      <c r="P49" s="2997"/>
    </row>
    <row r="50" spans="1:26" ht="20.25" customHeight="1" x14ac:dyDescent="0.2">
      <c r="A50" s="4730"/>
      <c r="B50" s="4733"/>
      <c r="C50" s="4735"/>
      <c r="D50" s="4827"/>
      <c r="E50" s="3163"/>
      <c r="F50" s="4753"/>
      <c r="G50" s="4744"/>
      <c r="H50" s="4765"/>
      <c r="I50" s="3248"/>
      <c r="J50" s="3097"/>
      <c r="K50" s="3173" t="s">
        <v>24</v>
      </c>
      <c r="L50" s="3157">
        <v>0</v>
      </c>
      <c r="M50" s="4977"/>
      <c r="N50" s="4762"/>
      <c r="O50" s="4940"/>
    </row>
    <row r="51" spans="1:26" ht="17.25" customHeight="1" x14ac:dyDescent="0.2">
      <c r="A51" s="4730"/>
      <c r="B51" s="4733"/>
      <c r="C51" s="4735"/>
      <c r="D51" s="4827"/>
      <c r="E51" s="3163"/>
      <c r="F51" s="4753"/>
      <c r="G51" s="4744"/>
      <c r="H51" s="4765"/>
      <c r="I51" s="3171"/>
      <c r="J51" s="3021"/>
      <c r="K51" s="3173" t="s">
        <v>26</v>
      </c>
      <c r="L51" s="3220">
        <v>0</v>
      </c>
      <c r="M51" s="4977"/>
      <c r="N51" s="4762"/>
      <c r="O51" s="4940"/>
    </row>
    <row r="52" spans="1:26" ht="19.5" customHeight="1" thickBot="1" x14ac:dyDescent="0.25">
      <c r="A52" s="4731"/>
      <c r="B52" s="4734"/>
      <c r="C52" s="4736"/>
      <c r="D52" s="4828"/>
      <c r="E52" s="3161"/>
      <c r="F52" s="4754"/>
      <c r="G52" s="4745"/>
      <c r="H52" s="4766"/>
      <c r="I52" s="3160"/>
      <c r="J52" s="3016"/>
      <c r="K52" s="3159" t="s">
        <v>27</v>
      </c>
      <c r="L52" s="3219">
        <f>SUM(L49:L51)</f>
        <v>719.9</v>
      </c>
      <c r="M52" s="4978"/>
      <c r="N52" s="4763"/>
      <c r="O52" s="4966"/>
    </row>
    <row r="53" spans="1:26" ht="15.75" customHeight="1" x14ac:dyDescent="0.2">
      <c r="A53" s="4729" t="s">
        <v>10</v>
      </c>
      <c r="B53" s="4732" t="s">
        <v>10</v>
      </c>
      <c r="C53" s="4735" t="s">
        <v>28</v>
      </c>
      <c r="D53" s="4826" t="s">
        <v>30</v>
      </c>
      <c r="E53" s="3166"/>
      <c r="F53" s="4752" t="s">
        <v>1152</v>
      </c>
      <c r="G53" s="4743" t="s">
        <v>80</v>
      </c>
      <c r="H53" s="4764" t="s">
        <v>18</v>
      </c>
      <c r="I53" s="3162" t="s">
        <v>607</v>
      </c>
      <c r="J53" s="3100" t="s">
        <v>101</v>
      </c>
      <c r="K53" s="3117" t="s">
        <v>20</v>
      </c>
      <c r="L53" s="3250">
        <v>2189</v>
      </c>
      <c r="M53" s="4976" t="s">
        <v>1104</v>
      </c>
      <c r="N53" s="4938" t="s">
        <v>404</v>
      </c>
      <c r="O53" s="4939" t="s">
        <v>1151</v>
      </c>
      <c r="P53" s="2996"/>
    </row>
    <row r="54" spans="1:26" ht="19.5" customHeight="1" x14ac:dyDescent="0.2">
      <c r="A54" s="4730"/>
      <c r="B54" s="4733"/>
      <c r="C54" s="4735"/>
      <c r="D54" s="4827"/>
      <c r="E54" s="3163"/>
      <c r="F54" s="4753"/>
      <c r="G54" s="4744"/>
      <c r="H54" s="4765"/>
      <c r="I54" s="3171"/>
      <c r="J54" s="3021"/>
      <c r="K54" s="3173" t="s">
        <v>24</v>
      </c>
      <c r="L54" s="3220">
        <v>0</v>
      </c>
      <c r="M54" s="4977"/>
      <c r="N54" s="4938"/>
      <c r="O54" s="4940"/>
      <c r="P54" s="2997"/>
    </row>
    <row r="55" spans="1:26" ht="21.75" customHeight="1" thickBot="1" x14ac:dyDescent="0.25">
      <c r="A55" s="4730"/>
      <c r="B55" s="4733"/>
      <c r="C55" s="4735"/>
      <c r="D55" s="4827"/>
      <c r="E55" s="3163"/>
      <c r="F55" s="4753"/>
      <c r="G55" s="4744"/>
      <c r="H55" s="4765"/>
      <c r="I55" s="3171"/>
      <c r="J55" s="3021"/>
      <c r="K55" s="3113" t="s">
        <v>26</v>
      </c>
      <c r="L55" s="3220">
        <v>0</v>
      </c>
      <c r="M55" s="4977"/>
      <c r="N55" s="4938"/>
      <c r="O55" s="4940"/>
    </row>
    <row r="56" spans="1:26" ht="36" customHeight="1" thickBot="1" x14ac:dyDescent="0.25">
      <c r="A56" s="4731"/>
      <c r="B56" s="4734"/>
      <c r="C56" s="4736"/>
      <c r="D56" s="4828"/>
      <c r="E56" s="3161"/>
      <c r="F56" s="4754"/>
      <c r="G56" s="4745"/>
      <c r="H56" s="4766"/>
      <c r="I56" s="3160"/>
      <c r="J56" s="3016"/>
      <c r="K56" s="3159" t="s">
        <v>27</v>
      </c>
      <c r="L56" s="3219">
        <f>SUM(L53:L55)</f>
        <v>2189</v>
      </c>
      <c r="M56" s="4978"/>
      <c r="N56" s="4769"/>
      <c r="O56" s="4966"/>
    </row>
    <row r="57" spans="1:26" ht="15.75" customHeight="1" x14ac:dyDescent="0.2">
      <c r="A57" s="4729" t="s">
        <v>10</v>
      </c>
      <c r="B57" s="4732" t="s">
        <v>10</v>
      </c>
      <c r="C57" s="4825" t="s">
        <v>28</v>
      </c>
      <c r="D57" s="4826" t="s">
        <v>31</v>
      </c>
      <c r="E57" s="3166"/>
      <c r="F57" s="4770" t="s">
        <v>1150</v>
      </c>
      <c r="G57" s="4743" t="s">
        <v>80</v>
      </c>
      <c r="H57" s="4979" t="s">
        <v>18</v>
      </c>
      <c r="I57" s="3218">
        <v>9</v>
      </c>
      <c r="J57" s="3121" t="s">
        <v>101</v>
      </c>
      <c r="K57" s="3086" t="s">
        <v>20</v>
      </c>
      <c r="L57" s="3153">
        <v>758.4</v>
      </c>
      <c r="M57" s="4976" t="s">
        <v>1104</v>
      </c>
      <c r="N57" s="4768" t="s">
        <v>404</v>
      </c>
      <c r="O57" s="4939" t="s">
        <v>1149</v>
      </c>
    </row>
    <row r="58" spans="1:26" ht="17.25" customHeight="1" x14ac:dyDescent="0.2">
      <c r="A58" s="4730"/>
      <c r="B58" s="4733"/>
      <c r="C58" s="4735"/>
      <c r="D58" s="4827"/>
      <c r="E58" s="3163"/>
      <c r="F58" s="4771"/>
      <c r="G58" s="4744"/>
      <c r="H58" s="4765"/>
      <c r="I58" s="3171"/>
      <c r="J58" s="3021"/>
      <c r="K58" s="3173" t="s">
        <v>26</v>
      </c>
      <c r="L58" s="3220">
        <v>0</v>
      </c>
      <c r="M58" s="4977"/>
      <c r="N58" s="4938"/>
      <c r="O58" s="4940"/>
    </row>
    <row r="59" spans="1:26" ht="21" customHeight="1" thickBot="1" x14ac:dyDescent="0.25">
      <c r="A59" s="4731"/>
      <c r="B59" s="4734"/>
      <c r="C59" s="4736"/>
      <c r="D59" s="4828"/>
      <c r="E59" s="3161"/>
      <c r="F59" s="4772"/>
      <c r="G59" s="4745"/>
      <c r="H59" s="4766"/>
      <c r="I59" s="3160"/>
      <c r="J59" s="3016"/>
      <c r="K59" s="3159" t="s">
        <v>27</v>
      </c>
      <c r="L59" s="3219">
        <f>SUM(L57:L58)</f>
        <v>758.4</v>
      </c>
      <c r="M59" s="4978"/>
      <c r="N59" s="4769"/>
      <c r="O59" s="4966"/>
    </row>
    <row r="60" spans="1:26" ht="20.25" customHeight="1" x14ac:dyDescent="0.2">
      <c r="A60" s="4729" t="s">
        <v>10</v>
      </c>
      <c r="B60" s="4732" t="s">
        <v>10</v>
      </c>
      <c r="C60" s="4735" t="s">
        <v>28</v>
      </c>
      <c r="D60" s="4826" t="s">
        <v>33</v>
      </c>
      <c r="E60" s="3166"/>
      <c r="F60" s="4752" t="s">
        <v>1148</v>
      </c>
      <c r="G60" s="4743" t="s">
        <v>80</v>
      </c>
      <c r="H60" s="4764" t="s">
        <v>18</v>
      </c>
      <c r="I60" s="3248">
        <v>1</v>
      </c>
      <c r="J60" s="3012" t="s">
        <v>127</v>
      </c>
      <c r="K60" s="3117" t="s">
        <v>20</v>
      </c>
      <c r="L60" s="3157">
        <v>1200</v>
      </c>
      <c r="M60" s="3039" t="s">
        <v>1147</v>
      </c>
      <c r="N60" s="3038" t="s">
        <v>1146</v>
      </c>
      <c r="O60" s="3247" t="s">
        <v>1145</v>
      </c>
      <c r="Q60" s="4805"/>
      <c r="R60" s="3246"/>
      <c r="S60" s="4804"/>
      <c r="Y60" s="2941"/>
      <c r="Z60" s="2997"/>
    </row>
    <row r="61" spans="1:26" ht="17.25" customHeight="1" x14ac:dyDescent="0.2">
      <c r="A61" s="4730"/>
      <c r="B61" s="4733"/>
      <c r="C61" s="4735"/>
      <c r="D61" s="4827"/>
      <c r="E61" s="3163"/>
      <c r="F61" s="4753"/>
      <c r="G61" s="4744"/>
      <c r="H61" s="4765"/>
      <c r="I61" s="3171" t="s">
        <v>516</v>
      </c>
      <c r="J61" s="3097" t="s">
        <v>135</v>
      </c>
      <c r="K61" s="3173" t="s">
        <v>26</v>
      </c>
      <c r="L61" s="3220">
        <v>0</v>
      </c>
      <c r="M61" s="3198"/>
      <c r="N61" s="3245"/>
      <c r="O61" s="3244"/>
      <c r="Q61" s="4805"/>
      <c r="R61" s="3239"/>
      <c r="S61" s="4804"/>
      <c r="U61" s="3243"/>
    </row>
    <row r="62" spans="1:26" ht="30" customHeight="1" thickBot="1" x14ac:dyDescent="0.25">
      <c r="A62" s="4731"/>
      <c r="B62" s="4734"/>
      <c r="C62" s="4736"/>
      <c r="D62" s="4828"/>
      <c r="E62" s="3161"/>
      <c r="F62" s="4754"/>
      <c r="G62" s="4745"/>
      <c r="H62" s="4766"/>
      <c r="I62" s="3160"/>
      <c r="J62" s="3016"/>
      <c r="K62" s="3242" t="s">
        <v>27</v>
      </c>
      <c r="L62" s="3241">
        <f>SUM(L60:L61)</f>
        <v>1200</v>
      </c>
      <c r="M62" s="3031"/>
      <c r="N62" s="3030"/>
      <c r="O62" s="3240"/>
      <c r="Q62" s="4805"/>
      <c r="R62" s="3239"/>
      <c r="S62" s="4804"/>
    </row>
    <row r="63" spans="1:26" ht="26.45" customHeight="1" x14ac:dyDescent="0.2">
      <c r="A63" s="4749" t="s">
        <v>10</v>
      </c>
      <c r="B63" s="4851" t="s">
        <v>10</v>
      </c>
      <c r="C63" s="4735" t="s">
        <v>50</v>
      </c>
      <c r="D63" s="4829" t="s">
        <v>1144</v>
      </c>
      <c r="E63" s="4829"/>
      <c r="F63" s="4830"/>
      <c r="G63" s="4743" t="s">
        <v>1135</v>
      </c>
      <c r="H63" s="4806" t="s">
        <v>18</v>
      </c>
      <c r="I63" s="4989" t="s">
        <v>457</v>
      </c>
      <c r="J63" s="3003" t="s">
        <v>101</v>
      </c>
      <c r="K63" s="3238" t="s">
        <v>20</v>
      </c>
      <c r="L63" s="3237">
        <f>L68+L71+L74</f>
        <v>1338.8</v>
      </c>
      <c r="M63" s="3236"/>
      <c r="N63" s="3235"/>
      <c r="O63" s="3154"/>
      <c r="Q63" s="3036"/>
      <c r="R63" s="3027"/>
    </row>
    <row r="64" spans="1:26" ht="25.5" x14ac:dyDescent="0.2">
      <c r="A64" s="4750"/>
      <c r="B64" s="4852"/>
      <c r="C64" s="4735"/>
      <c r="D64" s="4831"/>
      <c r="E64" s="4831"/>
      <c r="F64" s="4832"/>
      <c r="G64" s="4744"/>
      <c r="H64" s="4775"/>
      <c r="I64" s="4990"/>
      <c r="J64" s="3227"/>
      <c r="K64" s="3234" t="s">
        <v>24</v>
      </c>
      <c r="L64" s="3179">
        <f>L72</f>
        <v>310.2</v>
      </c>
      <c r="M64" s="3233" t="s">
        <v>1143</v>
      </c>
      <c r="N64" s="3232" t="s">
        <v>142</v>
      </c>
      <c r="O64" s="3231" t="s">
        <v>1142</v>
      </c>
      <c r="Q64" s="3036"/>
      <c r="R64" s="3184"/>
    </row>
    <row r="65" spans="1:18" x14ac:dyDescent="0.2">
      <c r="A65" s="4750"/>
      <c r="B65" s="4852"/>
      <c r="C65" s="4735"/>
      <c r="D65" s="4831"/>
      <c r="E65" s="4831"/>
      <c r="F65" s="4832"/>
      <c r="G65" s="4744"/>
      <c r="H65" s="4775"/>
      <c r="I65" s="4990"/>
      <c r="J65" s="3227"/>
      <c r="K65" s="3180" t="s">
        <v>42</v>
      </c>
      <c r="L65" s="3230">
        <f>L75</f>
        <v>0</v>
      </c>
      <c r="M65" s="3229"/>
      <c r="N65" s="3224"/>
      <c r="O65" s="3228"/>
      <c r="Q65" s="3036"/>
      <c r="R65" s="3184"/>
    </row>
    <row r="66" spans="1:18" ht="13.15" customHeight="1" thickBot="1" x14ac:dyDescent="0.25">
      <c r="A66" s="4750"/>
      <c r="B66" s="4852"/>
      <c r="C66" s="4735"/>
      <c r="D66" s="4831"/>
      <c r="E66" s="4831"/>
      <c r="F66" s="4832"/>
      <c r="G66" s="4744"/>
      <c r="H66" s="4775"/>
      <c r="I66" s="4990"/>
      <c r="J66" s="3227"/>
      <c r="K66" s="3226" t="s">
        <v>26</v>
      </c>
      <c r="L66" s="3225">
        <f>L69+L76</f>
        <v>0</v>
      </c>
      <c r="M66" s="4980" t="s">
        <v>1141</v>
      </c>
      <c r="N66" s="4982" t="s">
        <v>144</v>
      </c>
      <c r="O66" s="4984" t="s">
        <v>505</v>
      </c>
      <c r="Q66" s="3036"/>
      <c r="R66" s="3027"/>
    </row>
    <row r="67" spans="1:18" ht="13.5" thickBot="1" x14ac:dyDescent="0.25">
      <c r="A67" s="4751"/>
      <c r="B67" s="4853"/>
      <c r="C67" s="4736"/>
      <c r="D67" s="4833"/>
      <c r="E67" s="4833"/>
      <c r="F67" s="4834"/>
      <c r="G67" s="4745"/>
      <c r="H67" s="4803"/>
      <c r="I67" s="4990"/>
      <c r="J67" s="3088"/>
      <c r="K67" s="3223" t="s">
        <v>27</v>
      </c>
      <c r="L67" s="3222">
        <f>SUM(L63:L66)</f>
        <v>1649</v>
      </c>
      <c r="M67" s="4981"/>
      <c r="N67" s="4983"/>
      <c r="O67" s="4966"/>
      <c r="Q67" s="3028"/>
      <c r="R67" s="3175"/>
    </row>
    <row r="68" spans="1:18" ht="20.25" customHeight="1" x14ac:dyDescent="0.2">
      <c r="A68" s="4729" t="s">
        <v>10</v>
      </c>
      <c r="B68" s="4732" t="s">
        <v>10</v>
      </c>
      <c r="C68" s="4735" t="s">
        <v>50</v>
      </c>
      <c r="D68" s="4826" t="s">
        <v>10</v>
      </c>
      <c r="E68" s="3166"/>
      <c r="F68" s="4752" t="s">
        <v>1140</v>
      </c>
      <c r="G68" s="4743" t="s">
        <v>1135</v>
      </c>
      <c r="H68" s="4802" t="s">
        <v>18</v>
      </c>
      <c r="I68" s="3218">
        <v>9</v>
      </c>
      <c r="J68" s="3100" t="s">
        <v>101</v>
      </c>
      <c r="K68" s="3117" t="s">
        <v>20</v>
      </c>
      <c r="L68" s="3153">
        <v>6.7</v>
      </c>
      <c r="M68" s="3221" t="s">
        <v>1139</v>
      </c>
      <c r="N68" s="3140" t="s">
        <v>144</v>
      </c>
      <c r="O68" s="3139" t="s">
        <v>556</v>
      </c>
    </row>
    <row r="69" spans="1:18" ht="20.25" customHeight="1" x14ac:dyDescent="0.2">
      <c r="A69" s="4730"/>
      <c r="B69" s="4733"/>
      <c r="C69" s="4735"/>
      <c r="D69" s="4827"/>
      <c r="E69" s="3163"/>
      <c r="F69" s="4753"/>
      <c r="G69" s="4744"/>
      <c r="H69" s="4775"/>
      <c r="I69" s="3171"/>
      <c r="J69" s="3021"/>
      <c r="K69" s="3173" t="s">
        <v>26</v>
      </c>
      <c r="L69" s="3220">
        <v>0</v>
      </c>
      <c r="M69" s="3169"/>
      <c r="N69" s="3168"/>
      <c r="O69" s="3167"/>
    </row>
    <row r="70" spans="1:18" ht="21.75" customHeight="1" thickBot="1" x14ac:dyDescent="0.25">
      <c r="A70" s="4731"/>
      <c r="B70" s="4734"/>
      <c r="C70" s="4736"/>
      <c r="D70" s="4828"/>
      <c r="E70" s="3161"/>
      <c r="F70" s="4754"/>
      <c r="G70" s="4745"/>
      <c r="H70" s="4803"/>
      <c r="I70" s="3160"/>
      <c r="J70" s="3016"/>
      <c r="K70" s="3159" t="s">
        <v>27</v>
      </c>
      <c r="L70" s="3219">
        <f>SUM(L68:L69)</f>
        <v>6.7</v>
      </c>
      <c r="M70" s="3144"/>
      <c r="N70" s="3168"/>
      <c r="O70" s="3167"/>
    </row>
    <row r="71" spans="1:18" ht="21" customHeight="1" x14ac:dyDescent="0.2">
      <c r="A71" s="4729" t="s">
        <v>10</v>
      </c>
      <c r="B71" s="4732" t="s">
        <v>10</v>
      </c>
      <c r="C71" s="4735" t="s">
        <v>50</v>
      </c>
      <c r="D71" s="4737" t="s">
        <v>28</v>
      </c>
      <c r="E71" s="3026"/>
      <c r="F71" s="4885" t="s">
        <v>1138</v>
      </c>
      <c r="G71" s="4743" t="s">
        <v>1135</v>
      </c>
      <c r="H71" s="4796" t="s">
        <v>18</v>
      </c>
      <c r="I71" s="3218">
        <v>9</v>
      </c>
      <c r="J71" s="3100" t="s">
        <v>101</v>
      </c>
      <c r="K71" s="3143" t="s">
        <v>20</v>
      </c>
      <c r="L71" s="3010">
        <v>138.6</v>
      </c>
      <c r="M71" s="3217" t="s">
        <v>1104</v>
      </c>
      <c r="N71" s="3216" t="s">
        <v>404</v>
      </c>
      <c r="O71" s="3215" t="s">
        <v>1137</v>
      </c>
    </row>
    <row r="72" spans="1:18" ht="17.25" customHeight="1" x14ac:dyDescent="0.2">
      <c r="A72" s="4730"/>
      <c r="B72" s="4733"/>
      <c r="C72" s="4735"/>
      <c r="D72" s="4738"/>
      <c r="E72" s="3005"/>
      <c r="F72" s="4886"/>
      <c r="G72" s="4744"/>
      <c r="H72" s="4797"/>
      <c r="I72" s="3004"/>
      <c r="J72" s="3021"/>
      <c r="K72" s="3201" t="s">
        <v>24</v>
      </c>
      <c r="L72" s="3095">
        <v>310.2</v>
      </c>
      <c r="M72" s="3014"/>
      <c r="N72" s="3214"/>
      <c r="O72" s="3213"/>
    </row>
    <row r="73" spans="1:18" ht="34.5" customHeight="1" thickBot="1" x14ac:dyDescent="0.25">
      <c r="A73" s="4731"/>
      <c r="B73" s="4734"/>
      <c r="C73" s="4736"/>
      <c r="D73" s="4739"/>
      <c r="E73" s="2993"/>
      <c r="F73" s="4887"/>
      <c r="G73" s="4745"/>
      <c r="H73" s="4798"/>
      <c r="I73" s="2992"/>
      <c r="J73" s="3016"/>
      <c r="K73" s="2991" t="s">
        <v>27</v>
      </c>
      <c r="L73" s="2990">
        <f>SUM(L71:L72)</f>
        <v>448.79999999999995</v>
      </c>
      <c r="M73" s="3212"/>
      <c r="N73" s="3211"/>
      <c r="O73" s="3210"/>
    </row>
    <row r="74" spans="1:18" ht="19.5" customHeight="1" x14ac:dyDescent="0.2">
      <c r="A74" s="4729" t="s">
        <v>10</v>
      </c>
      <c r="B74" s="4732" t="s">
        <v>10</v>
      </c>
      <c r="C74" s="4735" t="s">
        <v>50</v>
      </c>
      <c r="D74" s="4737" t="s">
        <v>30</v>
      </c>
      <c r="E74" s="3026"/>
      <c r="F74" s="4740" t="s">
        <v>1136</v>
      </c>
      <c r="G74" s="4743" t="s">
        <v>1135</v>
      </c>
      <c r="H74" s="4796" t="s">
        <v>18</v>
      </c>
      <c r="I74" s="3004" t="s">
        <v>607</v>
      </c>
      <c r="J74" s="3100" t="s">
        <v>101</v>
      </c>
      <c r="K74" s="3011" t="s">
        <v>20</v>
      </c>
      <c r="L74" s="3209">
        <v>1193.5</v>
      </c>
      <c r="M74" s="4799" t="s">
        <v>1134</v>
      </c>
      <c r="N74" s="4793" t="s">
        <v>144</v>
      </c>
      <c r="O74" s="4790" t="s">
        <v>598</v>
      </c>
      <c r="P74" s="2996"/>
      <c r="R74" s="3207"/>
    </row>
    <row r="75" spans="1:18" ht="13.5" customHeight="1" x14ac:dyDescent="0.2">
      <c r="A75" s="4730"/>
      <c r="B75" s="4733"/>
      <c r="C75" s="4735"/>
      <c r="D75" s="4738"/>
      <c r="E75" s="3005"/>
      <c r="F75" s="4741"/>
      <c r="G75" s="4744"/>
      <c r="H75" s="4797"/>
      <c r="I75" s="3004"/>
      <c r="J75" s="3097"/>
      <c r="K75" s="3143" t="s">
        <v>42</v>
      </c>
      <c r="L75" s="3208">
        <v>0</v>
      </c>
      <c r="M75" s="4800"/>
      <c r="N75" s="4794"/>
      <c r="O75" s="4791"/>
      <c r="P75" s="2996"/>
      <c r="R75" s="3207"/>
    </row>
    <row r="76" spans="1:18" ht="15" customHeight="1" x14ac:dyDescent="0.2">
      <c r="A76" s="4730"/>
      <c r="B76" s="4733"/>
      <c r="C76" s="4735"/>
      <c r="D76" s="4738"/>
      <c r="E76" s="3005"/>
      <c r="F76" s="4741"/>
      <c r="G76" s="4744"/>
      <c r="H76" s="4797"/>
      <c r="I76" s="3004"/>
      <c r="J76" s="3097"/>
      <c r="K76" s="3201" t="s">
        <v>26</v>
      </c>
      <c r="L76" s="3206">
        <v>0</v>
      </c>
      <c r="M76" s="4800"/>
      <c r="N76" s="4794"/>
      <c r="O76" s="4791"/>
      <c r="P76" s="2997"/>
    </row>
    <row r="77" spans="1:18" ht="21" customHeight="1" thickBot="1" x14ac:dyDescent="0.25">
      <c r="A77" s="4731"/>
      <c r="B77" s="4734"/>
      <c r="C77" s="4736"/>
      <c r="D77" s="4739"/>
      <c r="E77" s="2993"/>
      <c r="F77" s="4742"/>
      <c r="G77" s="4745"/>
      <c r="H77" s="4798"/>
      <c r="I77" s="2992"/>
      <c r="J77" s="3016"/>
      <c r="K77" s="3205" t="s">
        <v>27</v>
      </c>
      <c r="L77" s="3204">
        <f>SUM(L74:L76)</f>
        <v>1193.5</v>
      </c>
      <c r="M77" s="4801"/>
      <c r="N77" s="4795"/>
      <c r="O77" s="4792"/>
      <c r="P77" s="2997"/>
    </row>
    <row r="78" spans="1:18" ht="26.45" customHeight="1" x14ac:dyDescent="0.2">
      <c r="A78" s="4749" t="s">
        <v>10</v>
      </c>
      <c r="B78" s="4851" t="s">
        <v>10</v>
      </c>
      <c r="C78" s="4825" t="s">
        <v>53</v>
      </c>
      <c r="D78" s="4860" t="s">
        <v>1130</v>
      </c>
      <c r="E78" s="4829"/>
      <c r="F78" s="4830"/>
      <c r="G78" s="4743" t="s">
        <v>1133</v>
      </c>
      <c r="H78" s="4854" t="s">
        <v>18</v>
      </c>
      <c r="I78" s="4871" t="s">
        <v>19</v>
      </c>
      <c r="J78" s="3553" t="s">
        <v>99</v>
      </c>
      <c r="K78" s="3041" t="s">
        <v>20</v>
      </c>
      <c r="L78" s="3040">
        <f>L83</f>
        <v>0</v>
      </c>
      <c r="M78" s="3203" t="s">
        <v>1132</v>
      </c>
      <c r="N78" s="3052" t="s">
        <v>404</v>
      </c>
      <c r="O78" s="3202">
        <v>610</v>
      </c>
    </row>
    <row r="79" spans="1:18" ht="19.5" customHeight="1" x14ac:dyDescent="0.2">
      <c r="A79" s="4750"/>
      <c r="B79" s="4852"/>
      <c r="C79" s="4735"/>
      <c r="D79" s="4861"/>
      <c r="E79" s="4831"/>
      <c r="F79" s="4832"/>
      <c r="G79" s="4744"/>
      <c r="H79" s="4837"/>
      <c r="I79" s="4872"/>
      <c r="J79" s="4521"/>
      <c r="K79" s="3130" t="s">
        <v>42</v>
      </c>
      <c r="L79" s="3127">
        <f>L84</f>
        <v>0</v>
      </c>
      <c r="M79" s="4787" t="s">
        <v>1131</v>
      </c>
      <c r="N79" s="4793" t="s">
        <v>144</v>
      </c>
      <c r="O79" s="4874">
        <v>1</v>
      </c>
    </row>
    <row r="80" spans="1:18" ht="19.5" customHeight="1" x14ac:dyDescent="0.2">
      <c r="A80" s="4750"/>
      <c r="B80" s="4852"/>
      <c r="C80" s="4735"/>
      <c r="D80" s="4861"/>
      <c r="E80" s="4831"/>
      <c r="F80" s="4832"/>
      <c r="G80" s="4744"/>
      <c r="H80" s="4837"/>
      <c r="I80" s="4872"/>
      <c r="J80" s="4521"/>
      <c r="K80" s="3130" t="s">
        <v>24</v>
      </c>
      <c r="L80" s="3127">
        <f>L85</f>
        <v>37.5</v>
      </c>
      <c r="M80" s="4788"/>
      <c r="N80" s="4794"/>
      <c r="O80" s="4875"/>
    </row>
    <row r="81" spans="1:18" ht="16.5" customHeight="1" x14ac:dyDescent="0.2">
      <c r="A81" s="4750"/>
      <c r="B81" s="4852"/>
      <c r="C81" s="4735"/>
      <c r="D81" s="4861"/>
      <c r="E81" s="4831"/>
      <c r="F81" s="4832"/>
      <c r="G81" s="4744"/>
      <c r="H81" s="4837"/>
      <c r="I81" s="4872"/>
      <c r="J81" s="4521"/>
      <c r="K81" s="3128" t="s">
        <v>26</v>
      </c>
      <c r="L81" s="3127">
        <f>L86</f>
        <v>0</v>
      </c>
      <c r="M81" s="4788"/>
      <c r="N81" s="4794"/>
      <c r="O81" s="4875"/>
    </row>
    <row r="82" spans="1:18" ht="24" customHeight="1" thickBot="1" x14ac:dyDescent="0.25">
      <c r="A82" s="4751"/>
      <c r="B82" s="4853"/>
      <c r="C82" s="4736"/>
      <c r="D82" s="4862"/>
      <c r="E82" s="4833"/>
      <c r="F82" s="4834"/>
      <c r="G82" s="4744"/>
      <c r="H82" s="4837"/>
      <c r="I82" s="4872"/>
      <c r="J82" s="4521"/>
      <c r="K82" s="3125" t="s">
        <v>27</v>
      </c>
      <c r="L82" s="3124">
        <f>SUM(L78:L81)</f>
        <v>37.5</v>
      </c>
      <c r="M82" s="4789"/>
      <c r="N82" s="4795"/>
      <c r="O82" s="4876"/>
    </row>
    <row r="83" spans="1:18" ht="17.25" customHeight="1" x14ac:dyDescent="0.2">
      <c r="A83" s="4749" t="s">
        <v>10</v>
      </c>
      <c r="B83" s="4851" t="s">
        <v>10</v>
      </c>
      <c r="C83" s="4825" t="s">
        <v>53</v>
      </c>
      <c r="D83" s="4737" t="s">
        <v>10</v>
      </c>
      <c r="E83" s="3026"/>
      <c r="F83" s="4863" t="s">
        <v>1130</v>
      </c>
      <c r="G83" s="4744"/>
      <c r="H83" s="4837"/>
      <c r="I83" s="4872"/>
      <c r="J83" s="4521"/>
      <c r="K83" s="3011" t="s">
        <v>20</v>
      </c>
      <c r="L83" s="3010">
        <v>0</v>
      </c>
      <c r="M83" s="3198"/>
      <c r="N83" s="3197"/>
      <c r="O83" s="3196"/>
      <c r="P83" s="2997"/>
    </row>
    <row r="84" spans="1:18" ht="18.75" customHeight="1" x14ac:dyDescent="0.2">
      <c r="A84" s="4750"/>
      <c r="B84" s="4852"/>
      <c r="C84" s="4735"/>
      <c r="D84" s="4738"/>
      <c r="E84" s="3005"/>
      <c r="F84" s="4864"/>
      <c r="G84" s="4744"/>
      <c r="H84" s="4837"/>
      <c r="I84" s="4872"/>
      <c r="J84" s="4521"/>
      <c r="K84" s="3143" t="s">
        <v>42</v>
      </c>
      <c r="L84" s="3095">
        <v>0</v>
      </c>
      <c r="M84" s="3198"/>
      <c r="N84" s="3197"/>
      <c r="O84" s="3196"/>
    </row>
    <row r="85" spans="1:18" ht="21" customHeight="1" x14ac:dyDescent="0.2">
      <c r="A85" s="4750"/>
      <c r="B85" s="4852"/>
      <c r="C85" s="4735"/>
      <c r="D85" s="4738"/>
      <c r="E85" s="3005"/>
      <c r="F85" s="4864"/>
      <c r="G85" s="4744"/>
      <c r="H85" s="4837"/>
      <c r="I85" s="4872"/>
      <c r="J85" s="4521"/>
      <c r="K85" s="3143" t="s">
        <v>24</v>
      </c>
      <c r="L85" s="3095">
        <v>37.5</v>
      </c>
      <c r="M85" s="3198"/>
      <c r="N85" s="3197"/>
      <c r="O85" s="3196"/>
    </row>
    <row r="86" spans="1:18" ht="15" customHeight="1" x14ac:dyDescent="0.2">
      <c r="A86" s="4750"/>
      <c r="B86" s="4852"/>
      <c r="C86" s="4735"/>
      <c r="D86" s="4738"/>
      <c r="E86" s="3005"/>
      <c r="F86" s="4864"/>
      <c r="G86" s="4744"/>
      <c r="H86" s="4837"/>
      <c r="I86" s="4872"/>
      <c r="J86" s="4521"/>
      <c r="K86" s="3201" t="s">
        <v>26</v>
      </c>
      <c r="L86" s="3095">
        <v>0</v>
      </c>
      <c r="M86" s="3198"/>
      <c r="N86" s="3197"/>
      <c r="O86" s="3196"/>
    </row>
    <row r="87" spans="1:18" ht="13.5" customHeight="1" thickBot="1" x14ac:dyDescent="0.25">
      <c r="A87" s="4751"/>
      <c r="B87" s="4853"/>
      <c r="C87" s="4736"/>
      <c r="D87" s="4739"/>
      <c r="E87" s="2993"/>
      <c r="F87" s="4865"/>
      <c r="G87" s="4745"/>
      <c r="H87" s="4838"/>
      <c r="I87" s="4873"/>
      <c r="J87" s="3554"/>
      <c r="K87" s="3200" t="s">
        <v>27</v>
      </c>
      <c r="L87" s="3199">
        <f>SUM(L83:L86)</f>
        <v>37.5</v>
      </c>
      <c r="M87" s="3198"/>
      <c r="N87" s="3197"/>
      <c r="O87" s="3196"/>
    </row>
    <row r="88" spans="1:18" ht="36" customHeight="1" thickBot="1" x14ac:dyDescent="0.25">
      <c r="A88" s="4746" t="s">
        <v>10</v>
      </c>
      <c r="B88" s="4839" t="s">
        <v>10</v>
      </c>
      <c r="C88" s="3195" t="s">
        <v>55</v>
      </c>
      <c r="D88" s="4829" t="s">
        <v>1129</v>
      </c>
      <c r="E88" s="4829"/>
      <c r="F88" s="4830"/>
      <c r="G88" s="4743" t="s">
        <v>1112</v>
      </c>
      <c r="H88" s="4774" t="s">
        <v>18</v>
      </c>
      <c r="I88" s="3162" t="s">
        <v>516</v>
      </c>
      <c r="J88" s="3194" t="s">
        <v>135</v>
      </c>
      <c r="K88" s="3193" t="s">
        <v>20</v>
      </c>
      <c r="L88" s="3192">
        <f>L93+L99+L108+L105</f>
        <v>235</v>
      </c>
      <c r="M88" s="3191" t="s">
        <v>1128</v>
      </c>
      <c r="N88" s="3190" t="s">
        <v>142</v>
      </c>
      <c r="O88" s="3189">
        <v>92</v>
      </c>
      <c r="Q88" s="3036"/>
      <c r="R88" s="3027"/>
    </row>
    <row r="89" spans="1:18" ht="44.25" customHeight="1" thickBot="1" x14ac:dyDescent="0.25">
      <c r="A89" s="4747"/>
      <c r="B89" s="4840"/>
      <c r="C89" s="3181"/>
      <c r="D89" s="4831"/>
      <c r="E89" s="4831"/>
      <c r="F89" s="4832"/>
      <c r="G89" s="4744"/>
      <c r="H89" s="4775"/>
      <c r="I89" s="3171" t="s">
        <v>607</v>
      </c>
      <c r="J89" s="3097" t="s">
        <v>101</v>
      </c>
      <c r="K89" s="3188" t="s">
        <v>24</v>
      </c>
      <c r="L89" s="3187">
        <f>L94+L97</f>
        <v>429.6</v>
      </c>
      <c r="M89" s="3186" t="s">
        <v>1127</v>
      </c>
      <c r="N89" s="3090" t="s">
        <v>142</v>
      </c>
      <c r="O89" s="3185">
        <v>84</v>
      </c>
      <c r="Q89" s="3036"/>
      <c r="R89" s="3184"/>
    </row>
    <row r="90" spans="1:18" ht="12" customHeight="1" x14ac:dyDescent="0.2">
      <c r="A90" s="4747"/>
      <c r="B90" s="4840"/>
      <c r="C90" s="3181"/>
      <c r="D90" s="4831"/>
      <c r="E90" s="4831"/>
      <c r="F90" s="4832"/>
      <c r="G90" s="4744"/>
      <c r="H90" s="4775"/>
      <c r="I90" s="3162" t="s">
        <v>952</v>
      </c>
      <c r="J90" s="3183" t="s">
        <v>127</v>
      </c>
      <c r="K90" s="4777" t="s">
        <v>26</v>
      </c>
      <c r="L90" s="4779">
        <f>L95</f>
        <v>0</v>
      </c>
      <c r="M90" s="3182" t="s">
        <v>1126</v>
      </c>
      <c r="N90" s="3119" t="s">
        <v>1107</v>
      </c>
      <c r="O90" s="3131"/>
      <c r="Q90" s="4973"/>
      <c r="R90" s="4809"/>
    </row>
    <row r="91" spans="1:18" ht="13.15" customHeight="1" x14ac:dyDescent="0.2">
      <c r="A91" s="4747"/>
      <c r="B91" s="4840"/>
      <c r="C91" s="3181"/>
      <c r="D91" s="4831"/>
      <c r="E91" s="4831"/>
      <c r="F91" s="4832"/>
      <c r="G91" s="4744"/>
      <c r="H91" s="4775"/>
      <c r="I91" s="3171"/>
      <c r="J91" s="3021"/>
      <c r="K91" s="4778"/>
      <c r="L91" s="4780"/>
      <c r="M91" s="4781" t="s">
        <v>1125</v>
      </c>
      <c r="N91" s="4783" t="s">
        <v>1107</v>
      </c>
      <c r="O91" s="4785"/>
      <c r="Q91" s="4973"/>
      <c r="R91" s="4809"/>
    </row>
    <row r="92" spans="1:18" ht="15.75" customHeight="1" thickBot="1" x14ac:dyDescent="0.25">
      <c r="A92" s="4748"/>
      <c r="B92" s="4841"/>
      <c r="C92" s="3178"/>
      <c r="D92" s="4833"/>
      <c r="E92" s="4833"/>
      <c r="F92" s="4834"/>
      <c r="G92" s="4745"/>
      <c r="H92" s="4776"/>
      <c r="I92" s="3160"/>
      <c r="J92" s="3016"/>
      <c r="K92" s="3177" t="s">
        <v>27</v>
      </c>
      <c r="L92" s="3176">
        <f>SUM(L88:L91)</f>
        <v>664.6</v>
      </c>
      <c r="M92" s="4782"/>
      <c r="N92" s="4784"/>
      <c r="O92" s="4786"/>
      <c r="Q92" s="3028"/>
      <c r="R92" s="3175"/>
    </row>
    <row r="93" spans="1:18" ht="18" customHeight="1" x14ac:dyDescent="0.2">
      <c r="A93" s="4729" t="s">
        <v>10</v>
      </c>
      <c r="B93" s="4732" t="s">
        <v>10</v>
      </c>
      <c r="C93" s="4825" t="s">
        <v>55</v>
      </c>
      <c r="D93" s="4826" t="s">
        <v>10</v>
      </c>
      <c r="E93" s="3166"/>
      <c r="F93" s="4770" t="s">
        <v>1124</v>
      </c>
      <c r="G93" s="4743" t="s">
        <v>1112</v>
      </c>
      <c r="H93" s="4774" t="s">
        <v>18</v>
      </c>
      <c r="I93" s="3162" t="s">
        <v>516</v>
      </c>
      <c r="J93" s="3174" t="s">
        <v>135</v>
      </c>
      <c r="K93" s="3086" t="s">
        <v>20</v>
      </c>
      <c r="L93" s="3165">
        <v>150</v>
      </c>
      <c r="M93" s="3146" t="s">
        <v>1104</v>
      </c>
      <c r="N93" s="3140" t="s">
        <v>404</v>
      </c>
      <c r="O93" s="3139" t="s">
        <v>1123</v>
      </c>
    </row>
    <row r="94" spans="1:18" ht="20.25" customHeight="1" x14ac:dyDescent="0.2">
      <c r="A94" s="4730"/>
      <c r="B94" s="4733"/>
      <c r="C94" s="4735"/>
      <c r="D94" s="4827"/>
      <c r="E94" s="3163"/>
      <c r="F94" s="4771"/>
      <c r="G94" s="4744"/>
      <c r="H94" s="4775"/>
      <c r="I94" s="3171" t="s">
        <v>607</v>
      </c>
      <c r="J94" s="3100" t="s">
        <v>101</v>
      </c>
      <c r="K94" s="3173" t="s">
        <v>24</v>
      </c>
      <c r="L94" s="3172">
        <v>165.4</v>
      </c>
      <c r="M94" s="3169"/>
      <c r="N94" s="3168"/>
      <c r="O94" s="3167"/>
    </row>
    <row r="95" spans="1:18" ht="15.75" customHeight="1" thickBot="1" x14ac:dyDescent="0.25">
      <c r="A95" s="4730"/>
      <c r="B95" s="4733"/>
      <c r="C95" s="4735"/>
      <c r="D95" s="4827"/>
      <c r="E95" s="3163"/>
      <c r="F95" s="4771"/>
      <c r="G95" s="4744"/>
      <c r="H95" s="4775"/>
      <c r="I95" s="3171"/>
      <c r="J95" s="3021"/>
      <c r="K95" s="3113" t="s">
        <v>26</v>
      </c>
      <c r="L95" s="3170">
        <v>0</v>
      </c>
      <c r="M95" s="3169"/>
      <c r="N95" s="3168"/>
      <c r="O95" s="3167"/>
    </row>
    <row r="96" spans="1:18" ht="15" customHeight="1" thickBot="1" x14ac:dyDescent="0.25">
      <c r="A96" s="4731"/>
      <c r="B96" s="4734"/>
      <c r="C96" s="4736"/>
      <c r="D96" s="4828"/>
      <c r="E96" s="3161"/>
      <c r="F96" s="4772"/>
      <c r="G96" s="4745"/>
      <c r="H96" s="4775"/>
      <c r="I96" s="3160"/>
      <c r="J96" s="3016"/>
      <c r="K96" s="3159" t="s">
        <v>27</v>
      </c>
      <c r="L96" s="3164">
        <f>SUM(L93:L95)</f>
        <v>315.39999999999998</v>
      </c>
      <c r="M96" s="3169"/>
      <c r="N96" s="3168"/>
      <c r="O96" s="3167"/>
    </row>
    <row r="97" spans="1:18" ht="24.75" customHeight="1" x14ac:dyDescent="0.2">
      <c r="A97" s="4729" t="s">
        <v>10</v>
      </c>
      <c r="B97" s="4732" t="s">
        <v>10</v>
      </c>
      <c r="C97" s="4735" t="s">
        <v>55</v>
      </c>
      <c r="D97" s="4826" t="s">
        <v>28</v>
      </c>
      <c r="E97" s="3166"/>
      <c r="F97" s="4770" t="s">
        <v>1122</v>
      </c>
      <c r="G97" s="4743" t="s">
        <v>1112</v>
      </c>
      <c r="H97" s="4775"/>
      <c r="I97" s="3162" t="s">
        <v>607</v>
      </c>
      <c r="J97" s="3100" t="s">
        <v>101</v>
      </c>
      <c r="K97" s="3117" t="s">
        <v>24</v>
      </c>
      <c r="L97" s="3165">
        <v>264.2</v>
      </c>
      <c r="M97" s="3146" t="s">
        <v>1104</v>
      </c>
      <c r="N97" s="3140" t="s">
        <v>404</v>
      </c>
      <c r="O97" s="3139" t="s">
        <v>1121</v>
      </c>
    </row>
    <row r="98" spans="1:18" ht="15.75" customHeight="1" thickBot="1" x14ac:dyDescent="0.25">
      <c r="A98" s="4731"/>
      <c r="B98" s="4734"/>
      <c r="C98" s="4736"/>
      <c r="D98" s="4828"/>
      <c r="E98" s="3161"/>
      <c r="F98" s="4772"/>
      <c r="G98" s="4745"/>
      <c r="H98" s="4775"/>
      <c r="I98" s="3160"/>
      <c r="J98" s="3016"/>
      <c r="K98" s="3159" t="s">
        <v>27</v>
      </c>
      <c r="L98" s="3164">
        <f>SUM(L97)</f>
        <v>264.2</v>
      </c>
      <c r="M98" s="3144"/>
      <c r="N98" s="3135"/>
      <c r="O98" s="3134"/>
    </row>
    <row r="99" spans="1:18" ht="21.75" customHeight="1" x14ac:dyDescent="0.2">
      <c r="A99" s="4729" t="s">
        <v>10</v>
      </c>
      <c r="B99" s="4732" t="s">
        <v>10</v>
      </c>
      <c r="C99" s="4735" t="s">
        <v>55</v>
      </c>
      <c r="D99" s="4826" t="s">
        <v>30</v>
      </c>
      <c r="E99" s="3163"/>
      <c r="F99" s="4845" t="s">
        <v>1120</v>
      </c>
      <c r="G99" s="4743" t="s">
        <v>1112</v>
      </c>
      <c r="H99" s="4775"/>
      <c r="I99" s="3162" t="s">
        <v>607</v>
      </c>
      <c r="J99" s="3100" t="s">
        <v>101</v>
      </c>
      <c r="K99" s="3117" t="s">
        <v>20</v>
      </c>
      <c r="L99" s="3153">
        <v>30</v>
      </c>
      <c r="M99" s="4815" t="s">
        <v>1119</v>
      </c>
      <c r="N99" s="4817" t="s">
        <v>1107</v>
      </c>
      <c r="O99" s="4814">
        <v>2</v>
      </c>
      <c r="P99" s="2996"/>
    </row>
    <row r="100" spans="1:18" ht="15.75" customHeight="1" thickBot="1" x14ac:dyDescent="0.25">
      <c r="A100" s="4731"/>
      <c r="B100" s="4734"/>
      <c r="C100" s="4736"/>
      <c r="D100" s="4828"/>
      <c r="E100" s="3161"/>
      <c r="F100" s="4846"/>
      <c r="G100" s="4745"/>
      <c r="H100" s="4776"/>
      <c r="I100" s="3160"/>
      <c r="J100" s="3138"/>
      <c r="K100" s="3159" t="s">
        <v>27</v>
      </c>
      <c r="L100" s="3151">
        <f>SUM(L99)</f>
        <v>30</v>
      </c>
      <c r="M100" s="4816"/>
      <c r="N100" s="4784"/>
      <c r="O100" s="4786"/>
    </row>
    <row r="101" spans="1:18" ht="15" customHeight="1" x14ac:dyDescent="0.2">
      <c r="A101" s="4877" t="s">
        <v>10</v>
      </c>
      <c r="B101" s="4878" t="s">
        <v>10</v>
      </c>
      <c r="C101" s="4727" t="s">
        <v>55</v>
      </c>
      <c r="D101" s="4738" t="s">
        <v>31</v>
      </c>
      <c r="E101" s="3005"/>
      <c r="F101" s="4951" t="s">
        <v>1118</v>
      </c>
      <c r="G101" s="4744" t="s">
        <v>1112</v>
      </c>
      <c r="H101" s="4837" t="s">
        <v>18</v>
      </c>
      <c r="I101" s="3004" t="s">
        <v>952</v>
      </c>
      <c r="J101" s="3158" t="s">
        <v>127</v>
      </c>
      <c r="K101" s="3143" t="s">
        <v>23</v>
      </c>
      <c r="L101" s="3157">
        <v>0</v>
      </c>
      <c r="M101" s="3156" t="s">
        <v>1116</v>
      </c>
      <c r="N101" s="3155" t="s">
        <v>1115</v>
      </c>
      <c r="O101" s="3154"/>
    </row>
    <row r="102" spans="1:18" ht="12.75" customHeight="1" thickBot="1" x14ac:dyDescent="0.25">
      <c r="A102" s="4724"/>
      <c r="B102" s="4726"/>
      <c r="C102" s="4728"/>
      <c r="D102" s="4739"/>
      <c r="E102" s="3005"/>
      <c r="F102" s="4952"/>
      <c r="G102" s="4745"/>
      <c r="H102" s="4837"/>
      <c r="I102" s="2992"/>
      <c r="J102" s="3016"/>
      <c r="K102" s="2991" t="s">
        <v>27</v>
      </c>
      <c r="L102" s="3151">
        <f>SUM(L101)</f>
        <v>0</v>
      </c>
      <c r="M102" s="3144"/>
      <c r="N102" s="3135"/>
      <c r="O102" s="3134"/>
    </row>
    <row r="103" spans="1:18" ht="17.25" customHeight="1" x14ac:dyDescent="0.2">
      <c r="A103" s="4723" t="s">
        <v>10</v>
      </c>
      <c r="B103" s="4725" t="s">
        <v>10</v>
      </c>
      <c r="C103" s="4727" t="s">
        <v>55</v>
      </c>
      <c r="D103" s="4737" t="s">
        <v>33</v>
      </c>
      <c r="E103" s="3026"/>
      <c r="F103" s="4740" t="s">
        <v>1117</v>
      </c>
      <c r="G103" s="4743" t="s">
        <v>1112</v>
      </c>
      <c r="H103" s="4837"/>
      <c r="I103" s="3004" t="s">
        <v>952</v>
      </c>
      <c r="J103" s="3012" t="s">
        <v>127</v>
      </c>
      <c r="K103" s="3143" t="s">
        <v>23</v>
      </c>
      <c r="L103" s="3153">
        <v>0</v>
      </c>
      <c r="M103" s="3152" t="s">
        <v>1116</v>
      </c>
      <c r="N103" s="3149" t="s">
        <v>1115</v>
      </c>
      <c r="O103" s="3148"/>
    </row>
    <row r="104" spans="1:18" ht="18" customHeight="1" thickBot="1" x14ac:dyDescent="0.25">
      <c r="A104" s="4724"/>
      <c r="B104" s="4726"/>
      <c r="C104" s="4728"/>
      <c r="D104" s="4739"/>
      <c r="E104" s="2993"/>
      <c r="F104" s="4742"/>
      <c r="G104" s="4745"/>
      <c r="H104" s="4837"/>
      <c r="I104" s="3004"/>
      <c r="J104" s="3021"/>
      <c r="K104" s="2991" t="s">
        <v>27</v>
      </c>
      <c r="L104" s="3151">
        <f>SUM(L103)</f>
        <v>0</v>
      </c>
      <c r="M104" s="3150"/>
      <c r="N104" s="3149"/>
      <c r="O104" s="3148"/>
    </row>
    <row r="105" spans="1:18" ht="15.75" customHeight="1" x14ac:dyDescent="0.2">
      <c r="A105" s="4723" t="s">
        <v>10</v>
      </c>
      <c r="B105" s="4725" t="s">
        <v>10</v>
      </c>
      <c r="C105" s="4727" t="s">
        <v>55</v>
      </c>
      <c r="D105" s="4737" t="s">
        <v>35</v>
      </c>
      <c r="E105" s="3026"/>
      <c r="F105" s="4740" t="s">
        <v>1114</v>
      </c>
      <c r="G105" s="4743" t="s">
        <v>1112</v>
      </c>
      <c r="H105" s="4837"/>
      <c r="I105" s="3013" t="s">
        <v>952</v>
      </c>
      <c r="J105" s="3012" t="s">
        <v>127</v>
      </c>
      <c r="K105" s="3143" t="s">
        <v>20</v>
      </c>
      <c r="L105" s="3147">
        <v>30</v>
      </c>
      <c r="M105" s="3146"/>
      <c r="N105" s="3140"/>
      <c r="O105" s="3139"/>
    </row>
    <row r="106" spans="1:18" ht="18" customHeight="1" thickBot="1" x14ac:dyDescent="0.25">
      <c r="A106" s="4724"/>
      <c r="B106" s="4726"/>
      <c r="C106" s="4728"/>
      <c r="D106" s="4739"/>
      <c r="E106" s="2993"/>
      <c r="F106" s="4742"/>
      <c r="G106" s="4745"/>
      <c r="H106" s="4837"/>
      <c r="I106" s="2992"/>
      <c r="J106" s="3138"/>
      <c r="K106" s="2991" t="s">
        <v>27</v>
      </c>
      <c r="L106" s="3145">
        <f>SUM(L105)</f>
        <v>30</v>
      </c>
      <c r="M106" s="3144"/>
      <c r="N106" s="3135"/>
      <c r="O106" s="3134"/>
    </row>
    <row r="107" spans="1:18" ht="12.75" customHeight="1" thickBot="1" x14ac:dyDescent="0.25">
      <c r="A107" s="4723" t="s">
        <v>10</v>
      </c>
      <c r="B107" s="4725" t="s">
        <v>10</v>
      </c>
      <c r="C107" s="4727" t="s">
        <v>55</v>
      </c>
      <c r="D107" s="4737" t="s">
        <v>50</v>
      </c>
      <c r="E107" s="3026"/>
      <c r="F107" s="4740" t="s">
        <v>1113</v>
      </c>
      <c r="G107" s="4743" t="s">
        <v>1112</v>
      </c>
      <c r="H107" s="4837"/>
      <c r="I107" s="3013" t="s">
        <v>607</v>
      </c>
      <c r="J107" s="3100" t="s">
        <v>101</v>
      </c>
      <c r="K107" s="3143" t="s">
        <v>20</v>
      </c>
      <c r="L107" s="3142">
        <v>25</v>
      </c>
      <c r="M107" s="3141"/>
      <c r="N107" s="3140"/>
      <c r="O107" s="3139"/>
      <c r="P107" s="2996"/>
    </row>
    <row r="108" spans="1:18" ht="15" customHeight="1" thickBot="1" x14ac:dyDescent="0.25">
      <c r="A108" s="4724"/>
      <c r="B108" s="4726"/>
      <c r="C108" s="4728"/>
      <c r="D108" s="4739"/>
      <c r="E108" s="2993"/>
      <c r="F108" s="4742"/>
      <c r="G108" s="4745"/>
      <c r="H108" s="4838"/>
      <c r="I108" s="2992"/>
      <c r="J108" s="3138"/>
      <c r="K108" s="2991" t="s">
        <v>27</v>
      </c>
      <c r="L108" s="3137">
        <f>SUM(L107)</f>
        <v>25</v>
      </c>
      <c r="M108" s="3136"/>
      <c r="N108" s="3135"/>
      <c r="O108" s="3134"/>
    </row>
    <row r="109" spans="1:18" ht="15.75" customHeight="1" x14ac:dyDescent="0.2">
      <c r="A109" s="4855" t="s">
        <v>10</v>
      </c>
      <c r="B109" s="4866" t="s">
        <v>10</v>
      </c>
      <c r="C109" s="3133" t="s">
        <v>60</v>
      </c>
      <c r="D109" s="4829" t="s">
        <v>1111</v>
      </c>
      <c r="E109" s="4829"/>
      <c r="F109" s="4830"/>
      <c r="G109" s="4743" t="s">
        <v>1102</v>
      </c>
      <c r="H109" s="4869" t="s">
        <v>18</v>
      </c>
      <c r="I109" s="3043" t="s">
        <v>1097</v>
      </c>
      <c r="J109" s="3012" t="s">
        <v>127</v>
      </c>
      <c r="K109" s="3041" t="s">
        <v>20</v>
      </c>
      <c r="L109" s="3040">
        <f>L114+L118+L122</f>
        <v>1611.2</v>
      </c>
      <c r="M109" s="4835" t="s">
        <v>1110</v>
      </c>
      <c r="N109" s="3132" t="s">
        <v>142</v>
      </c>
      <c r="O109" s="3131">
        <v>40</v>
      </c>
      <c r="Q109" s="3036"/>
      <c r="R109" s="3027"/>
    </row>
    <row r="110" spans="1:18" ht="20.25" customHeight="1" x14ac:dyDescent="0.2">
      <c r="A110" s="4856"/>
      <c r="B110" s="4867"/>
      <c r="C110" s="3129"/>
      <c r="D110" s="4831"/>
      <c r="E110" s="4831"/>
      <c r="F110" s="4832"/>
      <c r="G110" s="4744"/>
      <c r="H110" s="4797"/>
      <c r="I110" s="3050"/>
      <c r="J110" s="3100" t="s">
        <v>101</v>
      </c>
      <c r="K110" s="3128" t="s">
        <v>24</v>
      </c>
      <c r="L110" s="3127">
        <f>L120</f>
        <v>111.6</v>
      </c>
      <c r="M110" s="4836"/>
      <c r="N110" s="4823"/>
      <c r="O110" s="4858"/>
      <c r="Q110" s="3036"/>
      <c r="R110" s="3027"/>
    </row>
    <row r="111" spans="1:18" ht="12.75" customHeight="1" x14ac:dyDescent="0.2">
      <c r="A111" s="4856"/>
      <c r="B111" s="4867"/>
      <c r="C111" s="3129"/>
      <c r="D111" s="4831"/>
      <c r="E111" s="4831"/>
      <c r="F111" s="4832"/>
      <c r="G111" s="4744"/>
      <c r="H111" s="4797"/>
      <c r="I111" s="3050"/>
      <c r="J111" s="3021"/>
      <c r="K111" s="3130" t="s">
        <v>42</v>
      </c>
      <c r="L111" s="3127">
        <f>L115</f>
        <v>3002.9</v>
      </c>
      <c r="M111" s="3123"/>
      <c r="N111" s="4824"/>
      <c r="O111" s="4859"/>
      <c r="Q111" s="3036"/>
      <c r="R111" s="3027"/>
    </row>
    <row r="112" spans="1:18" ht="11.25" customHeight="1" x14ac:dyDescent="0.2">
      <c r="A112" s="4856"/>
      <c r="B112" s="4867"/>
      <c r="C112" s="3129"/>
      <c r="D112" s="4831"/>
      <c r="E112" s="4831"/>
      <c r="F112" s="4832"/>
      <c r="G112" s="4744"/>
      <c r="H112" s="4797"/>
      <c r="I112" s="3050"/>
      <c r="J112" s="3021"/>
      <c r="K112" s="3128" t="s">
        <v>26</v>
      </c>
      <c r="L112" s="3127">
        <f>L116+L119</f>
        <v>0</v>
      </c>
      <c r="M112" s="3123"/>
      <c r="N112" s="4824"/>
      <c r="O112" s="4859"/>
      <c r="Q112" s="3036"/>
      <c r="R112" s="3027"/>
    </row>
    <row r="113" spans="1:18" ht="14.25" customHeight="1" thickBot="1" x14ac:dyDescent="0.25">
      <c r="A113" s="4857"/>
      <c r="B113" s="4868"/>
      <c r="C113" s="3126"/>
      <c r="D113" s="4833"/>
      <c r="E113" s="4833"/>
      <c r="F113" s="4834"/>
      <c r="G113" s="4745"/>
      <c r="H113" s="4870"/>
      <c r="I113" s="3034"/>
      <c r="J113" s="3016"/>
      <c r="K113" s="3125" t="s">
        <v>27</v>
      </c>
      <c r="L113" s="3124">
        <f>SUM(L109:L112)</f>
        <v>4725.7</v>
      </c>
      <c r="M113" s="3123"/>
      <c r="N113" s="4824"/>
      <c r="O113" s="4859"/>
      <c r="Q113" s="3028"/>
      <c r="R113" s="3122"/>
    </row>
    <row r="114" spans="1:18" ht="26.25" customHeight="1" x14ac:dyDescent="0.2">
      <c r="A114" s="4746" t="s">
        <v>10</v>
      </c>
      <c r="B114" s="4839" t="s">
        <v>10</v>
      </c>
      <c r="C114" s="3055" t="s">
        <v>60</v>
      </c>
      <c r="D114" s="4826" t="s">
        <v>10</v>
      </c>
      <c r="E114" s="3081"/>
      <c r="F114" s="4845" t="s">
        <v>1109</v>
      </c>
      <c r="G114" s="4743" t="s">
        <v>1102</v>
      </c>
      <c r="H114" s="4818" t="s">
        <v>18</v>
      </c>
      <c r="I114" s="3101" t="s">
        <v>607</v>
      </c>
      <c r="J114" s="3121" t="s">
        <v>101</v>
      </c>
      <c r="K114" s="3086" t="s">
        <v>20</v>
      </c>
      <c r="L114" s="3025">
        <v>1482</v>
      </c>
      <c r="M114" s="3120" t="s">
        <v>1108</v>
      </c>
      <c r="N114" s="3119" t="s">
        <v>1107</v>
      </c>
      <c r="O114" s="3118">
        <v>5</v>
      </c>
      <c r="P114" s="2996"/>
      <c r="R114" s="2996"/>
    </row>
    <row r="115" spans="1:18" ht="17.25" customHeight="1" x14ac:dyDescent="0.2">
      <c r="A115" s="4747"/>
      <c r="B115" s="4840"/>
      <c r="C115" s="3035"/>
      <c r="D115" s="4827"/>
      <c r="E115" s="3081"/>
      <c r="F115" s="4847"/>
      <c r="G115" s="4744"/>
      <c r="H115" s="4819"/>
      <c r="I115" s="3087"/>
      <c r="J115" s="3094"/>
      <c r="K115" s="3117" t="s">
        <v>42</v>
      </c>
      <c r="L115" s="3020">
        <v>3002.9</v>
      </c>
      <c r="M115" s="3116" t="s">
        <v>1106</v>
      </c>
      <c r="N115" s="3115" t="s">
        <v>404</v>
      </c>
      <c r="O115" s="3114">
        <v>400</v>
      </c>
      <c r="P115" s="3108"/>
      <c r="R115" s="2997"/>
    </row>
    <row r="116" spans="1:18" ht="29.25" customHeight="1" thickBot="1" x14ac:dyDescent="0.25">
      <c r="A116" s="4747"/>
      <c r="B116" s="4840"/>
      <c r="C116" s="3035"/>
      <c r="D116" s="4827"/>
      <c r="E116" s="3081"/>
      <c r="F116" s="4847"/>
      <c r="G116" s="4744"/>
      <c r="H116" s="4819"/>
      <c r="I116" s="3080"/>
      <c r="J116" s="3088"/>
      <c r="K116" s="3113" t="s">
        <v>26</v>
      </c>
      <c r="L116" s="3112">
        <v>0</v>
      </c>
      <c r="M116" s="3111"/>
      <c r="N116" s="3110"/>
      <c r="O116" s="3109"/>
      <c r="P116" s="3108"/>
    </row>
    <row r="117" spans="1:18" ht="14.25" customHeight="1" thickBot="1" x14ac:dyDescent="0.25">
      <c r="A117" s="4748"/>
      <c r="B117" s="4841"/>
      <c r="C117" s="3082"/>
      <c r="D117" s="4828"/>
      <c r="E117" s="3081"/>
      <c r="F117" s="4846"/>
      <c r="G117" s="4745"/>
      <c r="H117" s="4820"/>
      <c r="I117" s="3107"/>
      <c r="J117" s="3106"/>
      <c r="K117" s="3105" t="s">
        <v>27</v>
      </c>
      <c r="L117" s="3077">
        <f>SUM(L114:L116)</f>
        <v>4484.8999999999996</v>
      </c>
      <c r="M117" s="3104"/>
      <c r="N117" s="3103"/>
      <c r="O117" s="3102"/>
    </row>
    <row r="118" spans="1:18" ht="21" customHeight="1" x14ac:dyDescent="0.2">
      <c r="A118" s="4746" t="s">
        <v>10</v>
      </c>
      <c r="B118" s="4839" t="s">
        <v>10</v>
      </c>
      <c r="C118" s="3055" t="s">
        <v>60</v>
      </c>
      <c r="D118" s="4826" t="s">
        <v>28</v>
      </c>
      <c r="E118" s="3081"/>
      <c r="F118" s="4845" t="s">
        <v>1105</v>
      </c>
      <c r="G118" s="4743" t="s">
        <v>1102</v>
      </c>
      <c r="H118" s="4821" t="s">
        <v>18</v>
      </c>
      <c r="I118" s="3101" t="s">
        <v>607</v>
      </c>
      <c r="J118" s="3100" t="s">
        <v>101</v>
      </c>
      <c r="K118" s="3099" t="s">
        <v>20</v>
      </c>
      <c r="L118" s="3010">
        <v>115.2</v>
      </c>
      <c r="M118" s="3098" t="s">
        <v>1104</v>
      </c>
      <c r="N118" s="3084" t="s">
        <v>404</v>
      </c>
      <c r="O118" s="3083">
        <v>160</v>
      </c>
      <c r="P118" s="2997"/>
    </row>
    <row r="119" spans="1:18" ht="21" customHeight="1" x14ac:dyDescent="0.2">
      <c r="A119" s="4747"/>
      <c r="B119" s="4840"/>
      <c r="C119" s="3035"/>
      <c r="D119" s="4827"/>
      <c r="E119" s="3081"/>
      <c r="F119" s="4847"/>
      <c r="G119" s="4744"/>
      <c r="H119" s="4765"/>
      <c r="I119" s="3087"/>
      <c r="J119" s="3097"/>
      <c r="K119" s="3096" t="s">
        <v>26</v>
      </c>
      <c r="L119" s="3095">
        <v>0</v>
      </c>
      <c r="M119" s="3091"/>
      <c r="N119" s="3090"/>
      <c r="O119" s="3089"/>
    </row>
    <row r="120" spans="1:18" ht="21.75" customHeight="1" thickBot="1" x14ac:dyDescent="0.25">
      <c r="A120" s="4747"/>
      <c r="B120" s="4840"/>
      <c r="C120" s="3035"/>
      <c r="D120" s="4827"/>
      <c r="E120" s="3081"/>
      <c r="F120" s="4847"/>
      <c r="G120" s="4744"/>
      <c r="H120" s="4765"/>
      <c r="I120" s="3087"/>
      <c r="J120" s="3094"/>
      <c r="K120" s="3093" t="s">
        <v>24</v>
      </c>
      <c r="L120" s="3092">
        <v>111.6</v>
      </c>
      <c r="M120" s="3091"/>
      <c r="N120" s="3090"/>
      <c r="O120" s="3089"/>
    </row>
    <row r="121" spans="1:18" ht="24" customHeight="1" thickBot="1" x14ac:dyDescent="0.25">
      <c r="A121" s="4748"/>
      <c r="B121" s="4841"/>
      <c r="C121" s="3082"/>
      <c r="D121" s="4828"/>
      <c r="E121" s="3081"/>
      <c r="F121" s="4846"/>
      <c r="G121" s="4745"/>
      <c r="H121" s="4822"/>
      <c r="I121" s="3080"/>
      <c r="J121" s="3088"/>
      <c r="K121" s="3078" t="s">
        <v>27</v>
      </c>
      <c r="L121" s="3077">
        <f>SUM(L118:L120)</f>
        <v>226.8</v>
      </c>
      <c r="M121" s="3076"/>
      <c r="N121" s="3075"/>
      <c r="O121" s="3074"/>
    </row>
    <row r="122" spans="1:18" ht="20.25" customHeight="1" thickBot="1" x14ac:dyDescent="0.25">
      <c r="A122" s="4746" t="s">
        <v>10</v>
      </c>
      <c r="B122" s="4839" t="s">
        <v>10</v>
      </c>
      <c r="C122" s="3055" t="s">
        <v>60</v>
      </c>
      <c r="D122" s="4826" t="s">
        <v>30</v>
      </c>
      <c r="E122" s="3081"/>
      <c r="F122" s="4845" t="s">
        <v>1103</v>
      </c>
      <c r="G122" s="4743" t="s">
        <v>1102</v>
      </c>
      <c r="H122" s="4821" t="s">
        <v>18</v>
      </c>
      <c r="I122" s="3087" t="s">
        <v>952</v>
      </c>
      <c r="J122" s="3012" t="s">
        <v>127</v>
      </c>
      <c r="K122" s="3086" t="s">
        <v>20</v>
      </c>
      <c r="L122" s="3001">
        <v>14</v>
      </c>
      <c r="M122" s="3085" t="s">
        <v>1101</v>
      </c>
      <c r="N122" s="3084" t="s">
        <v>144</v>
      </c>
      <c r="O122" s="3083">
        <v>3</v>
      </c>
      <c r="P122" s="2996"/>
    </row>
    <row r="123" spans="1:18" ht="24" customHeight="1" thickBot="1" x14ac:dyDescent="0.25">
      <c r="A123" s="4748"/>
      <c r="B123" s="4841"/>
      <c r="C123" s="3082"/>
      <c r="D123" s="4828"/>
      <c r="E123" s="3081"/>
      <c r="F123" s="4846"/>
      <c r="G123" s="4745"/>
      <c r="H123" s="4822"/>
      <c r="I123" s="3080" t="s">
        <v>607</v>
      </c>
      <c r="J123" s="3079" t="s">
        <v>101</v>
      </c>
      <c r="K123" s="3078" t="s">
        <v>27</v>
      </c>
      <c r="L123" s="3077">
        <f>SUM(L122)</f>
        <v>14</v>
      </c>
      <c r="M123" s="3076"/>
      <c r="N123" s="3075"/>
      <c r="O123" s="3074"/>
    </row>
    <row r="124" spans="1:18" ht="24" customHeight="1" thickBot="1" x14ac:dyDescent="0.25">
      <c r="A124" s="2986" t="s">
        <v>10</v>
      </c>
      <c r="B124" s="2985" t="s">
        <v>10</v>
      </c>
      <c r="C124" s="4810" t="s">
        <v>38</v>
      </c>
      <c r="D124" s="4811"/>
      <c r="E124" s="4811"/>
      <c r="F124" s="4811"/>
      <c r="G124" s="4811"/>
      <c r="H124" s="4811"/>
      <c r="I124" s="4812"/>
      <c r="J124" s="4813"/>
      <c r="K124" s="2984" t="s">
        <v>27</v>
      </c>
      <c r="L124" s="3073">
        <f>SUM(L16,L44,L67,L82,L92,L113)</f>
        <v>44895.299999999996</v>
      </c>
      <c r="M124" s="3072"/>
      <c r="N124" s="3071"/>
      <c r="O124" s="3070"/>
    </row>
    <row r="125" spans="1:18" ht="21" customHeight="1" thickBot="1" x14ac:dyDescent="0.25">
      <c r="A125" s="2986" t="s">
        <v>10</v>
      </c>
      <c r="B125" s="2985" t="s">
        <v>28</v>
      </c>
      <c r="C125" s="3069" t="s">
        <v>1100</v>
      </c>
      <c r="D125" s="3068"/>
      <c r="E125" s="3067"/>
      <c r="F125" s="3066"/>
      <c r="G125" s="3066"/>
      <c r="H125" s="3066"/>
      <c r="I125" s="3066"/>
      <c r="J125" s="3066"/>
      <c r="K125" s="3066"/>
      <c r="L125" s="3066"/>
      <c r="M125" s="3066"/>
      <c r="N125" s="3066"/>
      <c r="O125" s="3065"/>
    </row>
    <row r="126" spans="1:18" ht="26.25" thickBot="1" x14ac:dyDescent="0.25">
      <c r="A126" s="3064"/>
      <c r="B126" s="3056"/>
      <c r="C126" s="3063"/>
      <c r="D126" s="3062"/>
      <c r="E126" s="3061"/>
      <c r="F126" s="3060"/>
      <c r="G126" s="3060"/>
      <c r="H126" s="3060"/>
      <c r="I126" s="3060"/>
      <c r="J126" s="3060"/>
      <c r="K126" s="3060"/>
      <c r="L126" s="3060"/>
      <c r="M126" s="3059" t="s">
        <v>1099</v>
      </c>
      <c r="N126" s="3058" t="s">
        <v>404</v>
      </c>
      <c r="O126" s="3057">
        <v>270</v>
      </c>
    </row>
    <row r="127" spans="1:18" ht="14.25" customHeight="1" x14ac:dyDescent="0.2">
      <c r="A127" s="4729" t="s">
        <v>10</v>
      </c>
      <c r="B127" s="4947" t="s">
        <v>28</v>
      </c>
      <c r="C127" s="3055" t="s">
        <v>10</v>
      </c>
      <c r="D127" s="4957" t="s">
        <v>1098</v>
      </c>
      <c r="E127" s="4957"/>
      <c r="F127" s="4958"/>
      <c r="G127" s="4743" t="s">
        <v>84</v>
      </c>
      <c r="H127" s="4949" t="s">
        <v>18</v>
      </c>
      <c r="I127" s="3043" t="s">
        <v>1097</v>
      </c>
      <c r="J127" s="3054" t="s">
        <v>127</v>
      </c>
      <c r="K127" s="3041" t="s">
        <v>20</v>
      </c>
      <c r="L127" s="3040">
        <f>L131</f>
        <v>300</v>
      </c>
      <c r="M127" s="3053"/>
      <c r="N127" s="3052"/>
      <c r="O127" s="3051"/>
      <c r="Q127" s="3036"/>
      <c r="R127" s="3027"/>
    </row>
    <row r="128" spans="1:18" ht="23.25" customHeight="1" thickBot="1" x14ac:dyDescent="0.25">
      <c r="A128" s="4730"/>
      <c r="B128" s="4852"/>
      <c r="C128" s="3035"/>
      <c r="D128" s="4959"/>
      <c r="E128" s="4959"/>
      <c r="F128" s="4960"/>
      <c r="G128" s="4744"/>
      <c r="H128" s="4950"/>
      <c r="I128" s="3050"/>
      <c r="J128" s="3049" t="s">
        <v>101</v>
      </c>
      <c r="K128" s="3048" t="s">
        <v>42</v>
      </c>
      <c r="L128" s="3047">
        <f>L132+L135</f>
        <v>172.3</v>
      </c>
      <c r="M128" s="3046"/>
      <c r="N128" s="3045"/>
      <c r="O128" s="3044"/>
      <c r="Q128" s="3036"/>
      <c r="R128" s="3027"/>
    </row>
    <row r="129" spans="1:24" ht="20.25" customHeight="1" x14ac:dyDescent="0.2">
      <c r="A129" s="4730"/>
      <c r="B129" s="4852"/>
      <c r="C129" s="3035"/>
      <c r="D129" s="4959"/>
      <c r="E129" s="4959"/>
      <c r="F129" s="4960"/>
      <c r="G129" s="4744"/>
      <c r="H129" s="4950"/>
      <c r="I129" s="3043"/>
      <c r="J129" s="3042"/>
      <c r="K129" s="3041" t="s">
        <v>23</v>
      </c>
      <c r="L129" s="3040">
        <f>L134</f>
        <v>0</v>
      </c>
      <c r="M129" s="3039"/>
      <c r="N129" s="3038"/>
      <c r="O129" s="3037"/>
      <c r="Q129" s="3036"/>
      <c r="R129" s="3027"/>
    </row>
    <row r="130" spans="1:24" ht="24" customHeight="1" thickBot="1" x14ac:dyDescent="0.25">
      <c r="A130" s="4731"/>
      <c r="B130" s="4948"/>
      <c r="C130" s="3035"/>
      <c r="D130" s="4961"/>
      <c r="E130" s="4961"/>
      <c r="F130" s="4962"/>
      <c r="G130" s="4744"/>
      <c r="H130" s="4950"/>
      <c r="I130" s="3034"/>
      <c r="J130" s="3016"/>
      <c r="K130" s="3033" t="s">
        <v>27</v>
      </c>
      <c r="L130" s="3032">
        <f>SUM(L127:L129)</f>
        <v>472.3</v>
      </c>
      <c r="M130" s="3031"/>
      <c r="N130" s="3030"/>
      <c r="O130" s="3029"/>
      <c r="Q130" s="3028"/>
      <c r="R130" s="3027"/>
    </row>
    <row r="131" spans="1:24" ht="21" customHeight="1" x14ac:dyDescent="0.2">
      <c r="A131" s="4729" t="s">
        <v>10</v>
      </c>
      <c r="B131" s="4732" t="s">
        <v>28</v>
      </c>
      <c r="C131" s="4944" t="s">
        <v>10</v>
      </c>
      <c r="D131" s="4737" t="s">
        <v>10</v>
      </c>
      <c r="E131" s="4953"/>
      <c r="F131" s="4885" t="s">
        <v>1096</v>
      </c>
      <c r="G131" s="4744"/>
      <c r="H131" s="4950"/>
      <c r="I131" s="3013" t="s">
        <v>607</v>
      </c>
      <c r="J131" s="3003" t="s">
        <v>101</v>
      </c>
      <c r="K131" s="3011" t="s">
        <v>20</v>
      </c>
      <c r="L131" s="3025">
        <v>300</v>
      </c>
      <c r="M131" s="3024"/>
      <c r="N131" s="3023"/>
      <c r="O131" s="3022"/>
      <c r="P131" s="2996"/>
      <c r="Q131" s="2941"/>
    </row>
    <row r="132" spans="1:24" ht="35.25" customHeight="1" x14ac:dyDescent="0.2">
      <c r="A132" s="4730"/>
      <c r="B132" s="4733"/>
      <c r="C132" s="4946"/>
      <c r="D132" s="4738"/>
      <c r="E132" s="4954"/>
      <c r="F132" s="4886"/>
      <c r="G132" s="4744"/>
      <c r="H132" s="4950"/>
      <c r="I132" s="3004"/>
      <c r="J132" s="3021"/>
      <c r="K132" s="3002" t="s">
        <v>42</v>
      </c>
      <c r="L132" s="3020">
        <v>58.6</v>
      </c>
      <c r="M132" s="3019" t="s">
        <v>1095</v>
      </c>
      <c r="N132" s="3018" t="s">
        <v>404</v>
      </c>
      <c r="O132" s="3017">
        <v>50</v>
      </c>
      <c r="P132" s="2996"/>
    </row>
    <row r="133" spans="1:24" ht="20.25" customHeight="1" thickBot="1" x14ac:dyDescent="0.25">
      <c r="A133" s="4731"/>
      <c r="B133" s="4734"/>
      <c r="C133" s="4956"/>
      <c r="D133" s="4739"/>
      <c r="E133" s="4954"/>
      <c r="F133" s="4887"/>
      <c r="G133" s="4744"/>
      <c r="H133" s="4950"/>
      <c r="I133" s="2992"/>
      <c r="J133" s="3016"/>
      <c r="K133" s="2991" t="s">
        <v>27</v>
      </c>
      <c r="L133" s="3015">
        <f>SUM(L131:L132)</f>
        <v>358.6</v>
      </c>
      <c r="M133" s="3014"/>
      <c r="N133" s="2988"/>
      <c r="O133" s="2987"/>
    </row>
    <row r="134" spans="1:24" ht="27" customHeight="1" x14ac:dyDescent="0.2">
      <c r="A134" s="4729" t="s">
        <v>10</v>
      </c>
      <c r="B134" s="4732" t="s">
        <v>28</v>
      </c>
      <c r="C134" s="4735" t="s">
        <v>10</v>
      </c>
      <c r="D134" s="4737" t="s">
        <v>28</v>
      </c>
      <c r="E134" s="4954"/>
      <c r="F134" s="4885" t="s">
        <v>1094</v>
      </c>
      <c r="G134" s="4744"/>
      <c r="H134" s="4950"/>
      <c r="I134" s="3013" t="s">
        <v>952</v>
      </c>
      <c r="J134" s="3012" t="s">
        <v>127</v>
      </c>
      <c r="K134" s="3011" t="s">
        <v>23</v>
      </c>
      <c r="L134" s="3010">
        <v>0</v>
      </c>
      <c r="M134" s="3009" t="s">
        <v>1093</v>
      </c>
      <c r="N134" s="3008" t="s">
        <v>404</v>
      </c>
      <c r="O134" s="3007">
        <v>270</v>
      </c>
      <c r="P134" s="2997"/>
    </row>
    <row r="135" spans="1:24" ht="27" customHeight="1" thickBot="1" x14ac:dyDescent="0.25">
      <c r="A135" s="4730"/>
      <c r="B135" s="4733"/>
      <c r="C135" s="4735"/>
      <c r="D135" s="4738"/>
      <c r="E135" s="4954"/>
      <c r="F135" s="4886"/>
      <c r="G135" s="4744"/>
      <c r="H135" s="4950"/>
      <c r="I135" s="3004" t="s">
        <v>607</v>
      </c>
      <c r="J135" s="3003" t="s">
        <v>101</v>
      </c>
      <c r="K135" s="3002" t="s">
        <v>42</v>
      </c>
      <c r="L135" s="3001">
        <v>113.7</v>
      </c>
      <c r="M135" s="3000" t="s">
        <v>1092</v>
      </c>
      <c r="N135" s="2999" t="s">
        <v>1091</v>
      </c>
      <c r="O135" s="2998" t="s">
        <v>1090</v>
      </c>
      <c r="P135" s="2997"/>
      <c r="X135" s="2996"/>
    </row>
    <row r="136" spans="1:24" ht="23.25" customHeight="1" thickBot="1" x14ac:dyDescent="0.25">
      <c r="A136" s="4731"/>
      <c r="B136" s="4734"/>
      <c r="C136" s="4736"/>
      <c r="D136" s="4739"/>
      <c r="E136" s="4955"/>
      <c r="F136" s="4887"/>
      <c r="G136" s="4745"/>
      <c r="H136" s="4950"/>
      <c r="I136" s="2992"/>
      <c r="J136" s="2941"/>
      <c r="K136" s="2991" t="s">
        <v>27</v>
      </c>
      <c r="L136" s="2990">
        <f>SUM(L134+L135)</f>
        <v>113.7</v>
      </c>
      <c r="M136" s="2989"/>
      <c r="N136" s="2988"/>
      <c r="O136" s="2987"/>
    </row>
    <row r="137" spans="1:24" ht="23.25" customHeight="1" thickBot="1" x14ac:dyDescent="0.25">
      <c r="A137" s="2986" t="s">
        <v>10</v>
      </c>
      <c r="B137" s="2985" t="s">
        <v>28</v>
      </c>
      <c r="C137" s="4810" t="s">
        <v>38</v>
      </c>
      <c r="D137" s="4811"/>
      <c r="E137" s="4811"/>
      <c r="F137" s="4811"/>
      <c r="G137" s="4811"/>
      <c r="H137" s="4811"/>
      <c r="I137" s="4812"/>
      <c r="J137" s="4813"/>
      <c r="K137" s="2984" t="s">
        <v>27</v>
      </c>
      <c r="L137" s="2983">
        <f>L130</f>
        <v>472.3</v>
      </c>
      <c r="M137" s="2982"/>
      <c r="N137" s="2981"/>
      <c r="O137" s="2980"/>
    </row>
    <row r="138" spans="1:24" ht="21" customHeight="1" thickBot="1" x14ac:dyDescent="0.25">
      <c r="A138" s="2979" t="s">
        <v>10</v>
      </c>
      <c r="B138" s="4848" t="s">
        <v>495</v>
      </c>
      <c r="C138" s="4849"/>
      <c r="D138" s="4849"/>
      <c r="E138" s="4849"/>
      <c r="F138" s="4849"/>
      <c r="G138" s="4849"/>
      <c r="H138" s="4849"/>
      <c r="I138" s="4849"/>
      <c r="J138" s="4849"/>
      <c r="K138" s="4850"/>
      <c r="L138" s="2978">
        <f>SUM(L124,L137)</f>
        <v>45367.6</v>
      </c>
      <c r="M138" s="2977"/>
      <c r="N138" s="2976"/>
      <c r="O138" s="2975"/>
    </row>
    <row r="139" spans="1:24" ht="19.5" customHeight="1" thickBot="1" x14ac:dyDescent="0.25">
      <c r="A139" s="4842" t="s">
        <v>73</v>
      </c>
      <c r="B139" s="4843"/>
      <c r="C139" s="4843"/>
      <c r="D139" s="4843"/>
      <c r="E139" s="4843"/>
      <c r="F139" s="4843"/>
      <c r="G139" s="4843"/>
      <c r="H139" s="4843"/>
      <c r="I139" s="4843"/>
      <c r="J139" s="4843"/>
      <c r="K139" s="4844"/>
      <c r="L139" s="2974">
        <f>SUM(L138)</f>
        <v>45367.6</v>
      </c>
      <c r="M139" s="2973"/>
      <c r="N139" s="2972"/>
      <c r="O139" s="2971"/>
    </row>
    <row r="140" spans="1:24" x14ac:dyDescent="0.2">
      <c r="A140" s="2970" t="s">
        <v>1089</v>
      </c>
      <c r="B140" s="2970"/>
      <c r="C140" s="2970"/>
      <c r="D140" s="2970"/>
      <c r="E140" s="2970"/>
      <c r="F140" s="2970"/>
      <c r="G140" s="2970"/>
      <c r="H140" s="2970"/>
      <c r="I140" s="2970"/>
      <c r="J140" s="2970"/>
      <c r="K140" s="2970"/>
      <c r="L140" s="2969"/>
      <c r="M140" s="2969"/>
      <c r="N140" s="2967"/>
      <c r="O140" s="2966"/>
    </row>
    <row r="141" spans="1:24" ht="39" customHeight="1" x14ac:dyDescent="0.2">
      <c r="A141" s="2968"/>
      <c r="B141" s="2968"/>
      <c r="C141" s="2968"/>
      <c r="D141" s="2968"/>
      <c r="E141" s="2968"/>
      <c r="F141" s="2968"/>
      <c r="G141" s="2968"/>
      <c r="H141" s="2968"/>
      <c r="I141" s="2968"/>
      <c r="J141" s="2968"/>
      <c r="K141" s="2968"/>
      <c r="L141" s="2967"/>
      <c r="M141" s="2967"/>
      <c r="N141" s="2967"/>
      <c r="O141" s="2966"/>
    </row>
    <row r="142" spans="1:24" ht="81" customHeight="1" thickBot="1" x14ac:dyDescent="0.25">
      <c r="A142" s="2951"/>
      <c r="B142" s="2950"/>
      <c r="C142" s="2950"/>
      <c r="D142" s="2950"/>
      <c r="E142" s="2950"/>
      <c r="F142" s="4889" t="s">
        <v>1088</v>
      </c>
      <c r="G142" s="4889"/>
      <c r="H142" s="4889"/>
      <c r="I142" s="4889"/>
      <c r="J142" s="4889"/>
      <c r="K142" s="4889"/>
      <c r="L142" s="4889"/>
      <c r="M142" s="2965"/>
      <c r="N142" s="2965"/>
      <c r="O142" s="2948"/>
    </row>
    <row r="143" spans="1:24" ht="26.25" thickBot="1" x14ac:dyDescent="0.25">
      <c r="A143" s="2951"/>
      <c r="B143" s="2950"/>
      <c r="C143" s="2950"/>
      <c r="D143" s="2950"/>
      <c r="E143" s="2950"/>
      <c r="F143" s="2964"/>
      <c r="G143" s="2963"/>
      <c r="H143" s="2963"/>
      <c r="I143" s="2963"/>
      <c r="J143" s="2963"/>
      <c r="K143" s="2962"/>
      <c r="L143" s="62" t="s">
        <v>160</v>
      </c>
      <c r="M143" s="2058"/>
      <c r="N143" s="2058"/>
      <c r="O143" s="2948"/>
      <c r="P143" s="2961"/>
    </row>
    <row r="144" spans="1:24" ht="13.5" thickBot="1" x14ac:dyDescent="0.25">
      <c r="A144" s="2951"/>
      <c r="B144" s="2950"/>
      <c r="C144" s="2950"/>
      <c r="D144" s="2950"/>
      <c r="E144" s="2950"/>
      <c r="F144" s="4890" t="s">
        <v>1087</v>
      </c>
      <c r="G144" s="4891"/>
      <c r="H144" s="4891"/>
      <c r="I144" s="4891"/>
      <c r="J144" s="4891"/>
      <c r="K144" s="4892"/>
      <c r="L144" s="2960">
        <f>L145+L146+L147+L148+L149+L150+L151+L152+L153+L154+L155</f>
        <v>18385.2</v>
      </c>
      <c r="M144" s="2942"/>
      <c r="N144" s="2942"/>
      <c r="O144" s="2948"/>
      <c r="P144" s="2942"/>
    </row>
    <row r="145" spans="1:16" x14ac:dyDescent="0.2">
      <c r="A145" s="2951"/>
      <c r="B145" s="2950"/>
      <c r="C145" s="2950"/>
      <c r="D145" s="2950"/>
      <c r="E145" s="2950"/>
      <c r="F145" s="4882" t="s">
        <v>1086</v>
      </c>
      <c r="G145" s="4883"/>
      <c r="H145" s="4883"/>
      <c r="I145" s="4883"/>
      <c r="J145" s="4883"/>
      <c r="K145" s="4884"/>
      <c r="L145" s="2945">
        <f>L41+L63+L78+L88+L109+L127</f>
        <v>11916.7</v>
      </c>
      <c r="M145" s="2944"/>
      <c r="N145" s="2944"/>
      <c r="O145" s="2948"/>
      <c r="P145" s="2944"/>
    </row>
    <row r="146" spans="1:16" x14ac:dyDescent="0.2">
      <c r="A146" s="2951"/>
      <c r="B146" s="2950"/>
      <c r="C146" s="2950"/>
      <c r="D146" s="2950"/>
      <c r="E146" s="2950"/>
      <c r="F146" s="4882" t="s">
        <v>1085</v>
      </c>
      <c r="G146" s="4883"/>
      <c r="H146" s="4883"/>
      <c r="I146" s="4883"/>
      <c r="J146" s="4883"/>
      <c r="K146" s="4884"/>
      <c r="L146" s="2953"/>
      <c r="M146" s="2944"/>
      <c r="N146" s="2944"/>
      <c r="O146" s="2948"/>
      <c r="P146" s="2944"/>
    </row>
    <row r="147" spans="1:16" x14ac:dyDescent="0.2">
      <c r="A147" s="2951"/>
      <c r="B147" s="2950"/>
      <c r="C147" s="2950"/>
      <c r="D147" s="2950"/>
      <c r="E147" s="2950"/>
      <c r="F147" s="4882" t="s">
        <v>1084</v>
      </c>
      <c r="G147" s="4883"/>
      <c r="H147" s="4883"/>
      <c r="I147" s="4883"/>
      <c r="J147" s="4883"/>
      <c r="K147" s="4884"/>
      <c r="L147" s="2959">
        <f>L15+L42+L64+L89+L110+L80</f>
        <v>994.4</v>
      </c>
      <c r="M147" s="2944"/>
      <c r="N147" s="2944"/>
      <c r="O147" s="2948"/>
      <c r="P147" s="2944"/>
    </row>
    <row r="148" spans="1:16" ht="13.15" customHeight="1" x14ac:dyDescent="0.2">
      <c r="A148" s="2951"/>
      <c r="B148" s="2950"/>
      <c r="C148" s="2950"/>
      <c r="D148" s="2950"/>
      <c r="E148" s="2950"/>
      <c r="F148" s="4882" t="s">
        <v>1083</v>
      </c>
      <c r="G148" s="4883"/>
      <c r="H148" s="4883"/>
      <c r="I148" s="4883"/>
      <c r="J148" s="4883"/>
      <c r="K148" s="4884"/>
      <c r="L148" s="2953"/>
      <c r="M148" s="2944"/>
      <c r="N148" s="2944"/>
      <c r="O148" s="2948"/>
      <c r="P148" s="2944"/>
    </row>
    <row r="149" spans="1:16" x14ac:dyDescent="0.2">
      <c r="A149" s="2951"/>
      <c r="B149" s="2950"/>
      <c r="C149" s="2950"/>
      <c r="D149" s="2950"/>
      <c r="E149" s="2950"/>
      <c r="F149" s="3504" t="s">
        <v>1082</v>
      </c>
      <c r="G149" s="3505"/>
      <c r="H149" s="3505"/>
      <c r="I149" s="3505"/>
      <c r="J149" s="3505"/>
      <c r="K149" s="4888"/>
      <c r="L149" s="2958"/>
      <c r="M149" s="2957"/>
      <c r="N149" s="2957"/>
      <c r="O149" s="2948"/>
      <c r="P149" s="2957"/>
    </row>
    <row r="150" spans="1:16" x14ac:dyDescent="0.2">
      <c r="A150" s="2951"/>
      <c r="B150" s="2950"/>
      <c r="C150" s="2950"/>
      <c r="D150" s="2950"/>
      <c r="E150" s="2950"/>
      <c r="F150" s="2956" t="s">
        <v>1081</v>
      </c>
      <c r="G150" s="2955"/>
      <c r="H150" s="2955"/>
      <c r="I150" s="2955"/>
      <c r="J150" s="2955"/>
      <c r="K150" s="2954"/>
      <c r="L150" s="2953"/>
      <c r="M150" s="2944"/>
      <c r="N150" s="2944"/>
      <c r="O150" s="2948"/>
      <c r="P150" s="2944"/>
    </row>
    <row r="151" spans="1:16" ht="13.15" customHeight="1" x14ac:dyDescent="0.2">
      <c r="A151" s="2951"/>
      <c r="B151" s="2950"/>
      <c r="C151" s="2950"/>
      <c r="D151" s="2950"/>
      <c r="E151" s="2950"/>
      <c r="F151" s="4882" t="s">
        <v>1080</v>
      </c>
      <c r="G151" s="4883"/>
      <c r="H151" s="4883"/>
      <c r="I151" s="4883"/>
      <c r="J151" s="4883"/>
      <c r="K151" s="4884"/>
      <c r="L151" s="2953">
        <f>L13+L79+L111+L128+L65</f>
        <v>5474.1</v>
      </c>
      <c r="M151" s="2944"/>
      <c r="N151" s="2944"/>
      <c r="O151" s="2952"/>
      <c r="P151" s="2944"/>
    </row>
    <row r="152" spans="1:16" ht="13.15" customHeight="1" x14ac:dyDescent="0.2">
      <c r="A152" s="2951"/>
      <c r="B152" s="2950"/>
      <c r="C152" s="2950"/>
      <c r="D152" s="2950"/>
      <c r="E152" s="2950"/>
      <c r="F152" s="4882" t="s">
        <v>1079</v>
      </c>
      <c r="G152" s="4883"/>
      <c r="H152" s="4883"/>
      <c r="I152" s="4883"/>
      <c r="J152" s="4883"/>
      <c r="K152" s="4884"/>
      <c r="L152" s="2949"/>
      <c r="M152" s="2944"/>
      <c r="N152" s="2944"/>
      <c r="O152" s="2948"/>
      <c r="P152" s="2944"/>
    </row>
    <row r="153" spans="1:16" ht="13.15" customHeight="1" x14ac:dyDescent="0.2">
      <c r="A153" s="2951"/>
      <c r="B153" s="2950"/>
      <c r="C153" s="2950"/>
      <c r="D153" s="2950"/>
      <c r="E153" s="2950"/>
      <c r="F153" s="4882" t="s">
        <v>1078</v>
      </c>
      <c r="G153" s="4883"/>
      <c r="H153" s="4883"/>
      <c r="I153" s="4883"/>
      <c r="J153" s="4883"/>
      <c r="K153" s="4884"/>
      <c r="L153" s="2949"/>
      <c r="M153" s="2944"/>
      <c r="N153" s="2944"/>
      <c r="O153" s="2948"/>
      <c r="P153" s="2944"/>
    </row>
    <row r="154" spans="1:16" x14ac:dyDescent="0.2">
      <c r="A154" s="2951"/>
      <c r="B154" s="2950"/>
      <c r="C154" s="2950"/>
      <c r="D154" s="2950"/>
      <c r="E154" s="2950"/>
      <c r="F154" s="4882" t="s">
        <v>1077</v>
      </c>
      <c r="G154" s="4883"/>
      <c r="H154" s="4883"/>
      <c r="I154" s="4883"/>
      <c r="J154" s="4883"/>
      <c r="K154" s="4884"/>
      <c r="L154" s="2949">
        <f>L129</f>
        <v>0</v>
      </c>
      <c r="M154" s="2944"/>
      <c r="N154" s="2944"/>
      <c r="O154" s="2948"/>
      <c r="P154" s="2944"/>
    </row>
    <row r="155" spans="1:16" ht="13.5" thickBot="1" x14ac:dyDescent="0.25">
      <c r="B155" s="2941"/>
      <c r="C155" s="2941"/>
      <c r="D155" s="2941"/>
      <c r="E155" s="2941"/>
      <c r="F155" s="4879" t="s">
        <v>1076</v>
      </c>
      <c r="G155" s="4880"/>
      <c r="H155" s="4880"/>
      <c r="I155" s="4880"/>
      <c r="J155" s="4880"/>
      <c r="K155" s="4881"/>
      <c r="L155" s="2947">
        <f>L43+L66+L81+L90+L112</f>
        <v>0</v>
      </c>
      <c r="M155" s="2944"/>
      <c r="N155" s="2944"/>
      <c r="P155" s="2944"/>
    </row>
    <row r="156" spans="1:16" ht="13.5" thickBot="1" x14ac:dyDescent="0.25">
      <c r="B156" s="2941"/>
      <c r="C156" s="2941"/>
      <c r="D156" s="2941"/>
      <c r="E156" s="2941"/>
      <c r="F156" s="4893" t="s">
        <v>1075</v>
      </c>
      <c r="G156" s="4894"/>
      <c r="H156" s="4894"/>
      <c r="I156" s="4894"/>
      <c r="J156" s="4894"/>
      <c r="K156" s="4894"/>
      <c r="L156" s="2946">
        <f>L157</f>
        <v>26982.400000000001</v>
      </c>
      <c r="M156" s="2942"/>
      <c r="N156" s="2942"/>
      <c r="P156" s="2942"/>
    </row>
    <row r="157" spans="1:16" ht="13.9" customHeight="1" thickBot="1" x14ac:dyDescent="0.25">
      <c r="B157" s="2941"/>
      <c r="C157" s="2941"/>
      <c r="D157" s="2941"/>
      <c r="E157" s="2941"/>
      <c r="F157" s="4895" t="s">
        <v>1074</v>
      </c>
      <c r="G157" s="4896"/>
      <c r="H157" s="4896"/>
      <c r="I157" s="4896"/>
      <c r="J157" s="4896"/>
      <c r="K157" s="4897"/>
      <c r="L157" s="2945">
        <f>L14</f>
        <v>26982.400000000001</v>
      </c>
      <c r="M157" s="2944"/>
      <c r="N157" s="2944"/>
      <c r="P157" s="2944"/>
    </row>
    <row r="158" spans="1:16" ht="13.5" thickBot="1" x14ac:dyDescent="0.25">
      <c r="B158" s="2941"/>
      <c r="C158" s="2941"/>
      <c r="D158" s="2941"/>
      <c r="E158" s="2941"/>
      <c r="F158" s="4898" t="s">
        <v>1073</v>
      </c>
      <c r="G158" s="4899"/>
      <c r="H158" s="4899"/>
      <c r="I158" s="4899"/>
      <c r="J158" s="4899"/>
      <c r="K158" s="4900"/>
      <c r="L158" s="2943">
        <f>L144+L156</f>
        <v>45367.600000000006</v>
      </c>
      <c r="M158" s="2942"/>
      <c r="N158" s="2942"/>
      <c r="P158" s="2942"/>
    </row>
    <row r="159" spans="1:16" x14ac:dyDescent="0.2">
      <c r="L159" s="2941"/>
    </row>
  </sheetData>
  <mergeCells count="349">
    <mergeCell ref="M49:M52"/>
    <mergeCell ref="M53:M56"/>
    <mergeCell ref="F34:F35"/>
    <mergeCell ref="H60:H62"/>
    <mergeCell ref="O45:O48"/>
    <mergeCell ref="O49:O52"/>
    <mergeCell ref="M66:M67"/>
    <mergeCell ref="N66:N67"/>
    <mergeCell ref="M36:M37"/>
    <mergeCell ref="O66:O67"/>
    <mergeCell ref="G53:G56"/>
    <mergeCell ref="G57:G59"/>
    <mergeCell ref="G60:G62"/>
    <mergeCell ref="H53:H56"/>
    <mergeCell ref="H36:H37"/>
    <mergeCell ref="M38:M40"/>
    <mergeCell ref="O53:O56"/>
    <mergeCell ref="G63:G67"/>
    <mergeCell ref="I63:I67"/>
    <mergeCell ref="O25:O26"/>
    <mergeCell ref="O27:O28"/>
    <mergeCell ref="C29:C30"/>
    <mergeCell ref="F29:F30"/>
    <mergeCell ref="F31:F33"/>
    <mergeCell ref="Q90:Q91"/>
    <mergeCell ref="B27:B28"/>
    <mergeCell ref="A27:A28"/>
    <mergeCell ref="A78:A82"/>
    <mergeCell ref="A71:A73"/>
    <mergeCell ref="B41:B44"/>
    <mergeCell ref="A41:A44"/>
    <mergeCell ref="A49:A52"/>
    <mergeCell ref="B49:B52"/>
    <mergeCell ref="C49:C52"/>
    <mergeCell ref="G41:G44"/>
    <mergeCell ref="N49:N52"/>
    <mergeCell ref="N53:N56"/>
    <mergeCell ref="N57:N59"/>
    <mergeCell ref="H49:H52"/>
    <mergeCell ref="G49:G52"/>
    <mergeCell ref="M57:M59"/>
    <mergeCell ref="H57:H59"/>
    <mergeCell ref="O57:O59"/>
    <mergeCell ref="O19:O20"/>
    <mergeCell ref="O41:O44"/>
    <mergeCell ref="O29:O30"/>
    <mergeCell ref="N41:N44"/>
    <mergeCell ref="M41:M44"/>
    <mergeCell ref="B21:B22"/>
    <mergeCell ref="B17:B18"/>
    <mergeCell ref="D17:D18"/>
    <mergeCell ref="A19:A20"/>
    <mergeCell ref="F21:F22"/>
    <mergeCell ref="D19:D20"/>
    <mergeCell ref="D21:D22"/>
    <mergeCell ref="G17:G20"/>
    <mergeCell ref="G38:G40"/>
    <mergeCell ref="C23:C24"/>
    <mergeCell ref="F19:F20"/>
    <mergeCell ref="C17:C18"/>
    <mergeCell ref="C19:C20"/>
    <mergeCell ref="B23:B24"/>
    <mergeCell ref="A21:A22"/>
    <mergeCell ref="A23:A24"/>
    <mergeCell ref="G21:G24"/>
    <mergeCell ref="O23:O24"/>
    <mergeCell ref="C21:C22"/>
    <mergeCell ref="C97:C98"/>
    <mergeCell ref="C68:C70"/>
    <mergeCell ref="F103:F104"/>
    <mergeCell ref="G103:G104"/>
    <mergeCell ref="D97:D98"/>
    <mergeCell ref="F93:F96"/>
    <mergeCell ref="D103:D104"/>
    <mergeCell ref="G71:G73"/>
    <mergeCell ref="A17:A18"/>
    <mergeCell ref="B19:B20"/>
    <mergeCell ref="D49:D52"/>
    <mergeCell ref="F49:F52"/>
    <mergeCell ref="C53:C56"/>
    <mergeCell ref="D53:D56"/>
    <mergeCell ref="F53:F56"/>
    <mergeCell ref="A53:A56"/>
    <mergeCell ref="B53:B56"/>
    <mergeCell ref="C41:C44"/>
    <mergeCell ref="F36:F37"/>
    <mergeCell ref="F38:F40"/>
    <mergeCell ref="D41:F44"/>
    <mergeCell ref="D45:D48"/>
    <mergeCell ref="A45:A48"/>
    <mergeCell ref="B107:B108"/>
    <mergeCell ref="C107:C108"/>
    <mergeCell ref="B103:B104"/>
    <mergeCell ref="H127:H136"/>
    <mergeCell ref="G97:G98"/>
    <mergeCell ref="G99:G100"/>
    <mergeCell ref="G101:G102"/>
    <mergeCell ref="G107:G108"/>
    <mergeCell ref="F99:F100"/>
    <mergeCell ref="F101:F102"/>
    <mergeCell ref="D109:F113"/>
    <mergeCell ref="E131:E136"/>
    <mergeCell ref="F97:F98"/>
    <mergeCell ref="C131:C133"/>
    <mergeCell ref="D131:D133"/>
    <mergeCell ref="F131:F133"/>
    <mergeCell ref="D127:F130"/>
    <mergeCell ref="D99:D100"/>
    <mergeCell ref="D107:D108"/>
    <mergeCell ref="D101:D102"/>
    <mergeCell ref="C103:C104"/>
    <mergeCell ref="B99:B100"/>
    <mergeCell ref="C99:C100"/>
    <mergeCell ref="B97:B98"/>
    <mergeCell ref="D60:D62"/>
    <mergeCell ref="B57:B59"/>
    <mergeCell ref="B63:B67"/>
    <mergeCell ref="C63:C67"/>
    <mergeCell ref="D57:D59"/>
    <mergeCell ref="F57:F59"/>
    <mergeCell ref="F71:F73"/>
    <mergeCell ref="B71:B73"/>
    <mergeCell ref="C71:C73"/>
    <mergeCell ref="A57:A59"/>
    <mergeCell ref="D63:F67"/>
    <mergeCell ref="B68:B70"/>
    <mergeCell ref="D68:D70"/>
    <mergeCell ref="C36:C37"/>
    <mergeCell ref="C38:C40"/>
    <mergeCell ref="C31:C33"/>
    <mergeCell ref="A25:A26"/>
    <mergeCell ref="B78:B82"/>
    <mergeCell ref="C78:C82"/>
    <mergeCell ref="C57:C59"/>
    <mergeCell ref="B60:B62"/>
    <mergeCell ref="C60:C62"/>
    <mergeCell ref="C45:C48"/>
    <mergeCell ref="D36:D37"/>
    <mergeCell ref="D38:D40"/>
    <mergeCell ref="C34:C35"/>
    <mergeCell ref="C25:C26"/>
    <mergeCell ref="C27:C28"/>
    <mergeCell ref="D31:D33"/>
    <mergeCell ref="D34:D35"/>
    <mergeCell ref="A68:A70"/>
    <mergeCell ref="F68:F70"/>
    <mergeCell ref="D71:D73"/>
    <mergeCell ref="N5:O5"/>
    <mergeCell ref="D13:F16"/>
    <mergeCell ref="F17:F18"/>
    <mergeCell ref="B38:B40"/>
    <mergeCell ref="A38:A40"/>
    <mergeCell ref="B36:B37"/>
    <mergeCell ref="A36:A37"/>
    <mergeCell ref="D23:D24"/>
    <mergeCell ref="D25:D26"/>
    <mergeCell ref="D27:D28"/>
    <mergeCell ref="D29:D30"/>
    <mergeCell ref="F23:F24"/>
    <mergeCell ref="F25:F26"/>
    <mergeCell ref="F27:F28"/>
    <mergeCell ref="B34:B35"/>
    <mergeCell ref="A34:A35"/>
    <mergeCell ref="B31:B33"/>
    <mergeCell ref="A31:A33"/>
    <mergeCell ref="B29:B30"/>
    <mergeCell ref="A29:A30"/>
    <mergeCell ref="B25:B26"/>
    <mergeCell ref="B13:B16"/>
    <mergeCell ref="A13:A16"/>
    <mergeCell ref="M19:M20"/>
    <mergeCell ref="D6:D8"/>
    <mergeCell ref="G6:G8"/>
    <mergeCell ref="J6:J8"/>
    <mergeCell ref="M6:O6"/>
    <mergeCell ref="O7:O8"/>
    <mergeCell ref="G13:G16"/>
    <mergeCell ref="I6:I8"/>
    <mergeCell ref="A3:O3"/>
    <mergeCell ref="A4:O4"/>
    <mergeCell ref="A6:A8"/>
    <mergeCell ref="B6:B8"/>
    <mergeCell ref="C6:C8"/>
    <mergeCell ref="E6:E8"/>
    <mergeCell ref="F6:F8"/>
    <mergeCell ref="H6:H8"/>
    <mergeCell ref="N7:N8"/>
    <mergeCell ref="H13:H16"/>
    <mergeCell ref="I13:I16"/>
    <mergeCell ref="M13:M16"/>
    <mergeCell ref="K6:K8"/>
    <mergeCell ref="L6:L8"/>
    <mergeCell ref="M7:M8"/>
    <mergeCell ref="N13:N16"/>
    <mergeCell ref="O13:O16"/>
    <mergeCell ref="F156:K156"/>
    <mergeCell ref="F157:K157"/>
    <mergeCell ref="F158:K158"/>
    <mergeCell ref="G88:G92"/>
    <mergeCell ref="F107:F108"/>
    <mergeCell ref="G122:G123"/>
    <mergeCell ref="H93:H100"/>
    <mergeCell ref="F151:K151"/>
    <mergeCell ref="F152:K152"/>
    <mergeCell ref="F153:K153"/>
    <mergeCell ref="F155:K155"/>
    <mergeCell ref="F154:K154"/>
    <mergeCell ref="C134:C136"/>
    <mergeCell ref="D134:D136"/>
    <mergeCell ref="F134:F136"/>
    <mergeCell ref="F147:K147"/>
    <mergeCell ref="F148:K148"/>
    <mergeCell ref="F149:K149"/>
    <mergeCell ref="F146:K146"/>
    <mergeCell ref="F142:L142"/>
    <mergeCell ref="F144:K144"/>
    <mergeCell ref="F145:K145"/>
    <mergeCell ref="A83:A87"/>
    <mergeCell ref="B83:B87"/>
    <mergeCell ref="C83:C87"/>
    <mergeCell ref="D83:D87"/>
    <mergeCell ref="H78:H87"/>
    <mergeCell ref="G109:G113"/>
    <mergeCell ref="A109:A113"/>
    <mergeCell ref="A107:A108"/>
    <mergeCell ref="O110:O113"/>
    <mergeCell ref="D78:F82"/>
    <mergeCell ref="F83:F87"/>
    <mergeCell ref="A103:A104"/>
    <mergeCell ref="B109:B113"/>
    <mergeCell ref="H109:H113"/>
    <mergeCell ref="I78:I87"/>
    <mergeCell ref="J78:J87"/>
    <mergeCell ref="O79:O82"/>
    <mergeCell ref="G78:G87"/>
    <mergeCell ref="A93:A96"/>
    <mergeCell ref="B93:B96"/>
    <mergeCell ref="B88:B92"/>
    <mergeCell ref="A101:A102"/>
    <mergeCell ref="B101:B102"/>
    <mergeCell ref="A97:A98"/>
    <mergeCell ref="M109:M110"/>
    <mergeCell ref="H101:H108"/>
    <mergeCell ref="A114:A117"/>
    <mergeCell ref="B114:B117"/>
    <mergeCell ref="A139:K139"/>
    <mergeCell ref="A122:A123"/>
    <mergeCell ref="B122:B123"/>
    <mergeCell ref="F122:F123"/>
    <mergeCell ref="G114:G117"/>
    <mergeCell ref="G118:G121"/>
    <mergeCell ref="F114:F117"/>
    <mergeCell ref="A118:A121"/>
    <mergeCell ref="B118:B121"/>
    <mergeCell ref="F118:F121"/>
    <mergeCell ref="B138:K138"/>
    <mergeCell ref="A127:A130"/>
    <mergeCell ref="A134:A136"/>
    <mergeCell ref="B134:B136"/>
    <mergeCell ref="A131:A133"/>
    <mergeCell ref="B131:B133"/>
    <mergeCell ref="B127:B130"/>
    <mergeCell ref="D114:D117"/>
    <mergeCell ref="D118:D121"/>
    <mergeCell ref="D122:D123"/>
    <mergeCell ref="H17:H18"/>
    <mergeCell ref="H19:H20"/>
    <mergeCell ref="H21:H22"/>
    <mergeCell ref="H23:H24"/>
    <mergeCell ref="N19:N20"/>
    <mergeCell ref="R90:R91"/>
    <mergeCell ref="C137:J137"/>
    <mergeCell ref="O99:O100"/>
    <mergeCell ref="G127:G136"/>
    <mergeCell ref="M99:M100"/>
    <mergeCell ref="N99:N100"/>
    <mergeCell ref="C124:J124"/>
    <mergeCell ref="H114:H117"/>
    <mergeCell ref="H118:H121"/>
    <mergeCell ref="H122:H123"/>
    <mergeCell ref="N110:N113"/>
    <mergeCell ref="G93:G96"/>
    <mergeCell ref="C93:C96"/>
    <mergeCell ref="D93:D96"/>
    <mergeCell ref="D88:F92"/>
    <mergeCell ref="C101:C102"/>
    <mergeCell ref="D105:D106"/>
    <mergeCell ref="F105:F106"/>
    <mergeCell ref="G105:G106"/>
    <mergeCell ref="G34:G37"/>
    <mergeCell ref="G45:G48"/>
    <mergeCell ref="W21:W22"/>
    <mergeCell ref="W34:W35"/>
    <mergeCell ref="H88:H92"/>
    <mergeCell ref="K90:K91"/>
    <mergeCell ref="L90:L91"/>
    <mergeCell ref="M91:M92"/>
    <mergeCell ref="N91:N92"/>
    <mergeCell ref="O91:O92"/>
    <mergeCell ref="M79:M82"/>
    <mergeCell ref="O74:O77"/>
    <mergeCell ref="N74:N77"/>
    <mergeCell ref="H74:H77"/>
    <mergeCell ref="M74:M77"/>
    <mergeCell ref="H68:H70"/>
    <mergeCell ref="N79:N82"/>
    <mergeCell ref="H71:H73"/>
    <mergeCell ref="S60:S62"/>
    <mergeCell ref="Q60:Q62"/>
    <mergeCell ref="H63:H67"/>
    <mergeCell ref="I41:I44"/>
    <mergeCell ref="N23:N24"/>
    <mergeCell ref="M23:M24"/>
    <mergeCell ref="N45:N48"/>
    <mergeCell ref="H45:H48"/>
    <mergeCell ref="H38:H40"/>
    <mergeCell ref="H41:H44"/>
    <mergeCell ref="N25:N26"/>
    <mergeCell ref="N27:N28"/>
    <mergeCell ref="N29:N30"/>
    <mergeCell ref="H27:H28"/>
    <mergeCell ref="H29:H30"/>
    <mergeCell ref="H31:H33"/>
    <mergeCell ref="H25:H26"/>
    <mergeCell ref="M45:M48"/>
    <mergeCell ref="A105:A106"/>
    <mergeCell ref="B105:B106"/>
    <mergeCell ref="C105:C106"/>
    <mergeCell ref="M1:M2"/>
    <mergeCell ref="A74:A77"/>
    <mergeCell ref="B74:B77"/>
    <mergeCell ref="C74:C77"/>
    <mergeCell ref="D74:D77"/>
    <mergeCell ref="F74:F77"/>
    <mergeCell ref="G74:G77"/>
    <mergeCell ref="A88:A92"/>
    <mergeCell ref="A99:A100"/>
    <mergeCell ref="A63:A67"/>
    <mergeCell ref="G68:G70"/>
    <mergeCell ref="A60:A62"/>
    <mergeCell ref="B45:B48"/>
    <mergeCell ref="F60:F62"/>
    <mergeCell ref="H34:H35"/>
    <mergeCell ref="M25:M26"/>
    <mergeCell ref="M27:M28"/>
    <mergeCell ref="M29:M30"/>
    <mergeCell ref="F45:F48"/>
    <mergeCell ref="G25:G28"/>
    <mergeCell ref="G29:G33"/>
  </mergeCells>
  <pageMargins left="0.70866141732283472" right="0.70866141732283472" top="0.74803149606299213" bottom="0.74803149606299213" header="0.31496062992125984" footer="0.31496062992125984"/>
  <pageSetup paperSize="9" scale="68" firstPageNumber="49" fitToHeight="0" orientation="landscape" useFirstPageNumber="1" r:id="rId1"/>
  <headerFooter>
    <oddHeader>&amp;C&amp;P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L26"/>
  <sheetViews>
    <sheetView topLeftCell="A7" workbookViewId="0">
      <selection activeCell="H21" sqref="H21"/>
    </sheetView>
  </sheetViews>
  <sheetFormatPr defaultColWidth="9.140625" defaultRowHeight="15" x14ac:dyDescent="0.25"/>
  <cols>
    <col min="1" max="1" width="9.140625" style="172"/>
    <col min="2" max="2" width="9" style="172" customWidth="1"/>
    <col min="3" max="3" width="60.85546875" style="172" customWidth="1"/>
    <col min="4" max="16384" width="9.140625" style="172"/>
  </cols>
  <sheetData>
    <row r="3" spans="2:12" ht="29.25" customHeight="1" x14ac:dyDescent="0.25">
      <c r="B3" s="3499" t="s">
        <v>200</v>
      </c>
      <c r="C3" s="3499"/>
      <c r="D3" s="293"/>
      <c r="E3" s="293"/>
      <c r="F3" s="293"/>
      <c r="G3" s="293"/>
    </row>
    <row r="4" spans="2:12" ht="15.75" customHeight="1" thickBot="1" x14ac:dyDescent="0.3">
      <c r="B4" s="4991"/>
      <c r="C4" s="4991"/>
      <c r="D4" s="4991"/>
      <c r="E4" s="4991"/>
      <c r="F4" s="4991"/>
      <c r="G4" s="4991"/>
    </row>
    <row r="5" spans="2:12" ht="59.25" customHeight="1" thickBot="1" x14ac:dyDescent="0.3">
      <c r="B5" s="177" t="s">
        <v>141</v>
      </c>
      <c r="C5" s="176" t="s">
        <v>140</v>
      </c>
    </row>
    <row r="6" spans="2:12" ht="21.75" customHeight="1" x14ac:dyDescent="0.25">
      <c r="B6" s="175">
        <v>0</v>
      </c>
      <c r="C6" s="284" t="s">
        <v>99</v>
      </c>
      <c r="L6" s="309" t="s">
        <v>201</v>
      </c>
    </row>
    <row r="7" spans="2:12" ht="23.25" customHeight="1" x14ac:dyDescent="0.25">
      <c r="B7" s="174">
        <v>1</v>
      </c>
      <c r="C7" s="285" t="s">
        <v>127</v>
      </c>
    </row>
    <row r="8" spans="2:12" ht="24.75" customHeight="1" x14ac:dyDescent="0.25">
      <c r="B8" s="174">
        <v>2</v>
      </c>
      <c r="C8" s="285" t="s">
        <v>139</v>
      </c>
    </row>
    <row r="9" spans="2:12" ht="15.75" customHeight="1" x14ac:dyDescent="0.25">
      <c r="B9" s="174">
        <v>3</v>
      </c>
      <c r="C9" s="285" t="s">
        <v>100</v>
      </c>
    </row>
    <row r="10" spans="2:12" ht="24" customHeight="1" x14ac:dyDescent="0.25">
      <c r="B10" s="174">
        <v>4</v>
      </c>
      <c r="C10" s="285" t="s">
        <v>138</v>
      </c>
    </row>
    <row r="11" spans="2:12" ht="15" customHeight="1" x14ac:dyDescent="0.25">
      <c r="B11" s="174">
        <v>5</v>
      </c>
      <c r="C11" s="285" t="s">
        <v>137</v>
      </c>
    </row>
    <row r="12" spans="2:12" ht="30.75" customHeight="1" x14ac:dyDescent="0.25">
      <c r="B12" s="174">
        <v>6</v>
      </c>
      <c r="C12" s="285" t="s">
        <v>136</v>
      </c>
    </row>
    <row r="13" spans="2:12" ht="23.25" customHeight="1" x14ac:dyDescent="0.25">
      <c r="B13" s="174">
        <v>7</v>
      </c>
      <c r="C13" s="285" t="s">
        <v>135</v>
      </c>
    </row>
    <row r="14" spans="2:12" ht="24" customHeight="1" x14ac:dyDescent="0.25">
      <c r="B14" s="174">
        <v>8</v>
      </c>
      <c r="C14" s="285" t="s">
        <v>134</v>
      </c>
    </row>
    <row r="15" spans="2:12" ht="24" customHeight="1" x14ac:dyDescent="0.25">
      <c r="B15" s="174">
        <v>9</v>
      </c>
      <c r="C15" s="285" t="s">
        <v>101</v>
      </c>
    </row>
    <row r="16" spans="2:12" ht="18" customHeight="1" x14ac:dyDescent="0.25">
      <c r="B16" s="174">
        <v>10</v>
      </c>
      <c r="C16" s="285" t="s">
        <v>133</v>
      </c>
    </row>
    <row r="17" spans="2:3" ht="24.75" customHeight="1" x14ac:dyDescent="0.25">
      <c r="B17" s="174">
        <v>11</v>
      </c>
      <c r="C17" s="285" t="s">
        <v>132</v>
      </c>
    </row>
    <row r="18" spans="2:3" ht="22.5" customHeight="1" x14ac:dyDescent="0.25">
      <c r="B18" s="174">
        <v>12</v>
      </c>
      <c r="C18" s="285" t="s">
        <v>131</v>
      </c>
    </row>
    <row r="19" spans="2:3" ht="21" customHeight="1" x14ac:dyDescent="0.25">
      <c r="B19" s="174">
        <v>13</v>
      </c>
      <c r="C19" s="285" t="s">
        <v>126</v>
      </c>
    </row>
    <row r="20" spans="2:3" ht="28.5" customHeight="1" x14ac:dyDescent="0.25">
      <c r="B20" s="174">
        <v>14</v>
      </c>
      <c r="C20" s="285" t="s">
        <v>102</v>
      </c>
    </row>
    <row r="21" spans="2:3" ht="24" customHeight="1" x14ac:dyDescent="0.25">
      <c r="B21" s="174">
        <v>15</v>
      </c>
      <c r="C21" s="285" t="s">
        <v>130</v>
      </c>
    </row>
    <row r="22" spans="2:3" ht="18.75" customHeight="1" x14ac:dyDescent="0.25">
      <c r="B22" s="174">
        <v>16</v>
      </c>
      <c r="C22" s="351" t="s">
        <v>202</v>
      </c>
    </row>
    <row r="23" spans="2:3" ht="21" customHeight="1" x14ac:dyDescent="0.25">
      <c r="B23" s="174">
        <v>17</v>
      </c>
      <c r="C23" s="285" t="s">
        <v>129</v>
      </c>
    </row>
    <row r="24" spans="2:3" ht="21" customHeight="1" x14ac:dyDescent="0.25">
      <c r="B24" s="174">
        <v>18</v>
      </c>
      <c r="C24" s="285" t="s">
        <v>128</v>
      </c>
    </row>
    <row r="25" spans="2:3" ht="21" customHeight="1" x14ac:dyDescent="0.25">
      <c r="B25" s="174">
        <v>19</v>
      </c>
      <c r="C25" s="286" t="s">
        <v>169</v>
      </c>
    </row>
    <row r="26" spans="2:3" ht="26.25" customHeight="1" thickBot="1" x14ac:dyDescent="0.3">
      <c r="B26" s="173">
        <v>20</v>
      </c>
      <c r="C26" s="287" t="s">
        <v>170</v>
      </c>
    </row>
  </sheetData>
  <mergeCells count="2">
    <mergeCell ref="B4:G4"/>
    <mergeCell ref="B3:C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8</vt:i4>
      </vt:variant>
      <vt:variant>
        <vt:lpstr>Įvardytieji diapazonai</vt:lpstr>
      </vt:variant>
      <vt:variant>
        <vt:i4>3</vt:i4>
      </vt:variant>
    </vt:vector>
  </HeadingPairs>
  <TitlesOfParts>
    <vt:vector size="11" baseType="lpstr">
      <vt:lpstr>1 Programa</vt:lpstr>
      <vt:lpstr>2 programa </vt:lpstr>
      <vt:lpstr>10 programa</vt:lpstr>
      <vt:lpstr>11 programa</vt:lpstr>
      <vt:lpstr>13 programa</vt:lpstr>
      <vt:lpstr>14 programa</vt:lpstr>
      <vt:lpstr>15 programa</vt:lpstr>
      <vt:lpstr>Priemonių vykdytojų kodai </vt:lpstr>
      <vt:lpstr>'1 Programa'!Print_Area</vt:lpstr>
      <vt:lpstr>'10 programa'!Print_Area</vt:lpstr>
      <vt:lpstr>'2 programa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Bajorūnė</dc:creator>
  <cp:lastModifiedBy>Diana Bajorūnė</cp:lastModifiedBy>
  <cp:lastPrinted>2024-03-27T07:29:50Z</cp:lastPrinted>
  <dcterms:created xsi:type="dcterms:W3CDTF">2022-02-01T11:04:48Z</dcterms:created>
  <dcterms:modified xsi:type="dcterms:W3CDTF">2024-04-03T07:30:58Z</dcterms:modified>
</cp:coreProperties>
</file>