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66925"/>
  <mc:AlternateContent xmlns:mc="http://schemas.openxmlformats.org/markup-compatibility/2006">
    <mc:Choice Requires="x15">
      <x15ac:absPath xmlns:x15ac="http://schemas.microsoft.com/office/spreadsheetml/2010/11/ac" url="C:\Users\Diana2\Desktop\Metinis veiklos planas 2024 m\6 keitimas\"/>
    </mc:Choice>
  </mc:AlternateContent>
  <xr:revisionPtr revIDLastSave="0" documentId="13_ncr:1_{C4806395-D30E-4951-941F-275A4A79EDCD}" xr6:coauthVersionLast="47" xr6:coauthVersionMax="47" xr10:uidLastSave="{00000000-0000-0000-0000-000000000000}"/>
  <bookViews>
    <workbookView xWindow="-120" yWindow="-120" windowWidth="29040" windowHeight="15720" xr2:uid="{0FD87FEF-0447-49AD-ABFD-EC69EBEFD68C}"/>
  </bookViews>
  <sheets>
    <sheet name="1 Programa" sheetId="1" r:id="rId1"/>
    <sheet name="2 programa " sheetId="2" r:id="rId2"/>
    <sheet name="3 programa" sheetId="3" r:id="rId3"/>
    <sheet name="8 programa" sheetId="4" r:id="rId4"/>
    <sheet name="10 programa" sheetId="5" r:id="rId5"/>
    <sheet name="11 programa" sheetId="6" r:id="rId6"/>
    <sheet name="13 programa" sheetId="7" r:id="rId7"/>
    <sheet name="14 programa" sheetId="8" r:id="rId8"/>
    <sheet name="15 programa" sheetId="9" r:id="rId9"/>
    <sheet name="Priemonių vykdytojų kodai " sheetId="10" r:id="rId10"/>
  </sheets>
  <definedNames>
    <definedName name="_xlnm._FilterDatabase" localSheetId="4" hidden="1">'10 programa'!$A$6:$L$581</definedName>
    <definedName name="_xlnm.Print_Area" localSheetId="0">'1 Programa'!$A$1:$O$136</definedName>
    <definedName name="_xlnm.Print_Area" localSheetId="4">'10 programa'!$A$1:$O$630</definedName>
    <definedName name="_xlnm.Print_Area" localSheetId="1">'2 programa '!$A$1:$V$1000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3" i="9" l="1"/>
  <c r="L14" i="9"/>
  <c r="L15" i="9"/>
  <c r="L155" i="9" s="1"/>
  <c r="L154" i="9" s="1"/>
  <c r="L16" i="9"/>
  <c r="L18" i="9"/>
  <c r="L20" i="9"/>
  <c r="L22" i="9"/>
  <c r="L24" i="9"/>
  <c r="L26" i="9"/>
  <c r="L28" i="9"/>
  <c r="L30" i="9"/>
  <c r="L33" i="9"/>
  <c r="L35" i="9"/>
  <c r="L37" i="9"/>
  <c r="L40" i="9"/>
  <c r="L41" i="9"/>
  <c r="L44" i="9" s="1"/>
  <c r="L127" i="9" s="1"/>
  <c r="L141" i="9" s="1"/>
  <c r="L142" i="9" s="1"/>
  <c r="L42" i="9"/>
  <c r="L43" i="9"/>
  <c r="L48" i="9"/>
  <c r="L52" i="9"/>
  <c r="L56" i="9"/>
  <c r="L59" i="9"/>
  <c r="L62" i="9"/>
  <c r="L63" i="9"/>
  <c r="L64" i="9"/>
  <c r="L67" i="9" s="1"/>
  <c r="L65" i="9"/>
  <c r="L156" i="9" s="1"/>
  <c r="L66" i="9"/>
  <c r="L70" i="9"/>
  <c r="L73" i="9"/>
  <c r="L77" i="9"/>
  <c r="L80" i="9"/>
  <c r="L81" i="9"/>
  <c r="L85" i="9" s="1"/>
  <c r="L82" i="9"/>
  <c r="L83" i="9"/>
  <c r="L84" i="9"/>
  <c r="L90" i="9"/>
  <c r="L91" i="9"/>
  <c r="L95" i="9" s="1"/>
  <c r="L92" i="9"/>
  <c r="L93" i="9"/>
  <c r="L99" i="9"/>
  <c r="L101" i="9"/>
  <c r="L103" i="9"/>
  <c r="L105" i="9"/>
  <c r="L107" i="9"/>
  <c r="L109" i="9"/>
  <c r="L111" i="9"/>
  <c r="L112" i="9"/>
  <c r="L116" i="9" s="1"/>
  <c r="L113" i="9"/>
  <c r="L114" i="9"/>
  <c r="L115" i="9"/>
  <c r="L120" i="9"/>
  <c r="L124" i="9"/>
  <c r="L126" i="9"/>
  <c r="L130" i="9"/>
  <c r="L133" i="9" s="1"/>
  <c r="L140" i="9" s="1"/>
  <c r="L131" i="9"/>
  <c r="L132" i="9"/>
  <c r="L136" i="9"/>
  <c r="L139" i="9"/>
  <c r="L168" i="9"/>
  <c r="L167" i="9" s="1"/>
  <c r="L151" i="9" l="1"/>
  <c r="L150" i="9" s="1"/>
  <c r="L149" i="9" s="1"/>
  <c r="L170" i="9" s="1"/>
  <c r="L16" i="8"/>
  <c r="L19" i="8" s="1"/>
  <c r="L48" i="8" s="1"/>
  <c r="L21" i="8"/>
  <c r="L22" i="8"/>
  <c r="L23" i="8"/>
  <c r="L24" i="8"/>
  <c r="L27" i="8"/>
  <c r="L28" i="8"/>
  <c r="L31" i="8"/>
  <c r="L33" i="8"/>
  <c r="L35" i="8"/>
  <c r="L37" i="8"/>
  <c r="L39" i="8"/>
  <c r="L41" i="8"/>
  <c r="L43" i="8"/>
  <c r="L45" i="8"/>
  <c r="L47" i="8"/>
  <c r="L52" i="8"/>
  <c r="L53" i="8"/>
  <c r="L111" i="8" s="1"/>
  <c r="L110" i="8" s="1"/>
  <c r="L55" i="8"/>
  <c r="L58" i="8"/>
  <c r="L61" i="8"/>
  <c r="L63" i="8"/>
  <c r="L65" i="8"/>
  <c r="L67" i="8"/>
  <c r="L69" i="8"/>
  <c r="L71" i="8"/>
  <c r="L72" i="8"/>
  <c r="L77" i="8"/>
  <c r="L91" i="8" s="1"/>
  <c r="L79" i="8"/>
  <c r="L80" i="8"/>
  <c r="L81" i="8"/>
  <c r="L82" i="8"/>
  <c r="L83" i="8"/>
  <c r="L87" i="8"/>
  <c r="L90" i="8"/>
  <c r="L93" i="8"/>
  <c r="L95" i="8" s="1"/>
  <c r="L98" i="8" s="1"/>
  <c r="L97" i="8"/>
  <c r="L107" i="8"/>
  <c r="L106" i="8" s="1"/>
  <c r="L109" i="8"/>
  <c r="L123" i="8"/>
  <c r="L105" i="8" l="1"/>
  <c r="L126" i="8" s="1"/>
  <c r="L99" i="8"/>
  <c r="L100" i="8" s="1"/>
  <c r="L21" i="7"/>
  <c r="L25" i="7"/>
  <c r="L31" i="7"/>
  <c r="L32" i="7"/>
  <c r="L34" i="7" s="1"/>
  <c r="L83" i="7" s="1"/>
  <c r="L33" i="7"/>
  <c r="L37" i="7"/>
  <c r="L40" i="7"/>
  <c r="L44" i="7"/>
  <c r="L45" i="7"/>
  <c r="L193" i="7" s="1"/>
  <c r="L192" i="7" s="1"/>
  <c r="L50" i="7"/>
  <c r="L57" i="7"/>
  <c r="L66" i="7"/>
  <c r="L68" i="7"/>
  <c r="L69" i="7"/>
  <c r="L72" i="7"/>
  <c r="L73" i="7"/>
  <c r="L74" i="7"/>
  <c r="L76" i="7"/>
  <c r="L77" i="7"/>
  <c r="L82" i="7"/>
  <c r="L87" i="7"/>
  <c r="L91" i="7" s="1"/>
  <c r="L162" i="7" s="1"/>
  <c r="L88" i="7"/>
  <c r="L89" i="7"/>
  <c r="L94" i="7"/>
  <c r="L97" i="7"/>
  <c r="L100" i="7"/>
  <c r="L104" i="7"/>
  <c r="L107" i="7"/>
  <c r="L109" i="7"/>
  <c r="L113" i="7"/>
  <c r="L116" i="7"/>
  <c r="L119" i="7"/>
  <c r="L121" i="7"/>
  <c r="L123" i="7"/>
  <c r="L125" i="7"/>
  <c r="L128" i="7"/>
  <c r="L131" i="7"/>
  <c r="L134" i="7"/>
  <c r="L136" i="7"/>
  <c r="L138" i="7"/>
  <c r="L140" i="7"/>
  <c r="L142" i="7"/>
  <c r="L144" i="7"/>
  <c r="L146" i="7"/>
  <c r="L149" i="7"/>
  <c r="L151" i="7"/>
  <c r="L153" i="7"/>
  <c r="L155" i="7"/>
  <c r="L158" i="7"/>
  <c r="L161" i="7"/>
  <c r="L169" i="7"/>
  <c r="L170" i="7"/>
  <c r="L179" i="7" s="1"/>
  <c r="L173" i="7"/>
  <c r="L176" i="7"/>
  <c r="L178" i="7"/>
  <c r="L196" i="7"/>
  <c r="L200" i="7"/>
  <c r="L205" i="7"/>
  <c r="L163" i="7" l="1"/>
  <c r="L181" i="7" s="1"/>
  <c r="L189" i="7"/>
  <c r="L188" i="7" s="1"/>
  <c r="L187" i="7" s="1"/>
  <c r="L208" i="7" s="1"/>
  <c r="L180" i="7"/>
  <c r="L14" i="6"/>
  <c r="L82" i="6" s="1"/>
  <c r="L81" i="6" s="1"/>
  <c r="L102" i="6" s="1"/>
  <c r="L17" i="6"/>
  <c r="L15" i="6" s="1"/>
  <c r="L18" i="6"/>
  <c r="L22" i="6"/>
  <c r="L19" i="6" s="1"/>
  <c r="L23" i="6"/>
  <c r="L27" i="6"/>
  <c r="L25" i="6" s="1"/>
  <c r="L32" i="6" s="1"/>
  <c r="L29" i="6"/>
  <c r="L31" i="6"/>
  <c r="L35" i="6"/>
  <c r="L39" i="6"/>
  <c r="L37" i="6" s="1"/>
  <c r="L41" i="6"/>
  <c r="L42" i="6"/>
  <c r="L45" i="6"/>
  <c r="L43" i="6" s="1"/>
  <c r="L49" i="6"/>
  <c r="L50" i="6"/>
  <c r="L51" i="6"/>
  <c r="L54" i="6"/>
  <c r="L55" i="6"/>
  <c r="L57" i="6" s="1"/>
  <c r="L56" i="6"/>
  <c r="L60" i="6"/>
  <c r="L61" i="6"/>
  <c r="L64" i="6"/>
  <c r="L67" i="6"/>
  <c r="L70" i="6"/>
  <c r="L73" i="6"/>
  <c r="L99" i="6"/>
  <c r="L46" i="6" l="1"/>
  <c r="L74" i="6"/>
  <c r="L75" i="6" s="1"/>
  <c r="L76" i="6" s="1"/>
  <c r="L16" i="5"/>
  <c r="L20" i="5"/>
  <c r="L25" i="5"/>
  <c r="L30" i="5"/>
  <c r="L34" i="5"/>
  <c r="L35" i="5"/>
  <c r="L589" i="5" s="1"/>
  <c r="L588" i="5" s="1"/>
  <c r="L36" i="5"/>
  <c r="L37" i="5"/>
  <c r="L603" i="5" s="1"/>
  <c r="L602" i="5" s="1"/>
  <c r="L38" i="5"/>
  <c r="L39" i="5" s="1"/>
  <c r="L48" i="5"/>
  <c r="L53" i="5"/>
  <c r="L61" i="5"/>
  <c r="L65" i="5"/>
  <c r="L69" i="5"/>
  <c r="L73" i="5"/>
  <c r="L74" i="5"/>
  <c r="L75" i="5"/>
  <c r="L76" i="5"/>
  <c r="L77" i="5"/>
  <c r="L79" i="5"/>
  <c r="L82" i="5" s="1"/>
  <c r="L85" i="5" s="1"/>
  <c r="L84" i="5"/>
  <c r="L88" i="5"/>
  <c r="L90" i="5" s="1"/>
  <c r="L93" i="5" s="1"/>
  <c r="L92" i="5"/>
  <c r="L98" i="5"/>
  <c r="L100" i="5"/>
  <c r="L102" i="5"/>
  <c r="L103" i="5"/>
  <c r="L107" i="5"/>
  <c r="L110" i="5" s="1"/>
  <c r="L125" i="5" s="1"/>
  <c r="L108" i="5"/>
  <c r="L109" i="5"/>
  <c r="L114" i="5"/>
  <c r="L118" i="5"/>
  <c r="L119" i="5"/>
  <c r="L120" i="5"/>
  <c r="L121" i="5"/>
  <c r="L124" i="5"/>
  <c r="L131" i="5"/>
  <c r="L134" i="5" s="1"/>
  <c r="L164" i="5" s="1"/>
  <c r="L288" i="5" s="1"/>
  <c r="L136" i="5"/>
  <c r="L137" i="5"/>
  <c r="L138" i="5"/>
  <c r="L139" i="5"/>
  <c r="L140" i="5"/>
  <c r="L146" i="5"/>
  <c r="L141" i="5" s="1"/>
  <c r="L147" i="5"/>
  <c r="L148" i="5"/>
  <c r="L149" i="5"/>
  <c r="L597" i="5" s="1"/>
  <c r="L592" i="5" s="1"/>
  <c r="L150" i="5"/>
  <c r="L154" i="5"/>
  <c r="L156" i="5"/>
  <c r="L159" i="5" s="1"/>
  <c r="L157" i="5"/>
  <c r="L158" i="5"/>
  <c r="L163" i="5"/>
  <c r="L168" i="5"/>
  <c r="L169" i="5"/>
  <c r="L171" i="5"/>
  <c r="L174" i="5"/>
  <c r="L175" i="5"/>
  <c r="L179" i="5" s="1"/>
  <c r="L287" i="5" s="1"/>
  <c r="L176" i="5"/>
  <c r="L177" i="5"/>
  <c r="L183" i="5"/>
  <c r="L187" i="5"/>
  <c r="L191" i="5"/>
  <c r="L197" i="5"/>
  <c r="L201" i="5"/>
  <c r="L205" i="5"/>
  <c r="L209" i="5"/>
  <c r="L213" i="5"/>
  <c r="L217" i="5"/>
  <c r="L221" i="5"/>
  <c r="L225" i="5"/>
  <c r="L229" i="5"/>
  <c r="L233" i="5"/>
  <c r="L235" i="5"/>
  <c r="L236" i="5"/>
  <c r="L237" i="5"/>
  <c r="L238" i="5"/>
  <c r="L242" i="5"/>
  <c r="L246" i="5"/>
  <c r="L250" i="5"/>
  <c r="L254" i="5"/>
  <c r="L258" i="5"/>
  <c r="L262" i="5"/>
  <c r="L266" i="5"/>
  <c r="L270" i="5"/>
  <c r="L274" i="5"/>
  <c r="L278" i="5"/>
  <c r="L279" i="5"/>
  <c r="L282" i="5"/>
  <c r="L286" i="5"/>
  <c r="L293" i="5"/>
  <c r="L297" i="5" s="1"/>
  <c r="L294" i="5"/>
  <c r="L295" i="5"/>
  <c r="L296" i="5"/>
  <c r="L301" i="5"/>
  <c r="L305" i="5"/>
  <c r="L309" i="5"/>
  <c r="L313" i="5"/>
  <c r="L317" i="5"/>
  <c r="L322" i="5"/>
  <c r="L326" i="5"/>
  <c r="L330" i="5"/>
  <c r="L334" i="5"/>
  <c r="L340" i="5"/>
  <c r="L344" i="5"/>
  <c r="L348" i="5"/>
  <c r="L352" i="5"/>
  <c r="L356" i="5"/>
  <c r="L360" i="5"/>
  <c r="L364" i="5"/>
  <c r="L368" i="5"/>
  <c r="L372" i="5"/>
  <c r="L376" i="5"/>
  <c r="L380" i="5"/>
  <c r="L384" i="5"/>
  <c r="L388" i="5"/>
  <c r="L392" i="5"/>
  <c r="L397" i="5"/>
  <c r="L402" i="5"/>
  <c r="L403" i="5"/>
  <c r="L404" i="5"/>
  <c r="L405" i="5"/>
  <c r="L406" i="5"/>
  <c r="L410" i="5"/>
  <c r="L414" i="5"/>
  <c r="L418" i="5"/>
  <c r="L422" i="5"/>
  <c r="L423" i="5"/>
  <c r="L426" i="5" s="1"/>
  <c r="L425" i="5"/>
  <c r="L429" i="5"/>
  <c r="L430" i="5"/>
  <c r="L431" i="5"/>
  <c r="L432" i="5"/>
  <c r="L433" i="5"/>
  <c r="L437" i="5"/>
  <c r="L438" i="5"/>
  <c r="L441" i="5" s="1"/>
  <c r="L439" i="5"/>
  <c r="L440" i="5"/>
  <c r="L445" i="5"/>
  <c r="L449" i="5"/>
  <c r="L453" i="5"/>
  <c r="L454" i="5"/>
  <c r="L455" i="5"/>
  <c r="L456" i="5"/>
  <c r="L457" i="5"/>
  <c r="L461" i="5"/>
  <c r="L465" i="5"/>
  <c r="L469" i="5"/>
  <c r="L473" i="5"/>
  <c r="L476" i="5"/>
  <c r="L478" i="5"/>
  <c r="L479" i="5"/>
  <c r="L482" i="5"/>
  <c r="L484" i="5"/>
  <c r="L485" i="5"/>
  <c r="L487" i="5"/>
  <c r="L488" i="5"/>
  <c r="L489" i="5"/>
  <c r="L507" i="5"/>
  <c r="L511" i="5" s="1"/>
  <c r="L579" i="5" s="1"/>
  <c r="L508" i="5"/>
  <c r="L509" i="5"/>
  <c r="L510" i="5"/>
  <c r="L514" i="5"/>
  <c r="L519" i="5"/>
  <c r="L520" i="5" s="1"/>
  <c r="L523" i="5"/>
  <c r="L526" i="5"/>
  <c r="L529" i="5"/>
  <c r="L532" i="5"/>
  <c r="L535" i="5"/>
  <c r="L538" i="5"/>
  <c r="L541" i="5"/>
  <c r="L544" i="5"/>
  <c r="L547" i="5"/>
  <c r="L550" i="5"/>
  <c r="L553" i="5"/>
  <c r="XFD554" i="5"/>
  <c r="L556" i="5"/>
  <c r="L559" i="5"/>
  <c r="L562" i="5"/>
  <c r="L566" i="5"/>
  <c r="L570" i="5"/>
  <c r="L574" i="5"/>
  <c r="L578" i="5"/>
  <c r="L598" i="5"/>
  <c r="L605" i="5"/>
  <c r="L126" i="5" l="1"/>
  <c r="L587" i="5"/>
  <c r="L608" i="5" s="1"/>
  <c r="L470" i="5"/>
  <c r="L580" i="5" s="1"/>
  <c r="L12" i="4"/>
  <c r="L14" i="4" s="1"/>
  <c r="L26" i="4" s="1"/>
  <c r="L27" i="4" s="1"/>
  <c r="L16" i="4"/>
  <c r="L17" i="4"/>
  <c r="L23" i="4" s="1"/>
  <c r="L25" i="4"/>
  <c r="L31" i="4"/>
  <c r="L32" i="4"/>
  <c r="L43" i="4" s="1"/>
  <c r="L52" i="4" s="1"/>
  <c r="L53" i="4" s="1"/>
  <c r="L34" i="4"/>
  <c r="L35" i="4"/>
  <c r="L36" i="4"/>
  <c r="L38" i="4"/>
  <c r="L39" i="4"/>
  <c r="L40" i="4"/>
  <c r="L42" i="4"/>
  <c r="L45" i="4"/>
  <c r="L48" i="4"/>
  <c r="L50" i="4"/>
  <c r="L51" i="4"/>
  <c r="L76" i="4"/>
  <c r="L581" i="5" l="1"/>
  <c r="L60" i="4"/>
  <c r="L59" i="4" s="1"/>
  <c r="L58" i="4" s="1"/>
  <c r="L79" i="4" s="1"/>
  <c r="L16" i="3"/>
  <c r="L18" i="3"/>
  <c r="L19" i="3"/>
  <c r="L21" i="3" s="1"/>
  <c r="L27" i="3"/>
  <c r="L30" i="3"/>
  <c r="L44" i="3"/>
  <c r="L48" i="3"/>
  <c r="L56" i="3"/>
  <c r="L58" i="3"/>
  <c r="L60" i="3"/>
  <c r="L62" i="3"/>
  <c r="L63" i="3"/>
  <c r="L66" i="3" s="1"/>
  <c r="L64" i="3"/>
  <c r="L69" i="3"/>
  <c r="L72" i="3"/>
  <c r="L75" i="3"/>
  <c r="L78" i="3"/>
  <c r="L81" i="3"/>
  <c r="L84" i="3"/>
  <c r="L87" i="3"/>
  <c r="L90" i="3"/>
  <c r="L97" i="3"/>
  <c r="L99" i="3"/>
  <c r="L102" i="3"/>
  <c r="L104" i="3"/>
  <c r="L109" i="3"/>
  <c r="L111" i="3"/>
  <c r="L116" i="3"/>
  <c r="L118" i="3"/>
  <c r="L119" i="3"/>
  <c r="L144" i="3"/>
  <c r="L143" i="3" s="1"/>
  <c r="L146" i="3"/>
  <c r="L91" i="3" l="1"/>
  <c r="L120" i="3" s="1"/>
  <c r="L34" i="3"/>
  <c r="L35" i="3"/>
  <c r="L130" i="3"/>
  <c r="L129" i="3" s="1"/>
  <c r="L128" i="3" s="1"/>
  <c r="L149" i="3" s="1"/>
  <c r="L14" i="2"/>
  <c r="L21" i="2" s="1"/>
  <c r="L15" i="2"/>
  <c r="L16" i="2"/>
  <c r="L17" i="2"/>
  <c r="L18" i="2"/>
  <c r="L19" i="2"/>
  <c r="L984" i="2" s="1"/>
  <c r="L978" i="2" s="1"/>
  <c r="L28" i="2"/>
  <c r="L34" i="2"/>
  <c r="L41" i="2"/>
  <c r="L49" i="2"/>
  <c r="L57" i="2"/>
  <c r="L58" i="2"/>
  <c r="L64" i="2" s="1"/>
  <c r="L59" i="2"/>
  <c r="L60" i="2"/>
  <c r="L61" i="2"/>
  <c r="L62" i="2"/>
  <c r="L63" i="2"/>
  <c r="L70" i="2"/>
  <c r="L76" i="2"/>
  <c r="L83" i="2"/>
  <c r="L90" i="2"/>
  <c r="L97" i="2"/>
  <c r="L103" i="2" s="1"/>
  <c r="L187" i="2" s="1"/>
  <c r="L188" i="2" s="1"/>
  <c r="L98" i="2"/>
  <c r="L99" i="2"/>
  <c r="L100" i="2"/>
  <c r="L101" i="2"/>
  <c r="L986" i="2" s="1"/>
  <c r="L102" i="2"/>
  <c r="L109" i="2"/>
  <c r="L115" i="2"/>
  <c r="L121" i="2"/>
  <c r="L128" i="2"/>
  <c r="L135" i="2"/>
  <c r="L142" i="2"/>
  <c r="L143" i="2"/>
  <c r="L144" i="2"/>
  <c r="L145" i="2"/>
  <c r="L146" i="2"/>
  <c r="L147" i="2"/>
  <c r="L148" i="2"/>
  <c r="L149" i="2"/>
  <c r="L150" i="2"/>
  <c r="L157" i="2"/>
  <c r="L164" i="2"/>
  <c r="L172" i="2"/>
  <c r="L179" i="2"/>
  <c r="L186" i="2"/>
  <c r="L194" i="2"/>
  <c r="L196" i="2"/>
  <c r="L197" i="2"/>
  <c r="L198" i="2"/>
  <c r="L199" i="2"/>
  <c r="L200" i="2"/>
  <c r="L206" i="2"/>
  <c r="L212" i="2"/>
  <c r="L213" i="2"/>
  <c r="L219" i="2" s="1"/>
  <c r="L214" i="2"/>
  <c r="L215" i="2"/>
  <c r="L216" i="2"/>
  <c r="L217" i="2"/>
  <c r="L218" i="2"/>
  <c r="L225" i="2"/>
  <c r="L232" i="2"/>
  <c r="L239" i="2"/>
  <c r="L246" i="2"/>
  <c r="L253" i="2"/>
  <c r="L260" i="2"/>
  <c r="L267" i="2"/>
  <c r="L274" i="2"/>
  <c r="L281" i="2"/>
  <c r="L288" i="2"/>
  <c r="L292" i="2"/>
  <c r="L293" i="2"/>
  <c r="L294" i="2"/>
  <c r="L989" i="2" s="1"/>
  <c r="L988" i="2" s="1"/>
  <c r="L295" i="2"/>
  <c r="L296" i="2"/>
  <c r="L297" i="2"/>
  <c r="L298" i="2"/>
  <c r="L306" i="2" s="1"/>
  <c r="L305" i="2"/>
  <c r="L312" i="2"/>
  <c r="L313" i="2"/>
  <c r="L314" i="2"/>
  <c r="L315" i="2"/>
  <c r="L316" i="2"/>
  <c r="L317" i="2"/>
  <c r="L318" i="2"/>
  <c r="L419" i="2" s="1"/>
  <c r="L420" i="2" s="1"/>
  <c r="L325" i="2"/>
  <c r="L331" i="2"/>
  <c r="L337" i="2"/>
  <c r="L343" i="2"/>
  <c r="L350" i="2"/>
  <c r="L356" i="2"/>
  <c r="L363" i="2"/>
  <c r="L370" i="2"/>
  <c r="L377" i="2"/>
  <c r="L383" i="2"/>
  <c r="L390" i="2"/>
  <c r="L397" i="2"/>
  <c r="L404" i="2"/>
  <c r="L411" i="2"/>
  <c r="L418" i="2"/>
  <c r="L425" i="2"/>
  <c r="L426" i="2"/>
  <c r="L427" i="2"/>
  <c r="L428" i="2"/>
  <c r="L429" i="2"/>
  <c r="L430" i="2"/>
  <c r="L431" i="2"/>
  <c r="L488" i="2" s="1"/>
  <c r="L544" i="2" s="1"/>
  <c r="L438" i="2"/>
  <c r="L445" i="2"/>
  <c r="L452" i="2"/>
  <c r="L459" i="2"/>
  <c r="L466" i="2"/>
  <c r="L473" i="2"/>
  <c r="L480" i="2"/>
  <c r="L491" i="2"/>
  <c r="L497" i="2" s="1"/>
  <c r="L526" i="2" s="1"/>
  <c r="L492" i="2"/>
  <c r="L493" i="2"/>
  <c r="L494" i="2"/>
  <c r="L495" i="2"/>
  <c r="L496" i="2"/>
  <c r="L504" i="2"/>
  <c r="L511" i="2"/>
  <c r="L518" i="2"/>
  <c r="L525" i="2"/>
  <c r="L529" i="2"/>
  <c r="L530" i="2"/>
  <c r="L531" i="2"/>
  <c r="L532" i="2"/>
  <c r="L534" i="2"/>
  <c r="L535" i="2"/>
  <c r="L543" i="2" s="1"/>
  <c r="L542" i="2"/>
  <c r="L549" i="2"/>
  <c r="L550" i="2"/>
  <c r="L551" i="2"/>
  <c r="L552" i="2"/>
  <c r="L553" i="2"/>
  <c r="L554" i="2"/>
  <c r="L555" i="2"/>
  <c r="L556" i="2"/>
  <c r="L565" i="2" s="1"/>
  <c r="L564" i="2"/>
  <c r="L568" i="2"/>
  <c r="L569" i="2"/>
  <c r="L570" i="2"/>
  <c r="L571" i="2"/>
  <c r="L572" i="2"/>
  <c r="L573" i="2"/>
  <c r="L574" i="2"/>
  <c r="L581" i="2"/>
  <c r="L588" i="2"/>
  <c r="L589" i="2"/>
  <c r="L592" i="2"/>
  <c r="L598" i="2" s="1"/>
  <c r="L714" i="2" s="1"/>
  <c r="L593" i="2"/>
  <c r="L594" i="2"/>
  <c r="L595" i="2"/>
  <c r="L596" i="2"/>
  <c r="L597" i="2"/>
  <c r="L605" i="2"/>
  <c r="L612" i="2"/>
  <c r="L619" i="2"/>
  <c r="L626" i="2"/>
  <c r="L633" i="2"/>
  <c r="L640" i="2"/>
  <c r="L646" i="2"/>
  <c r="L652" i="2"/>
  <c r="L658" i="2"/>
  <c r="L665" i="2"/>
  <c r="L671" i="2"/>
  <c r="L678" i="2"/>
  <c r="L685" i="2"/>
  <c r="L692" i="2"/>
  <c r="L699" i="2"/>
  <c r="L706" i="2"/>
  <c r="L713" i="2"/>
  <c r="L720" i="2"/>
  <c r="L721" i="2"/>
  <c r="L722" i="2"/>
  <c r="L723" i="2"/>
  <c r="L724" i="2"/>
  <c r="L725" i="2"/>
  <c r="L726" i="2"/>
  <c r="L747" i="2" s="1"/>
  <c r="L748" i="2" s="1"/>
  <c r="L733" i="2"/>
  <c r="L734" i="2"/>
  <c r="L740" i="2" s="1"/>
  <c r="L736" i="2"/>
  <c r="L737" i="2"/>
  <c r="L738" i="2"/>
  <c r="L739" i="2"/>
  <c r="L746" i="2"/>
  <c r="L753" i="2"/>
  <c r="L760" i="2" s="1"/>
  <c r="L834" i="2" s="1"/>
  <c r="L835" i="2" s="1"/>
  <c r="L754" i="2"/>
  <c r="L755" i="2"/>
  <c r="L756" i="2"/>
  <c r="L757" i="2"/>
  <c r="L758" i="2"/>
  <c r="L759" i="2"/>
  <c r="L768" i="2"/>
  <c r="L774" i="2"/>
  <c r="L780" i="2"/>
  <c r="L787" i="2"/>
  <c r="L794" i="2"/>
  <c r="L801" i="2"/>
  <c r="L809" i="2"/>
  <c r="L817" i="2"/>
  <c r="L825" i="2"/>
  <c r="L833" i="2"/>
  <c r="L840" i="2"/>
  <c r="L841" i="2"/>
  <c r="L842" i="2"/>
  <c r="L843" i="2"/>
  <c r="L844" i="2"/>
  <c r="L845" i="2"/>
  <c r="L846" i="2"/>
  <c r="L847" i="2"/>
  <c r="L848" i="2"/>
  <c r="L921" i="2" s="1"/>
  <c r="L922" i="2" s="1"/>
  <c r="L857" i="2"/>
  <c r="L866" i="2"/>
  <c r="L872" i="2"/>
  <c r="L876" i="2"/>
  <c r="L881" i="2"/>
  <c r="L886" i="2"/>
  <c r="L920" i="2"/>
  <c r="L927" i="2"/>
  <c r="L935" i="2" s="1"/>
  <c r="L965" i="2" s="1"/>
  <c r="L966" i="2" s="1"/>
  <c r="L928" i="2"/>
  <c r="L929" i="2"/>
  <c r="L930" i="2"/>
  <c r="L987" i="2" s="1"/>
  <c r="L931" i="2"/>
  <c r="L932" i="2"/>
  <c r="L933" i="2"/>
  <c r="L934" i="2"/>
  <c r="L944" i="2"/>
  <c r="L947" i="2"/>
  <c r="L955" i="2" s="1"/>
  <c r="L948" i="2"/>
  <c r="L949" i="2"/>
  <c r="L950" i="2"/>
  <c r="L951" i="2"/>
  <c r="L952" i="2"/>
  <c r="L953" i="2"/>
  <c r="L954" i="2"/>
  <c r="L964" i="2"/>
  <c r="L977" i="2"/>
  <c r="L992" i="2"/>
  <c r="L991" i="2" s="1"/>
  <c r="L122" i="3" l="1"/>
  <c r="L121" i="3" s="1"/>
  <c r="L289" i="2"/>
  <c r="L307" i="2" s="1"/>
  <c r="L715" i="2"/>
  <c r="L91" i="2"/>
  <c r="L92" i="2" s="1"/>
  <c r="L975" i="2"/>
  <c r="L974" i="2" s="1"/>
  <c r="L973" i="2" s="1"/>
  <c r="L994" i="2" s="1"/>
  <c r="L15" i="1"/>
  <c r="L17" i="1"/>
  <c r="L18" i="1"/>
  <c r="L19" i="1"/>
  <c r="L21" i="1"/>
  <c r="L32" i="1"/>
  <c r="L33" i="1"/>
  <c r="L34" i="1"/>
  <c r="L35" i="1"/>
  <c r="L37" i="1"/>
  <c r="L44" i="1"/>
  <c r="L51" i="1"/>
  <c r="L45" i="1" s="1"/>
  <c r="L52" i="1"/>
  <c r="L53" i="1"/>
  <c r="L55" i="1"/>
  <c r="L57" i="1"/>
  <c r="L63" i="1"/>
  <c r="L65" i="1"/>
  <c r="L70" i="1"/>
  <c r="L66" i="1" s="1"/>
  <c r="L67" i="1" s="1"/>
  <c r="L72" i="1"/>
  <c r="L74" i="1"/>
  <c r="L76" i="1"/>
  <c r="L78" i="1"/>
  <c r="L83" i="1"/>
  <c r="L79" i="1" s="1"/>
  <c r="L80" i="1" s="1"/>
  <c r="L85" i="1"/>
  <c r="L87" i="1"/>
  <c r="L89" i="1"/>
  <c r="L91" i="1"/>
  <c r="L93" i="1"/>
  <c r="L95" i="1"/>
  <c r="L96" i="1"/>
  <c r="L97" i="1"/>
  <c r="L99" i="1"/>
  <c r="L100" i="1"/>
  <c r="L101" i="1"/>
  <c r="L103" i="1"/>
  <c r="L118" i="1"/>
  <c r="L968" i="2" l="1"/>
  <c r="L967" i="2" s="1"/>
  <c r="L46" i="1"/>
  <c r="L60" i="1" s="1"/>
  <c r="L114" i="1"/>
  <c r="L113" i="1" s="1"/>
  <c r="L104" i="1"/>
  <c r="L119" i="1" l="1"/>
  <c r="L117" i="1" s="1"/>
  <c r="L105" i="1"/>
  <c r="L107" i="1" s="1"/>
  <c r="L106" i="1" s="1"/>
  <c r="L112" i="1"/>
  <c r="L133" i="1" s="1"/>
</calcChain>
</file>

<file path=xl/sharedStrings.xml><?xml version="1.0" encoding="utf-8"?>
<sst xmlns="http://schemas.openxmlformats.org/spreadsheetml/2006/main" count="7834" uniqueCount="1402">
  <si>
    <t>Asignavimų ir kitų lėšų pokytis, palyginti su ankstesnių metų patvirtintų asignavimų ir kitų lėšų planu</t>
  </si>
  <si>
    <t>Iš jų: regioninių pažangos priemonių lėšos</t>
  </si>
  <si>
    <r>
      <t xml:space="preserve">IŠ VISO programai finansuoti pagal finansavimo šaltinius </t>
    </r>
    <r>
      <rPr>
        <b/>
        <i/>
        <sz val="9"/>
        <color theme="1"/>
        <rFont val="Times New Roman"/>
        <family val="1"/>
        <charset val="186"/>
      </rPr>
      <t>(1 ir 2 punktai)</t>
    </r>
  </si>
  <si>
    <t>2.2. Kitos ES lėšos, kurios neapskaitomos biudžete</t>
  </si>
  <si>
    <t>2.1. Valstybės biudžeto lėšos, kurios neapskaitytos biudžete (VBN)</t>
  </si>
  <si>
    <t>2. KITI ŠALTINIAI (Europos Sąjungos finansinė parama projektams įgyvendinti ir kitos teisėtai gautos lėšos, nurodant atskirus šaltinius)</t>
  </si>
  <si>
    <t>1.6.2. Savivaldybės aplinkos apsaugos rėmimo specialiosios programos lėšų likutis (SBAAL)</t>
  </si>
  <si>
    <t>1.6.1. Ankstesnių metų lėšų likutis (L)</t>
  </si>
  <si>
    <t>1.6. Ankstesnių metų lėšų likutis iš viso  (L)</t>
  </si>
  <si>
    <r>
      <t xml:space="preserve">1.5. Skolintos lėšos </t>
    </r>
    <r>
      <rPr>
        <b/>
        <sz val="9"/>
        <color theme="1"/>
        <rFont val="Times New Roman"/>
        <family val="1"/>
        <charset val="186"/>
      </rPr>
      <t>(P)</t>
    </r>
  </si>
  <si>
    <r>
      <t xml:space="preserve">1.4. Europos Sąjungos ir kitos tarptautinės finansinės paramos lėšos </t>
    </r>
    <r>
      <rPr>
        <b/>
        <sz val="9"/>
        <color theme="1"/>
        <rFont val="Times New Roman"/>
        <family val="1"/>
        <charset val="186"/>
      </rPr>
      <t>(ES)</t>
    </r>
  </si>
  <si>
    <r>
      <t>1.3. Pajamų įmokos ir kitos pajamos (įstaigų pajamos už paslaugas) (</t>
    </r>
    <r>
      <rPr>
        <b/>
        <sz val="9"/>
        <rFont val="Times New Roman"/>
        <family val="1"/>
        <charset val="186"/>
      </rPr>
      <t>SP</t>
    </r>
    <r>
      <rPr>
        <sz val="9"/>
        <rFont val="Times New Roman"/>
        <family val="1"/>
        <charset val="186"/>
      </rPr>
      <t>)</t>
    </r>
  </si>
  <si>
    <r>
      <t>1.2.6.Valstybės lėšos kapitalo investicijoms (</t>
    </r>
    <r>
      <rPr>
        <b/>
        <sz val="9"/>
        <rFont val="Times New Roman"/>
        <family val="1"/>
        <charset val="186"/>
      </rPr>
      <t>VKI)</t>
    </r>
  </si>
  <si>
    <r>
      <t>1.2.5. Valstybės lėšos vietinės reikšmės keliams (gatvėms) tiesti, taisyti, prižiūrėti ir saugaus eismo sąlygoms užtikrinti (</t>
    </r>
    <r>
      <rPr>
        <b/>
        <sz val="9"/>
        <rFont val="Times New Roman"/>
        <family val="1"/>
        <charset val="186"/>
      </rPr>
      <t>KPP</t>
    </r>
    <r>
      <rPr>
        <sz val="9"/>
        <rFont val="Times New Roman"/>
        <family val="1"/>
        <charset val="186"/>
      </rPr>
      <t>)</t>
    </r>
  </si>
  <si>
    <r>
      <t>1.2.4.Ugdymo reikmių lėšos (</t>
    </r>
    <r>
      <rPr>
        <b/>
        <sz val="9"/>
        <rFont val="Times New Roman"/>
        <family val="1"/>
        <charset val="186"/>
      </rPr>
      <t>ML</t>
    </r>
    <r>
      <rPr>
        <sz val="9"/>
        <rFont val="Times New Roman"/>
        <family val="1"/>
        <charset val="186"/>
      </rPr>
      <t>)</t>
    </r>
  </si>
  <si>
    <r>
      <t>1.2.3. Valstybės biudžeto specialioji tikslinė dotacija regioninėms įstaigoms ir klasėms finansuoti (</t>
    </r>
    <r>
      <rPr>
        <b/>
        <sz val="9"/>
        <rFont val="Times New Roman"/>
        <family val="1"/>
        <charset val="186"/>
      </rPr>
      <t>VBSR)</t>
    </r>
  </si>
  <si>
    <r>
      <t>1.2.2. Valstybės biudžeto specialiosios tikslinės dotacijos lėšos valstybės funkcijoms atlikti (</t>
    </r>
    <r>
      <rPr>
        <b/>
        <sz val="9"/>
        <rFont val="Times New Roman"/>
        <family val="1"/>
        <charset val="186"/>
      </rPr>
      <t>VBSF)</t>
    </r>
  </si>
  <si>
    <r>
      <t>iš jų: 1.2.1. Valstybės biudžeto lėšos (</t>
    </r>
    <r>
      <rPr>
        <b/>
        <sz val="9"/>
        <rFont val="Times New Roman"/>
        <family val="1"/>
        <charset val="186"/>
      </rPr>
      <t>VB)</t>
    </r>
  </si>
  <si>
    <t xml:space="preserve">1.2. Lietuvos Respublikos valstybės biudžeto dotacijos </t>
  </si>
  <si>
    <r>
      <t xml:space="preserve">1.1.3. Grąžintos biudžeto lėšos baigus projektus, finansuojamus Europos Sąjungos, kitos tarptautinės finansinės paramos ir bendrojo finansavimo lėšomis </t>
    </r>
    <r>
      <rPr>
        <b/>
        <sz val="9"/>
        <rFont val="Times New Roman"/>
        <family val="1"/>
        <charset val="186"/>
      </rPr>
      <t>(SB (ES))</t>
    </r>
  </si>
  <si>
    <r>
      <t>1.1.2.Savivaldybės aplinkos apsaugos rėmimo specialiosios programos lėšos (</t>
    </r>
    <r>
      <rPr>
        <b/>
        <sz val="9"/>
        <rFont val="Times New Roman"/>
        <family val="1"/>
        <charset val="186"/>
      </rPr>
      <t>SBAA</t>
    </r>
    <r>
      <rPr>
        <sz val="9"/>
        <rFont val="Times New Roman"/>
        <family val="1"/>
        <charset val="186"/>
      </rPr>
      <t>)</t>
    </r>
  </si>
  <si>
    <r>
      <t xml:space="preserve">iš jo: 1.1.1. Savivaldybės biudžeto lėšos </t>
    </r>
    <r>
      <rPr>
        <b/>
        <sz val="9"/>
        <color theme="1"/>
        <rFont val="Times New Roman"/>
        <family val="1"/>
        <charset val="186"/>
      </rPr>
      <t>(SB)</t>
    </r>
  </si>
  <si>
    <t>1.1.Savivaldybės biudžeto lėšos (nuosavos, be ankstesnių metų likučio) (SB)</t>
  </si>
  <si>
    <t>1.SAVIVALDYBĖS BIUDŽETAS (įskaitant skolintas lėšas) iš jo:</t>
  </si>
  <si>
    <t>Lėšos 2024 metams</t>
  </si>
  <si>
    <r>
      <t>Finansavimo šaltiniai</t>
    </r>
    <r>
      <rPr>
        <b/>
        <sz val="10"/>
        <color rgb="FFFF0000"/>
        <rFont val="Times New Roman"/>
        <family val="1"/>
        <charset val="186"/>
      </rPr>
      <t xml:space="preserve"> </t>
    </r>
  </si>
  <si>
    <t>tūkst. Eur</t>
  </si>
  <si>
    <t>FINANSAVIMO ŠALTINIŲ SUVESTINĖ</t>
  </si>
  <si>
    <t>*Priemonės požymis –  pažangos priemonė/projektas (P), regioninė pažangos priemonė (PR), valstybinė pažangos priemonė (PV) ,tęstinė priemonė / projektas (T)</t>
  </si>
  <si>
    <t>Iš viso:</t>
  </si>
  <si>
    <t xml:space="preserve">Iš viso  programai: </t>
  </si>
  <si>
    <t>Iš viso programai be likučio</t>
  </si>
  <si>
    <t>Iš viso tikslui</t>
  </si>
  <si>
    <t>01</t>
  </si>
  <si>
    <t>Iš viso uždaviniui</t>
  </si>
  <si>
    <t>02</t>
  </si>
  <si>
    <t>VBSF</t>
  </si>
  <si>
    <t>Savivaldybės teritorijoje perduotos valstybinės žemės patikėtinio funkcijai vykdyti</t>
  </si>
  <si>
    <t>Panevėžio miesto savivaldybės administracija</t>
  </si>
  <si>
    <t>0</t>
  </si>
  <si>
    <t>288724610</t>
  </si>
  <si>
    <t>1.2.16.</t>
  </si>
  <si>
    <t>16</t>
  </si>
  <si>
    <t>Finansuoti tarpinstitucinio bendradarbiavimo koordinavimą (TBK)</t>
  </si>
  <si>
    <t>15</t>
  </si>
  <si>
    <t>1.2.15.</t>
  </si>
  <si>
    <t>vnt.</t>
  </si>
  <si>
    <t>Suderintų į Savivaldybės erdvinių duomenų rinkinį integruotų planų skaičius</t>
  </si>
  <si>
    <t>Teritorijų planavimo ir architektūros skyrius</t>
  </si>
  <si>
    <t>0;14</t>
  </si>
  <si>
    <t>1.2.14.</t>
  </si>
  <si>
    <t>Tvarkyti erdvinių duomenų rinkinį</t>
  </si>
  <si>
    <t>14</t>
  </si>
  <si>
    <t>Tikslingas savivaldybei perduotų pagal nustatytą tikslą ir poreikį sklypų skaičius</t>
  </si>
  <si>
    <t>1.2.13.</t>
  </si>
  <si>
    <t>Savivaldybei priskirtai valstybinei žemei ir kitam valstybiniam turtui valdyti, naudoti ir disponuoti  juo patikėjimo teise</t>
  </si>
  <si>
    <t>13</t>
  </si>
  <si>
    <t>Socialinių reikalų skyrius</t>
  </si>
  <si>
    <t>0;9</t>
  </si>
  <si>
    <t>1.2.12.</t>
  </si>
  <si>
    <t>Administruoti socialines išmokas, paslaugas ir kompensacijas</t>
  </si>
  <si>
    <t>12</t>
  </si>
  <si>
    <t>Proc.</t>
  </si>
  <si>
    <t>Pateikta duomenų Suteiktos valstybės pagalbos registrui (proc. registre įregistruotos valstybės ir nereikšmingos pagalbos nuo visos suteiktos valstybės ir nereikšmingos pagalbos)</t>
  </si>
  <si>
    <t>Teisės skyrius</t>
  </si>
  <si>
    <t>0;13</t>
  </si>
  <si>
    <t>1.2.11.</t>
  </si>
  <si>
    <t>Teikti duomenis Valstybės suteiktos pagalbos registrui</t>
  </si>
  <si>
    <t>11</t>
  </si>
  <si>
    <t xml:space="preserve"> Gyvenamosios vietos deklaracijų, asmenų  pateiktų elektroniniu būdu (pagal VĮ „Registrų centras“ pateiktus duomenis), dalies didėjimas per metus, ne mažiau kaip 1,5 proc.</t>
  </si>
  <si>
    <t>Žmogiškųjų išteklių ir dokumentų valdymo skyrius</t>
  </si>
  <si>
    <t>0;16</t>
  </si>
  <si>
    <t>1.2.10.</t>
  </si>
  <si>
    <t>Organizuoti gyventojų gyvenamosios vietos deklaravimą</t>
  </si>
  <si>
    <t>10</t>
  </si>
  <si>
    <t>proc.</t>
  </si>
  <si>
    <t>Asm.</t>
  </si>
  <si>
    <t>Savivaldybės pirminės valstybės garantuojamos teisinės pagalbos specialistų netiksliai (netinkamai) užpildytų prašymų suteikti antrinę valstybės garantuojamą teisinę pagalbą skaičius nuo savivaldybės parengtų prašymų suteikti antrinę valstybės garantuojamą teisinę pagalbą skaičiaus</t>
  </si>
  <si>
    <t>1.2.9.</t>
  </si>
  <si>
    <t>Teikti pirminę teisinę pagalbą</t>
  </si>
  <si>
    <t>09</t>
  </si>
  <si>
    <t>Vykdyti jaunimo teisių apsaugą</t>
  </si>
  <si>
    <t>Vykdyti vaikų teisių apsaugą</t>
  </si>
  <si>
    <t>08</t>
  </si>
  <si>
    <t xml:space="preserve">Jaunimo reikalų koordinatoriams savivaldybėse rekomenduotų atlikti užduočių įgyvendinimas (ne mažiau, kaip) </t>
  </si>
  <si>
    <t>1.2.8.</t>
  </si>
  <si>
    <t>1.2.7.</t>
  </si>
  <si>
    <t>Administruoti laikinuosius darbus</t>
  </si>
  <si>
    <t>07</t>
  </si>
  <si>
    <t>1.2.6.</t>
  </si>
  <si>
    <t>Tvarkyti archyvinius dokumentus</t>
  </si>
  <si>
    <t>06</t>
  </si>
  <si>
    <r>
      <t xml:space="preserve">Užtikrinti Vietos savivaldos įstatyme numatytų </t>
    </r>
    <r>
      <rPr>
        <b/>
        <sz val="10"/>
        <rFont val="Times New Roman"/>
        <family val="1"/>
      </rPr>
      <t>7</t>
    </r>
    <r>
      <rPr>
        <sz val="10"/>
        <rFont val="Times New Roman"/>
        <family val="1"/>
      </rPr>
      <t xml:space="preserve"> valstybės deleguotų žemės ūkio funkcijų vykdymą</t>
    </r>
  </si>
  <si>
    <t>Apskaitos skyrius</t>
  </si>
  <si>
    <t>0;1</t>
  </si>
  <si>
    <t>1.2.5.</t>
  </si>
  <si>
    <t>Vykdyti žemės ūkio funkcijas</t>
  </si>
  <si>
    <t>05</t>
  </si>
  <si>
    <t>Parengtų ir savivaldybės interneto svetainėje paskelbtų atmintinių ir rekomendacijų skaičius</t>
  </si>
  <si>
    <t>1.2.4.</t>
  </si>
  <si>
    <t>Kontroliuoti valstybinės kalbos vartojimą ir taisyklingumą</t>
  </si>
  <si>
    <t>04</t>
  </si>
  <si>
    <t>Organizuoti mobilizaciją</t>
  </si>
  <si>
    <t>03</t>
  </si>
  <si>
    <t>Organizuoti civilinę saugą</t>
  </si>
  <si>
    <t xml:space="preserve">Savivaldybės pasirengimo reaguoti į ekstremalias situacijas lygis ne žemesnis kaip </t>
  </si>
  <si>
    <t>1.2.3.</t>
  </si>
  <si>
    <t>Organizuoti civilinę saugą ir mobilizaciją</t>
  </si>
  <si>
    <t>Elektroniniu būdu pateiktų dokumentų dalis nuo visų gautų dokumentų dėl civilinės būklės aktų registravimo ir kitų su tuo susijusių paslaugų teikimo skaičiaus</t>
  </si>
  <si>
    <t>Civilinės metrikacijos skyrius</t>
  </si>
  <si>
    <t>0;3</t>
  </si>
  <si>
    <t>1.2.2.</t>
  </si>
  <si>
    <t>Registruoti civilinės būklės aktus</t>
  </si>
  <si>
    <t>Vnt.</t>
  </si>
  <si>
    <t>Archyvinių civilinės būklės aktų įrašų, gautų iš civilinės metrikacijos įstaigų, duomenų tvarkymas, vnt</t>
  </si>
  <si>
    <t>1.2.1.</t>
  </si>
  <si>
    <t>Tvarkyti Gyventojų registrą ir teikti duomenis Valstybės registrui</t>
  </si>
  <si>
    <t xml:space="preserve"> Tinkamai įgyvendinti Savivaldybei perduotas valstybės funkcijas</t>
  </si>
  <si>
    <t>SB</t>
  </si>
  <si>
    <t>Trūkstamų specialybių darbuotojų pritraukimo į savivaldybės įstaigas programos parengimas ir įgyvendinimas</t>
  </si>
  <si>
    <t>Parengta programa</t>
  </si>
  <si>
    <t>1.1.6</t>
  </si>
  <si>
    <t xml:space="preserve">Savivaldybės biudžete numatytos lėšos, reikalingos palūkanoms ir kitoms su paskolomis susijusiomis išlaidoms padengti </t>
  </si>
  <si>
    <t>Finansinių įsipareigojimų vykdymas (paskolų ir palūkanų mokėjimas pagal grafiką, kitų finansinių įsipareigojimų vykdymas)</t>
  </si>
  <si>
    <t>1.1.5</t>
  </si>
  <si>
    <t>Paskola Nr. 2021008341</t>
  </si>
  <si>
    <t>Paskola Nr. 2020012287</t>
  </si>
  <si>
    <t>Paskola Nr. 0042012028583-21</t>
  </si>
  <si>
    <t>Paskola KS 14/07/15</t>
  </si>
  <si>
    <t>Grąžintos paskolos bei sumokėtos skolos pagal pasirašytas sutartis /mokėjimo grafikus</t>
  </si>
  <si>
    <t>1.1.4</t>
  </si>
  <si>
    <t xml:space="preserve">Grąžintos ilgalaikės paskolos ir vykdyti finansiniai įsipareigojimai </t>
  </si>
  <si>
    <t xml:space="preserve">Organizuotas Mero, jo politinio (asmeninio) pasitikėjmo tarnautojų darbas </t>
  </si>
  <si>
    <t>VB</t>
  </si>
  <si>
    <t>L</t>
  </si>
  <si>
    <t>Organizuotas Savivaldybės tarybos darbas</t>
  </si>
  <si>
    <t>Mero rezervas</t>
  </si>
  <si>
    <t>Mero fondas</t>
  </si>
  <si>
    <t>Mero, jo politinio (asmeninio) pasitikėjmo tarnautojų pareigybių skaičius</t>
  </si>
  <si>
    <t>Savivaldybės Tarybos narių skaičius</t>
  </si>
  <si>
    <t>1.1.2</t>
  </si>
  <si>
    <t xml:space="preserve">Organizuotas Savivaldybės tarybos, Mero, jo politinio (asmeninio) pasitikėjmo tarnautojų darbas </t>
  </si>
  <si>
    <t>Sudarytas  Administracijos direktoriaus rezervas</t>
  </si>
  <si>
    <t>Dalyvauti asociacijų veikloje</t>
  </si>
  <si>
    <t>Darbuotojų civilinės atsakomybės draudimas</t>
  </si>
  <si>
    <t>Rinkliavų ir baudų pajamos</t>
  </si>
  <si>
    <t>Seniūnaičių išlaidų kompensavimas</t>
  </si>
  <si>
    <t>Palūkanoms sumokėti</t>
  </si>
  <si>
    <t>0,0</t>
  </si>
  <si>
    <t>Organizuoti Savivaldybės administracijos darbą</t>
  </si>
  <si>
    <t>Apdraustų biudžetinių įstaigų vadovų atsakomybės draudimu skaičius</t>
  </si>
  <si>
    <t>Savivaldybės administracijos darbuotojų kvalifikacijos kėlimas (žmonių skaičius)</t>
  </si>
  <si>
    <t>Dalyvauta  organizacijų, kurių narė yra Savivaldybė, skaičius</t>
  </si>
  <si>
    <t>Darbuotojų, dirbančių pagal darbo sutartis, pareigybių skaičius</t>
  </si>
  <si>
    <t>ES</t>
  </si>
  <si>
    <t>Valstybės tarnautojų pareigybių skaičius</t>
  </si>
  <si>
    <t>1.1.1</t>
  </si>
  <si>
    <t xml:space="preserve">Organizuotas Savivaldybės administracijos darbas </t>
  </si>
  <si>
    <t>Savivaldybės administracijos darbuotojų, per metus tobulinusių kvalifikaciją, dalis</t>
  </si>
  <si>
    <t xml:space="preserve"> Proc.</t>
  </si>
  <si>
    <t>Savivaldybės valdomų įmonių, kurios pasiekė 80 proc. akcininko suformuotų veiklos ir finansų valdymo tikslų, dalis</t>
  </si>
  <si>
    <t xml:space="preserve">Pagerinti Savivaldybės veiklos valdymą </t>
  </si>
  <si>
    <t>gerai</t>
  </si>
  <si>
    <t>Patenkinamai, gerai, labai gerai</t>
  </si>
  <si>
    <t>Gyventojų pasitenkinimas savivaldybės įstaigų ir įmonių teikiamomis viešosiomis paslaugomis lygis</t>
  </si>
  <si>
    <t>Stiprinti vietos savivaldą ir vykdyti efektyvų miesto įmonių ir įstaigų valdymą</t>
  </si>
  <si>
    <t>Planuojama reikšmė</t>
  </si>
  <si>
    <t>mato vnt.</t>
  </si>
  <si>
    <t>pavadinimas</t>
  </si>
  <si>
    <t>Indėlio kriterijaus</t>
  </si>
  <si>
    <t>Lėšos  2024 metams</t>
  </si>
  <si>
    <t>Finansavimo šaltinis</t>
  </si>
  <si>
    <t>Vykdytojas (skyrius, darbuotojas) ar projekto vadovas</t>
  </si>
  <si>
    <t>Priemonės vykdytojo kodas</t>
  </si>
  <si>
    <t>Asignavimų valdytojo kodas</t>
  </si>
  <si>
    <t>Priemonės kodas</t>
  </si>
  <si>
    <t>Pavadinimas</t>
  </si>
  <si>
    <t>Papriemonės kodas</t>
  </si>
  <si>
    <t>*Priemonės požymis</t>
  </si>
  <si>
    <t>Uždavinio kodas</t>
  </si>
  <si>
    <t>Programos tikslo kodas</t>
  </si>
  <si>
    <t xml:space="preserve"> TIKSLŲ, UŽDAVINIŲ, PRIEMONIŲ IR PAPRIEMONIŲ, IŠLAIDŲ IR VERTINIMO KRITERIJŲ SUVESTINĖ          </t>
  </si>
  <si>
    <t>SAVIVALDYBĖS VALDYMO  PROGRAMOS (NR. 01)</t>
  </si>
  <si>
    <t xml:space="preserve">PANEVĖŽIO MIESTO SAVIVALDYBĖS ADMINISTRACIJOS 2024 METŲ VEIKLOS PLANO             </t>
  </si>
  <si>
    <r>
      <t xml:space="preserve">IŠ VISO programai finansuoti pagal finansavimo šaltinius </t>
    </r>
    <r>
      <rPr>
        <b/>
        <i/>
        <sz val="11"/>
        <color theme="1"/>
        <rFont val="Times New Roman"/>
        <family val="1"/>
        <charset val="186"/>
      </rPr>
      <t>(1 ir 2 punktai)</t>
    </r>
  </si>
  <si>
    <r>
      <t xml:space="preserve">1.5. Skolintos lėšos </t>
    </r>
    <r>
      <rPr>
        <b/>
        <sz val="11"/>
        <color theme="1"/>
        <rFont val="Times New Roman"/>
        <family val="1"/>
        <charset val="186"/>
      </rPr>
      <t>(P)</t>
    </r>
  </si>
  <si>
    <r>
      <t xml:space="preserve">1.4. Europos Sąjungos ir kitos tarptautinės finansinės paramos lėšos </t>
    </r>
    <r>
      <rPr>
        <b/>
        <sz val="11"/>
        <color theme="1"/>
        <rFont val="Times New Roman"/>
        <family val="1"/>
        <charset val="186"/>
      </rPr>
      <t>(ES)</t>
    </r>
  </si>
  <si>
    <r>
      <t>1.3. Pajamų įmokos ir kitos pajamos (įstaigų pajamos už paslaugas) (</t>
    </r>
    <r>
      <rPr>
        <b/>
        <sz val="11"/>
        <rFont val="Times New Roman"/>
        <family val="1"/>
        <charset val="186"/>
      </rPr>
      <t>SP</t>
    </r>
    <r>
      <rPr>
        <sz val="11"/>
        <rFont val="Times New Roman"/>
        <family val="1"/>
        <charset val="186"/>
      </rPr>
      <t>)</t>
    </r>
  </si>
  <si>
    <r>
      <t>1.2.6.Valstybės lėšos kapitalo investicijoms (</t>
    </r>
    <r>
      <rPr>
        <b/>
        <sz val="11"/>
        <rFont val="Times New Roman"/>
        <family val="1"/>
        <charset val="186"/>
      </rPr>
      <t>VKI)</t>
    </r>
  </si>
  <si>
    <r>
      <t>1.2.5. Valstybės lėšos vietinės reikšmės keliams (gatvėms) tiesti, taisyti, prižiūrėti ir saugaus eismo sąlygoms užtikrinti (</t>
    </r>
    <r>
      <rPr>
        <b/>
        <sz val="11"/>
        <rFont val="Times New Roman"/>
        <family val="1"/>
        <charset val="186"/>
      </rPr>
      <t>KPP</t>
    </r>
    <r>
      <rPr>
        <sz val="11"/>
        <rFont val="Times New Roman"/>
        <family val="1"/>
        <charset val="186"/>
      </rPr>
      <t>)</t>
    </r>
  </si>
  <si>
    <r>
      <t>1.2.4.Ugdymo reikmių lėšos (</t>
    </r>
    <r>
      <rPr>
        <b/>
        <sz val="11"/>
        <rFont val="Times New Roman"/>
        <family val="1"/>
        <charset val="186"/>
      </rPr>
      <t>ML</t>
    </r>
    <r>
      <rPr>
        <sz val="11"/>
        <rFont val="Times New Roman"/>
        <family val="1"/>
        <charset val="186"/>
      </rPr>
      <t>)</t>
    </r>
  </si>
  <si>
    <r>
      <t>1.2.3. Valstybės biudžeto specialioji tikslinė dotacija regioninėms įstaigoms ir klasėms finansuoti (</t>
    </r>
    <r>
      <rPr>
        <b/>
        <sz val="11"/>
        <rFont val="Times New Roman"/>
        <family val="1"/>
        <charset val="186"/>
      </rPr>
      <t>VBSR)</t>
    </r>
  </si>
  <si>
    <r>
      <t>1.2.2. Valstybės biudžeto specialiosios tikslinės dotacijos lėšos valstybės funkcijoms atlikti (</t>
    </r>
    <r>
      <rPr>
        <b/>
        <sz val="11"/>
        <rFont val="Times New Roman"/>
        <family val="1"/>
        <charset val="186"/>
      </rPr>
      <t>VBSF)</t>
    </r>
  </si>
  <si>
    <r>
      <t>iš jų: 1.2.1. Valstybės biudžeto lėšos (</t>
    </r>
    <r>
      <rPr>
        <b/>
        <sz val="11"/>
        <rFont val="Times New Roman"/>
        <family val="1"/>
        <charset val="186"/>
      </rPr>
      <t>VB)</t>
    </r>
  </si>
  <si>
    <r>
      <t xml:space="preserve">1.1.3. Grąžintos biudžeto lėšos baigus projektus, finansuojamus Europos Sąjungos, kitos tarptautinės finansinės paramos ir bendrojo finansavimo lėšomis </t>
    </r>
    <r>
      <rPr>
        <b/>
        <sz val="11"/>
        <rFont val="Times New Roman"/>
        <family val="1"/>
        <charset val="186"/>
      </rPr>
      <t>(SB (ES))</t>
    </r>
  </si>
  <si>
    <r>
      <t>1.1.2.Savivaldybės aplinkos apsaugos rėmimo specialiosios programos lėšos (</t>
    </r>
    <r>
      <rPr>
        <b/>
        <sz val="11"/>
        <rFont val="Times New Roman"/>
        <family val="1"/>
        <charset val="186"/>
      </rPr>
      <t>SBAA</t>
    </r>
    <r>
      <rPr>
        <sz val="11"/>
        <rFont val="Times New Roman"/>
        <family val="1"/>
        <charset val="186"/>
      </rPr>
      <t>)</t>
    </r>
  </si>
  <si>
    <r>
      <t xml:space="preserve">iš jo: 1.1.1. Savivaldybės biudžeto lėšos </t>
    </r>
    <r>
      <rPr>
        <b/>
        <sz val="11"/>
        <color theme="1"/>
        <rFont val="Times New Roman"/>
        <family val="1"/>
        <charset val="186"/>
      </rPr>
      <t>(SB)</t>
    </r>
  </si>
  <si>
    <r>
      <t>1.1.Savivaldybės biudžeto lėšos (nuosavos, be ankstesnių metų likučio)</t>
    </r>
    <r>
      <rPr>
        <b/>
        <sz val="11"/>
        <rFont val="Times New Roman"/>
        <family val="1"/>
        <charset val="186"/>
      </rPr>
      <t xml:space="preserve"> (SB)</t>
    </r>
  </si>
  <si>
    <t>Iš viso Programai</t>
  </si>
  <si>
    <t>KPP</t>
  </si>
  <si>
    <t>VKI</t>
  </si>
  <si>
    <t>P</t>
  </si>
  <si>
    <t>SB(ES)</t>
  </si>
  <si>
    <t>Įgyvendinti projektą</t>
  </si>
  <si>
    <t>Panevėžio miesto savivaldybės administracija Projekto vadovas Darius Linkonas</t>
  </si>
  <si>
    <t>10.1.1.</t>
  </si>
  <si>
    <t>Esamo Panevėžio miesto autobusų stoties pastato ir infrastruktūros konversija, pritaikant ją gyventojų ir atvykstančiųjų aptarnavimui teikiant viešąsias paslaugas susisiekimo, turizmo informacijos ir verslo informacijos srityse</t>
  </si>
  <si>
    <t>Efektyvinti viešųjų paslaugų teikimą</t>
  </si>
  <si>
    <t>Pagerinti savivaldybės veiklos valdymą</t>
  </si>
  <si>
    <t xml:space="preserve">vnt. </t>
  </si>
  <si>
    <t>Modernizuota dokumentų valdymo sistema skaitmeninant paslaugas</t>
  </si>
  <si>
    <t>Projekto vadovė Giedrė Kabitavičienė</t>
  </si>
  <si>
    <t>Įgyvendintas projektas</t>
  </si>
  <si>
    <t>0;4</t>
  </si>
  <si>
    <t xml:space="preserve">Įgyvendinti projektą „Panevėžio miesto savivaldybės teikiamų paslaugų perkėlimas į elektroninę erdvę gerinant paslaugų kokybę“  </t>
  </si>
  <si>
    <t xml:space="preserve">Viešųjų ir administracinių paslaugų teikimo elektroniniu būdu plėtra </t>
  </si>
  <si>
    <t>Pagerinti skaitmeninį junglumą (SPP 1.5.2)</t>
  </si>
  <si>
    <t>Stiprinti vietos savivaldą ir vykdyti efektyvų miesto įmonių ir įstaigų valdymą  (SPP 1.5)</t>
  </si>
  <si>
    <t>Įgvendintas projektas</t>
  </si>
  <si>
    <t>9.1.1.</t>
  </si>
  <si>
    <t>Įgyvendinti projektą "Panevėžio miesto  pramoninių ir komercinių teritorijų pasiekiamumo gerinimas"</t>
  </si>
  <si>
    <t>Panevėžio miesto savivaldybės administracija Projekto vadovas Dalius Vadluga</t>
  </si>
  <si>
    <t>0; 7</t>
  </si>
  <si>
    <t>Klaipėdos -Vakarinės g. rekonstravimas, užtikrinant eismo saugumą ir pašalinant juodąją dėmę</t>
  </si>
  <si>
    <t>perkelti į 5priemonę</t>
  </si>
  <si>
    <t>Panevėžio miesto savivaldybės administracija Projekto vadovas Arvydas Šatas</t>
  </si>
  <si>
    <r>
      <t>0</t>
    </r>
    <r>
      <rPr>
        <sz val="11"/>
        <color rgb="FF0070C0"/>
        <rFont val="Times New Roman"/>
        <family val="1"/>
        <charset val="186"/>
      </rPr>
      <t>:7</t>
    </r>
  </si>
  <si>
    <t>Klaipėdos–Nemuno g. rekonstravimas, užtikrinant eismo saugumą ir pašalinant juodąją dėmę</t>
  </si>
  <si>
    <t>Panevėžio miesto savivaldybės administracija   Projekto vadovas Darius Linkonas</t>
  </si>
  <si>
    <t>0;19</t>
  </si>
  <si>
    <t>J. Basanavičiaus–Beržų g. rekonstravimas, užtikrinant eismo saugumą ir pašalinant juodąją dėmę</t>
  </si>
  <si>
    <t>Investicijų projektų skyrius</t>
  </si>
  <si>
    <t>0;15</t>
  </si>
  <si>
    <t xml:space="preserve">Vykdyti investicijų projektus, naudojant bankų paskolos, Savivaldybės biudžeto ir likučio lėšas </t>
  </si>
  <si>
    <t xml:space="preserve">Administruoti investicijų projektus </t>
  </si>
  <si>
    <t>Parengti investicijų projektai / kiti dokumentai</t>
  </si>
  <si>
    <t xml:space="preserve">0;15; </t>
  </si>
  <si>
    <t>Parengti dokumentus, reikalingus Europos Sąjungos fondų investicijoms gauti</t>
  </si>
  <si>
    <t>Projekto vadovas Darius Linkonas</t>
  </si>
  <si>
    <t xml:space="preserve"> Įgyvendinti projektą „Infrastruktūros Biliūno g., Elektronikos g., Tinklų g. rengimas / modernizavimas, sukuriant palankias sąlygas verslo vystymuisi Panevėžio mieste“</t>
  </si>
  <si>
    <t>Projekto vadovas Donatas Mickevičius</t>
  </si>
  <si>
    <t xml:space="preserve"> Įgyvendinti projektą „Susisiekimo su Panevėžio LEZ gerinimas, modernizuojant J. Janonio g.–Vakarinės g.–Pramonės g. sankryžą“</t>
  </si>
  <si>
    <t>Įgyvendinti projektai</t>
  </si>
  <si>
    <t>Reguliarus metodiškai pagrįstas verslo aplinkos vertinimas ir kylančių verslo problemų, įtraukiant verslo atstovus sprendimas</t>
  </si>
  <si>
    <t>Objektų, modernizuotų verslo plėtros sąlygų gerinimui, skaičius</t>
  </si>
  <si>
    <t xml:space="preserve">Sudaryti palankias sąlygas verslo plėtrai ir investicijų pritraukimui </t>
  </si>
  <si>
    <t>Įgyvendinti investicijų projektai, didinantys verslo aplinkos konkurencingumą</t>
  </si>
  <si>
    <t xml:space="preserve">Didinti miesto verslo aplinkos konkurencingumą </t>
  </si>
  <si>
    <t xml:space="preserve">Panevėžio miesto savivaldybės administracija </t>
  </si>
  <si>
    <t>0;</t>
  </si>
  <si>
    <t>8.1.1.</t>
  </si>
  <si>
    <t>Įgyvendinti projektą „Ugdymo priemonės mokykloms“</t>
  </si>
  <si>
    <t>Panevėžio miesto savivaldybės administracija Projekto koordinatorė Gintarė Kliučininkienė</t>
  </si>
  <si>
    <t>0; 15</t>
  </si>
  <si>
    <t>Įgyvendinti projektą „Gebėjimų ir reikalingų kompetencijų ugdymas darbe su specialiųjų poreikių vaikais Latvijos ir Lietuvos vaikų darželiuose"</t>
  </si>
  <si>
    <t>Projekto vadovas Mindaugas Šagamogas</t>
  </si>
  <si>
    <t>0;12;19</t>
  </si>
  <si>
    <t>Įgyvendinti projektą „Bendrojo ugdymo mokyklų infrastruktūros pritaikymas įvairių negalių turintiems mokiniams Panevėžio mieste“</t>
  </si>
  <si>
    <t>Projekto vadovas  Gintaras Lebedevas</t>
  </si>
  <si>
    <t>Įgyvendinti projektą „Visos dienos mokyklos erdvės sukūrimas Panevėžio miesto ikimokyklinio ugdymo mokyklose“</t>
  </si>
  <si>
    <t>Projekto vadovė Silvija Sėrikovienė</t>
  </si>
  <si>
    <t>0;12</t>
  </si>
  <si>
    <t>Įgyvendinti projektą „Tūkstantmečio mokyklos I“</t>
  </si>
  <si>
    <t>Projekto vadovas Andrius Gailiūnas</t>
  </si>
  <si>
    <t>0;12; 4</t>
  </si>
  <si>
    <t>Įgyvendinti projektą „Atviros ekosistemos atsiskaitymams negrynaisiais pinigais bendrojo ugdymo įstaigų valgyklose kūrimas“</t>
  </si>
  <si>
    <t>Projekto vadovas Jokūbas Leipus</t>
  </si>
  <si>
    <t>Panevėžžio miesto savivaldybės administracija</t>
  </si>
  <si>
    <t>0;8</t>
  </si>
  <si>
    <t xml:space="preserve"> Įgyvendinti projektą „Mokyklų aprūpinimas gamtos ir technologinių mokslų priemonėmis“</t>
  </si>
  <si>
    <t xml:space="preserve"> </t>
  </si>
  <si>
    <t xml:space="preserve">išbr., užbaigtas </t>
  </si>
  <si>
    <t>0;7</t>
  </si>
  <si>
    <r>
      <t xml:space="preserve"> Įgyvendinti projektą „Neformaliojo švietimo infrastruktūros tobulinimas“</t>
    </r>
    <r>
      <rPr>
        <sz val="11"/>
        <color rgb="FFFF0000"/>
        <rFont val="Times New Roman"/>
        <family val="1"/>
        <charset val="186"/>
      </rPr>
      <t xml:space="preserve"> užbaigtas, joi nebėra 02 programoje</t>
    </r>
  </si>
  <si>
    <t>paslėpti projektą</t>
  </si>
  <si>
    <t>Modernizuota įstaigos infrastruktūra</t>
  </si>
  <si>
    <t>Projekto vadovas Gintaras Lebedevas</t>
  </si>
  <si>
    <t xml:space="preserve">panaikinti arba </t>
  </si>
  <si>
    <t>Miesto infrastruktūros skyrius</t>
  </si>
  <si>
    <t>Įgyvendinti projektą „Regos centro „Linelis“  pastato vidaus patalpų  ir ugdymo aplinkos modernizavimas“</t>
  </si>
  <si>
    <t>Modernizuotas objektas</t>
  </si>
  <si>
    <t xml:space="preserve"> Įgyvendinti projektą „Panevėžio „Vilties“ progimnazijos infrastruktūros modernizavimas“ </t>
  </si>
  <si>
    <t>Modernizuota objektų</t>
  </si>
  <si>
    <t xml:space="preserve">Švietimo įstaigų vidaus patalpų ir (ar) lauko infrastruktūros modernizavimas  </t>
  </si>
  <si>
    <t>Įgyvendintų ikimokyklinio, bendrojo ir neformaliojo ugdymo mokyklų infrastruktūros modernizavimo projektų skaičius</t>
  </si>
  <si>
    <t xml:space="preserve">Užtikrinti sveiką, saugią emocinę ir fizinę aplinką  švietimo įstaigose </t>
  </si>
  <si>
    <t>Modernizuoti švietimo sistemos objektai, gerinant jų prieinamumą ir kokybę</t>
  </si>
  <si>
    <t xml:space="preserve">Didinti švietimo sistemos prieinamumą ir kokybę </t>
  </si>
  <si>
    <t>km</t>
  </si>
  <si>
    <t>Rekonstruotos gatvės ilgis</t>
  </si>
  <si>
    <t xml:space="preserve">Projekto vadovas Donatas Mickevičius </t>
  </si>
  <si>
    <t>7.1.2.</t>
  </si>
  <si>
    <t>Įgyvendinti projektą „Panevėžio A. Jakšto g. rekonstrukcija“</t>
  </si>
  <si>
    <t>Atnaujintos kelių infrastruktūros ilgis</t>
  </si>
  <si>
    <t xml:space="preserve">Miesto vietinės reikšmės kelių ir gatvių infrastruktūros atnaujinimas ir plėtra </t>
  </si>
  <si>
    <t>7.1.1.</t>
  </si>
  <si>
    <t xml:space="preserve"> Įgyvendinti projektą „Lietaus vandens surinkimo, valymo ir nuotekų  bei drenažo sistemų projektavimas, diegimas ir renovavimas“  </t>
  </si>
  <si>
    <t>Paviršinių nuotekų surinkimo  ir valymo sistemos (tinklų, įrenginių) modernizavimas ir plėtra</t>
  </si>
  <si>
    <t>Rekonstruotos lietaus vandens surinkimo, valymo ir nuotekų  bei drenažo sistemos ilgis</t>
  </si>
  <si>
    <t xml:space="preserve">Modernizuoti esamą ir tvariai vystyti naują miesto infrastruktūrą </t>
  </si>
  <si>
    <t>Projektų, gavusių finansavimą miesto tvariai plėtrai ir transformacijai, skaičius</t>
  </si>
  <si>
    <t xml:space="preserve">Skatinti miesto tvarią plėtrą ir transformaciją </t>
  </si>
  <si>
    <t>6.3.1.</t>
  </si>
  <si>
    <t>Įgyvendinti projektą "Panevėžio miesto autobusų stoties prieigų urbanizuotos teritorijos konversija į žaliąją erdvę ir reikalingos susisiekimo infrastruktūros modernizavimas"</t>
  </si>
  <si>
    <t>Įgyvendinti projektą "Plėtoti žaliąją infrastruktūrą Panevėžio miesto urbanizuotoje teritorijoje"</t>
  </si>
  <si>
    <t>Panevėžio miesto savivaldybės administracija Projekto vadovas Tadas Stanikūnas</t>
  </si>
  <si>
    <t>Įgyvendinti projektą "Šiaurinėje „Ekrano“ marių pusėje esančios teritorijos atgaivinimas sukuriant rekreacinę erdvę"</t>
  </si>
  <si>
    <t xml:space="preserve">Įgyvendintas projektas </t>
  </si>
  <si>
    <t>Panevėžio miesto savivaldybės administracija Projekto vadovė Sigita Biveinienė</t>
  </si>
  <si>
    <t>Įgyvendinti projektą "Molainių filtracijos laukų ir šalia esančių teritorijų konversija, pritaikant daugiatiksliam naudojimui"</t>
  </si>
  <si>
    <t>Įgyvendinti  projektą "Rekreacinės erdvės sukūrimas atgaivinant Berčiūnų miško parką"</t>
  </si>
  <si>
    <t>Panevėžio miesto savivaldybės administracija Projekto vadovė Vita Bubliauskaitė</t>
  </si>
  <si>
    <t>Įgyvendinti projektą "Laisvės aikštės prieigų humanizavimas"</t>
  </si>
  <si>
    <t>Investicijų projektų skyrius                           Projekto vadovė Jolanta Rimdžiūtė</t>
  </si>
  <si>
    <t>Įgyvendinti projektą „Ekologinio vandens turizmo  Latvijoje ir Lietuvoje vystymas“</t>
  </si>
  <si>
    <t>kv.m.</t>
  </si>
  <si>
    <t xml:space="preserve">Sutvarkyta teritorija </t>
  </si>
  <si>
    <t>Projekto vadovė Ieva Skiotienė</t>
  </si>
  <si>
    <t>Įgyvendinti projektą „Kraštovaizdžio formavimas ir ekologinės būklės gerinimas Panevėžio mieste“</t>
  </si>
  <si>
    <t>0;5</t>
  </si>
  <si>
    <r>
      <t xml:space="preserve"> Įgyvendinti projektą „Erdvės žmonėms“</t>
    </r>
    <r>
      <rPr>
        <sz val="11"/>
        <color rgb="FFFF0000"/>
        <rFont val="Times New Roman"/>
        <family val="1"/>
        <charset val="186"/>
      </rPr>
      <t xml:space="preserve"> Projektas užbaigtas, nebėra 02 programoje</t>
    </r>
  </si>
  <si>
    <t>Projekto vadovė Dalia Gurskienė</t>
  </si>
  <si>
    <t>Komunikacijos skyrius</t>
  </si>
  <si>
    <t xml:space="preserve"> Įgyvendinti projektą „Transformacija iš apleistų erdvių į išpuoselėtas“</t>
  </si>
  <si>
    <t>Projekto vadovė Vita Bubliauskaitė</t>
  </si>
  <si>
    <t xml:space="preserve"> Įgyvendinti projektą „Laisvės aikštės ir jos prieigų sutvarkymas“</t>
  </si>
  <si>
    <t>Įrengtas fontanas</t>
  </si>
  <si>
    <t xml:space="preserve"> Įgyvendinti projektą „Jaunimo sodo sutvarkymas“</t>
  </si>
  <si>
    <t>Projekto vadovas Tadas Stanikūnas</t>
  </si>
  <si>
    <t xml:space="preserve"> Įgyvendinti projektą „Teritorijos prie „Ekrano“ marių  konversija, pritaikant ją aktyviam poilsiui, užimtumui ir vietos verslo skatinimui“</t>
  </si>
  <si>
    <t xml:space="preserve"> Įgyvendinti projektą „Nepriklausomybės aikštės ir jos prieigų sutvarkymas“</t>
  </si>
  <si>
    <t xml:space="preserve"> Įgyvendinti projektą „Viešųjų erdvių prie Panevėžio bendruomenių rūmų sutvarkymas“</t>
  </si>
  <si>
    <t>"-" 10,8</t>
  </si>
  <si>
    <t xml:space="preserve"> Įgyvendinti projektą „Skaistakalnio parko ir jo prieigų sutvarkymas“</t>
  </si>
  <si>
    <t>Projekto vadovas Marius Garbauskas</t>
  </si>
  <si>
    <t xml:space="preserve"> Įgyvendinti projektą „Panevėžio senvagės teritorijos kompleksinis sutvarkymas“</t>
  </si>
  <si>
    <t>Atnaujintos / pritaikytos erdvės</t>
  </si>
  <si>
    <t>Įgyvendinta projektų</t>
  </si>
  <si>
    <t>Viešųjų erdvių pritaikymas / natūralių ir pusiau natūralių miesto erdvių tvarkymas ir atnaujinimas (viešosios, poilsio, tyliosios zonos)</t>
  </si>
  <si>
    <t>Suformuotų, patobulintų erdvių skaičius</t>
  </si>
  <si>
    <t xml:space="preserve">Patobulinti  miesto erdvių ir objektų kokybę, jų priežiūrą </t>
  </si>
  <si>
    <t>Panevėžio miesto savivaldybės administracija Projekto vadovė Neringa Kintaitė</t>
  </si>
  <si>
    <t>6.2.1.</t>
  </si>
  <si>
    <t>Įgyvendinti projektą "Skatinti rūšiuojamąji atliekų surinkimą Panevėžio mieste"</t>
  </si>
  <si>
    <t>Įrengta požeminių komunalinių atliekų surinkimo konteinerių aikštelių</t>
  </si>
  <si>
    <t xml:space="preserve"> Įgyvendinti projektą „Komunalinių atliekų rūšiuojamojo surinkimo infrastruktūra“</t>
  </si>
  <si>
    <t>Įrengta surūšiuotų atliekų surinkimo aikštelių</t>
  </si>
  <si>
    <t>Šalinamų sąvartyne komunalinių atliekų kiekio mažinimas</t>
  </si>
  <si>
    <t>Įdiegti nauji žiedinės ekonomikos sprendimai</t>
  </si>
  <si>
    <t xml:space="preserve">Užtikrinti saugią ir švarią aplinką bei įdiegti žiedinės ekonomikos (beatliekės gamybos) principus </t>
  </si>
  <si>
    <t>Modernizuotos miesto apšvietimo sistemos dalis</t>
  </si>
  <si>
    <t>Projekto vadovas Arvydas Šatas</t>
  </si>
  <si>
    <t>6.1.1.</t>
  </si>
  <si>
    <t xml:space="preserve"> Įgyvendinti projektą „Panevėžio miesto gatvių apšvietimo modernizavimas“</t>
  </si>
  <si>
    <t xml:space="preserve">Miesto apšvietimo sistemų modernizavimas ir efektyvumo didinimas </t>
  </si>
  <si>
    <t>Įgyvendinami projektai, gavę finansavimą energijos taupymo, atsinaujinančių išteklių naudojimo skatinimui</t>
  </si>
  <si>
    <t xml:space="preserve">Paskatinti energijos taupymą, atsinaujinančių  ir alternatyvių  energijos išteklių naudojimą  </t>
  </si>
  <si>
    <t>kv.m.    Vnt.</t>
  </si>
  <si>
    <t>Atnaujintos / suformuotos viešosios erdvės, želdynai;  finansavimą gavę klimato kaitos mažinimo sprendimai</t>
  </si>
  <si>
    <t xml:space="preserve">Mažinti poveikį klimato kaitai ir prisitaikyti prie jos </t>
  </si>
  <si>
    <t>50</t>
  </si>
  <si>
    <t>5.3.1.</t>
  </si>
  <si>
    <t xml:space="preserve"> Įgyvendinti projektą „Darnaus judumo priemonių diegimas Panevėžio mieste“</t>
  </si>
  <si>
    <t xml:space="preserve">Intelektinių elektroninių  priemonių diegimas viešajame transporte </t>
  </si>
  <si>
    <t>Įgyvendintų projektų, didinančių naudojimosi viešuoju transportu mastą, skaičius</t>
  </si>
  <si>
    <t xml:space="preserve">Padidinti naudojimosi viešuoju transportu mastą </t>
  </si>
  <si>
    <t>5.2.1.</t>
  </si>
  <si>
    <t>Įgyvendinti projektą "Klaipėdos g. –Vakarinės g. rekonstravimas, užtikrinant eismo saugumą ir pašalinant juodąją dėmę"</t>
  </si>
  <si>
    <t>Įgyvendinti projektą "J. Basanavičiaus g. - Beržų g. rekonstravimas, užtikrinant eismo saugumą ir pašalinant juodąją dėmę"</t>
  </si>
  <si>
    <t>Įgyvendinti projektą "Klaipėdos g. –Nemuno g. rekonstravimas, užtikrinant eismo saugumą ir pašalinant juodąją dėmę"</t>
  </si>
  <si>
    <t>Modernizuotų šviesoforinių sankryžų skaičius</t>
  </si>
  <si>
    <t xml:space="preserve"> Įgyvendinti projektą „Intelektinės transporto sistemos  diegimas Panevėžio mieste“</t>
  </si>
  <si>
    <t xml:space="preserve">Sankryžų modernizavimas siekiant užtikrinti saugumą </t>
  </si>
  <si>
    <t>Finansavimą eismo saugumo didinimui gavę miesto eismo objektai</t>
  </si>
  <si>
    <t xml:space="preserve">Padidinti eismo saugumą </t>
  </si>
  <si>
    <t>5.1.1.</t>
  </si>
  <si>
    <t>Įgyvendinti projektą "A. Jakšto gatvės pėsčiųjų ir dviračių tilto (nuo Kranto g. iki A. Jakšto g.) atnaujinimas / įrengimas integruojant į bendrą bevariklio transporto tinklą"</t>
  </si>
  <si>
    <t>Projekto vadovė Sigita Biveinienė</t>
  </si>
  <si>
    <t>Dviračių arba pėsčiųjų ir / ar dviračių tako Smėlynės g. (nuo J. Basanavičiaus iki S. Kerbedžio g.) modernizavimas integruojant į bendrą bevariklio transporto tinklą</t>
  </si>
  <si>
    <t>Panevėžio miesto savivaldybės administracija  Projekto vadovė Rasa Augustinaitė</t>
  </si>
  <si>
    <t>Dviračių arba pėsčiųjų ir / ar dviračių tako Pušaloto g. (nuo geležinkelio pervažos iki miesto ribos) modernizavimas integruojant į bendrą bevariklio transporto tinklą</t>
  </si>
  <si>
    <t>Panevėžio miesto savivaldybės administracija   Projekto vadovė Ernesta Čebienė</t>
  </si>
  <si>
    <t>Dviračių arba pėsčiųjų ir / ar dviračių tako Klaipėdos g. (nuo Nemuno g. iki miesto ribos) modernizavimas integruojant į bendrą bevariklio transporto tinklą</t>
  </si>
  <si>
    <t>Panevėžio miesto savivaldybės administracija   Projekto vadovė Rasa Augustinaitė</t>
  </si>
  <si>
    <t>Dviračių arba pėsčiųjų ir / ar dviračių tako Ramygalos g. (nuo Nemuno g. iki miesto ribos) modernizavimas integruojant į bendrą bevariklio transporto tinklą</t>
  </si>
  <si>
    <t>Įgyvendinti projektą „Pėsčiųjų ir dviračių tako nuo Vakarinės g. link Berčiūnų gyvenvietės modernizavimas integruojant į bendrą bevariklio transporto tinklą"</t>
  </si>
  <si>
    <t>Naujų įrengtų netaršaus mikrostransporto priemonių stovų komplektai</t>
  </si>
  <si>
    <t>Projekto vadovė Indrė Juodikė</t>
  </si>
  <si>
    <t xml:space="preserve"> Igyvendinti projektą „DJP BSR - efektyvaus darnaus judumo mieste planavimo stiprinimas Baltijos miestuose“</t>
  </si>
  <si>
    <t xml:space="preserve"> Igyvendinti projektą „Dviračio tako nuo Vakarinės g. link Berčiūnų gyvenvietės  modernizavimas“</t>
  </si>
  <si>
    <t>Dviračių trąsų, pėsčiųjų takų mieste ir jo prieigose įrengimas ir atnaujinimas užtikrinant tęstinumą bei junglumą</t>
  </si>
  <si>
    <t>Atnaujintų atkarpų, skatinant netaršaus mikrotransporto infrastruktūros plėtrą, ilgis</t>
  </si>
  <si>
    <t xml:space="preserve">Paskatinti netaršaus  mikrotransporto (paspirtukai, dviračiai, riedžiai ir kt.) infrastruktūros plėtrą </t>
  </si>
  <si>
    <t>Įdiegtų/patobulintų darnaus judimo priemonių skaičius</t>
  </si>
  <si>
    <t xml:space="preserve">Vykdyti kryptingą darnaus judumo politiką savivaldybėje </t>
  </si>
  <si>
    <t>Panevėžio miesto savivaldybės administracija  Projekto vadovas Jokūbas Leipus</t>
  </si>
  <si>
    <t>4.1.1.</t>
  </si>
  <si>
    <t>Bauhauzas – žalesnė Europa</t>
  </si>
  <si>
    <t>Panevėžio miesto savivaldybės administracija                                     Projekto vadovė Dalia Gurskienė</t>
  </si>
  <si>
    <t xml:space="preserve">Įgyvendinti projektą „Jaunimas ir demokratija: būsimos Europos kartos įgalinimas“ </t>
  </si>
  <si>
    <t xml:space="preserve">Įgyvendinti projektą „Tvarios energijos iššūkiai“ </t>
  </si>
  <si>
    <t>Projekto vadovė Sonata Vizorienė</t>
  </si>
  <si>
    <t xml:space="preserve">Įgyvendinti projektą „Koordinatorių modelio išbandymas ir lyčių lygybės politikos stiprinimas Lietuvoje“ </t>
  </si>
  <si>
    <t>Panevėžio miesto savivaldybės administracija                                       Projekto vadovė Dalia Gurskienė</t>
  </si>
  <si>
    <t xml:space="preserve">Įgyvendinti projektą „Europos solidarumas telkia pasaulio jaunimą (Sinergija)“ </t>
  </si>
  <si>
    <t>Vietos renginių skaičius</t>
  </si>
  <si>
    <t xml:space="preserve"> Įgyvendinti projektą „Eurostovykla“ </t>
  </si>
  <si>
    <t>Paojekto vadovė Vilma Kučytė</t>
  </si>
  <si>
    <t xml:space="preserve">Įgyvendinti projektą „Iššūkiai jaunimui“ </t>
  </si>
  <si>
    <t>Tarptautinių  renginių skaičius</t>
  </si>
  <si>
    <t>Projekto vadovė Vilma Kučytė</t>
  </si>
  <si>
    <t xml:space="preserve">Įgyvendinti projektą „Įtrauki Europos Sąjunga“  </t>
  </si>
  <si>
    <t xml:space="preserve">Įgyvendinti projektą „Žalioji kryptis“  </t>
  </si>
  <si>
    <t>Įgyvendinti projektą „Sportas visiems“</t>
  </si>
  <si>
    <t>vnt</t>
  </si>
  <si>
    <t xml:space="preserve">Įgyvendinti projektą „Bendruomenė ir aplinka“ </t>
  </si>
  <si>
    <r>
      <t xml:space="preserve">Prisidėti prie BIVP (Bendruomenės inicijuota vietos plėtra) strategijos įgyvendinimo </t>
    </r>
    <r>
      <rPr>
        <sz val="11"/>
        <color rgb="FFFF0000"/>
        <rFont val="Times New Roman"/>
        <family val="1"/>
        <charset val="186"/>
      </rPr>
      <t>NETURI BŪTI</t>
    </r>
  </si>
  <si>
    <t xml:space="preserve"> Įgyvendinti projektą „Tiltas“ </t>
  </si>
  <si>
    <t>Pagerintų / modernizuotų paslaugų skaičius</t>
  </si>
  <si>
    <t>Projekto vadovė Asta Puodžiūnienė</t>
  </si>
  <si>
    <t>Strateginio planavimo ir finansų skyrius</t>
  </si>
  <si>
    <t>0;11</t>
  </si>
  <si>
    <t xml:space="preserve"> Įgyvendinti projektą „Paslaugų ir asmenų aptarnavimo kokybės gerinimas Panevėžio miesto ir Panevėžio rajono savivaldybėse“</t>
  </si>
  <si>
    <t xml:space="preserve">Įgyvendinti projektą „Lyčių lygybės kraštovaizdis – tvarus ir skirtingus poreikius atitinkantis miestų plėtros metodas“ </t>
  </si>
  <si>
    <t xml:space="preserve">Gyventojų pilietiškumo ir sąmoningumo skatinimas </t>
  </si>
  <si>
    <t>Renginių, skatinančių bendruomeniškumą ir įsitraukimą, skaičius</t>
  </si>
  <si>
    <t xml:space="preserve">Paskatinti gyventojų bendruomeniškumą ir įtraukti į savivaldos procesus </t>
  </si>
  <si>
    <t>Įgyvendinamų miesto projektų, skatinančių gyventojų socialinį aktyvumą ir pilietinę atsakomybę, skaičius</t>
  </si>
  <si>
    <t xml:space="preserve">Didinti gyventojų socialinį aktyvumą ir pilietinę atsakomybę </t>
  </si>
  <si>
    <t>Įrengti socialiniai būstai</t>
  </si>
  <si>
    <t>Panevėžio miesto savivaldybės administracija Projekto vadovė Simona Sargautienė</t>
  </si>
  <si>
    <t>3.2.1.</t>
  </si>
  <si>
    <t>Įgyvendinti projektą „Socialinio būsto fondo plėtra Panevėžio mieste“</t>
  </si>
  <si>
    <t xml:space="preserve">Socialinio būsto plėtra </t>
  </si>
  <si>
    <t>asm.</t>
  </si>
  <si>
    <t>Aprūpinti būstu asmenys</t>
  </si>
  <si>
    <t xml:space="preserve">Vystyti socialinės paramos individualizuoto kompleksiškumo teikimo modelį </t>
  </si>
  <si>
    <t xml:space="preserve"> 288724610</t>
  </si>
  <si>
    <t>3.1.2</t>
  </si>
  <si>
    <t>Įgyvendinti projektą "Priėmimo sistemos reforma Lietuvoje"</t>
  </si>
  <si>
    <t>Panevėžio miesto savivaldybės administracija Projekto vadovas Kęstutis Tamošiūnas</t>
  </si>
  <si>
    <t>Įgyvendinti projektą "Socialinių paslaugų įstaigų senyvo amžiaus asmenims infrastruktūros modernizavimas ir plėtra Panevėžio mieste"</t>
  </si>
  <si>
    <t>Panevėžio miesto savivaldybės administracija Projekto vadovė Eglė Skujienė</t>
  </si>
  <si>
    <t>Įgyvendinti projektą "Panevėžio grupinių gyvenimo namų asmenims su intelekto ir (ar) psichikos negalia įkūrimas"</t>
  </si>
  <si>
    <t>Įgyvendinti projektą "Apsaugoto būsto įrengimas Panevėžyje"</t>
  </si>
  <si>
    <t>Panevėžio miesto savivaldybės administracija Projekto vadovas Tomas Tamošiūnas</t>
  </si>
  <si>
    <t>Įgyvendinti projektą "Užsienio kilmės Lietuvos gyventojų integracijos procesų koordinavimo plėtra Lietuvos Respublikos savivaldybėse"</t>
  </si>
  <si>
    <r>
      <t xml:space="preserve"> </t>
    </r>
    <r>
      <rPr>
        <sz val="10"/>
        <rFont val="Times New Roman"/>
        <family val="1"/>
        <charset val="186"/>
      </rPr>
      <t>288724610</t>
    </r>
  </si>
  <si>
    <t>Socialinių dirbtuvių kūrimas Panevėžyje</t>
  </si>
  <si>
    <t>Panevėžio miesto savivaldybės administracija Projekto koordinatorė Violeta Petraitienė</t>
  </si>
  <si>
    <t>0; 9</t>
  </si>
  <si>
    <t xml:space="preserve"> Įgyvendinti projektą "Perėjimas nuo institucinės globos  prie bendruomenių paslaugų Sostinės regione, Vidurio ir Vakarų Lietuvos regione"</t>
  </si>
  <si>
    <t>Projekto koordinatorė Vera Petraitienė</t>
  </si>
  <si>
    <t xml:space="preserve">Įgyvendinti projektą „Materialinio nepritekliaus mažinimas Lietuvoje“ </t>
  </si>
  <si>
    <t>Projekto koordinatorė Nijolė Janėnienė</t>
  </si>
  <si>
    <t>Įgyvendinti projektą „Pabėgėlių iš Ukrainos priėmimas ir ankstyva integracija“</t>
  </si>
  <si>
    <t>Projekto dalyvių skaičius</t>
  </si>
  <si>
    <t xml:space="preserve"> Įgyvendinti projektą „Kūrybos užuovėja“</t>
  </si>
  <si>
    <t xml:space="preserve">Socialinių paslaugų integracijos bendruomenėje plėtra </t>
  </si>
  <si>
    <t>Projekto vadovė Rima Čiurlienė</t>
  </si>
  <si>
    <t>248209780</t>
  </si>
  <si>
    <t>3.1.1</t>
  </si>
  <si>
    <t>Įgyvendinti projektą „Institucinės globos pertvarka Panevėžio mieste“</t>
  </si>
  <si>
    <r>
      <t xml:space="preserve"> Įgyvendinti projektą „Panevėžio bendruomeniniai šeimos namai“ </t>
    </r>
    <r>
      <rPr>
        <sz val="11"/>
        <color rgb="FFFF0000"/>
        <rFont val="Times New Roman"/>
        <family val="1"/>
        <charset val="186"/>
      </rPr>
      <t xml:space="preserve"> UŽBAIGTAs, nebėra 02 programoje</t>
    </r>
  </si>
  <si>
    <t xml:space="preserve">Kompleksinių paslaugų šeimoms ir vaikams teikimas </t>
  </si>
  <si>
    <t xml:space="preserve">Užtikrinti kokybišką ir efektyvią socialinę paramą bendruomenėje </t>
  </si>
  <si>
    <t>Socialines paslaugas gavusių asmenų skaičius</t>
  </si>
  <si>
    <t>Asmenų, aprūpintų socialiniu būstu skaičius</t>
  </si>
  <si>
    <t xml:space="preserve">Skatinti socialinės atskirties mažėjimą ir socialinį saugumą </t>
  </si>
  <si>
    <t>Panevėžio miesto savivaldybės administracija  Projekto vadovė Živilė Užtupaitė</t>
  </si>
  <si>
    <t>0, 10</t>
  </si>
  <si>
    <t>2.1.2</t>
  </si>
  <si>
    <t>Įgyvendinti projektą „Sveikas senėjimas"</t>
  </si>
  <si>
    <t>Įrengta irklavimo bazė</t>
  </si>
  <si>
    <t>Panevėžio miesto savivaldybės administracija  Projekto vadovė Indrė Juodikė</t>
  </si>
  <si>
    <t>0, 15</t>
  </si>
  <si>
    <t>Įgyvendinti projektą „Saugūs vandenyje"</t>
  </si>
  <si>
    <t>VBN</t>
  </si>
  <si>
    <t>Įrengta sporto bazė</t>
  </si>
  <si>
    <t>Įgyvendintas projerktas</t>
  </si>
  <si>
    <t>Panevėžio miesto savivaldybės administracija Projekto vadovas Marius Garbauskas</t>
  </si>
  <si>
    <t>Įgyvendinti projektą „Pripučiamo futbolo maniežo įrengimas Beržų g. 37, Panevėžys“</t>
  </si>
  <si>
    <t>Rekonstruota sporto bazė</t>
  </si>
  <si>
    <t xml:space="preserve"> Įgyvendinti projektą „Aukštaitijos sporto komplekso Didžiosios salės atnaujinimas“</t>
  </si>
  <si>
    <t xml:space="preserve">VB VKI </t>
  </si>
  <si>
    <t xml:space="preserve"> Įgyvendinti projektą „Panevėžio  daugiafunkcinio  sporto ir sveikatingumo centro „Aukštaitija“  rekonstravimas A. Jakšto g. 1, Panevėžio mieste“  </t>
  </si>
  <si>
    <t>Rekonstruotos sporto bazės / nauji sporto objektai</t>
  </si>
  <si>
    <t xml:space="preserve">Sporto ir viešosios  aktyvaus laisvalaikio infrastruktūros  daugiafunkciškumo  plėtojimas ir pritaikymas nustatytiems kokybės standartams </t>
  </si>
  <si>
    <t>Panevėžio miesto savivaldybės administracija  Projekto vadovas Mindaugas Burba</t>
  </si>
  <si>
    <t>0, 9</t>
  </si>
  <si>
    <t>Sveikatos centro sudėtyje teikiamų sveikatos priežiūros paslaugų infrastruktūros modernizavimas Panevėžio mieste</t>
  </si>
  <si>
    <t xml:space="preserve">Kokybiškų visuomenės sveikatos paslaugų prieinamumo gerinimas Panevėžio mieste </t>
  </si>
  <si>
    <t>Projekto vadovas jaunius Kavaliauskas</t>
  </si>
  <si>
    <t>2.1.1</t>
  </si>
  <si>
    <t xml:space="preserve">Įgyvendinti projektą "Paliatyviosios pagalbos dienos centro įrengimas ir slaugos paslaugos namuose teikiančių komandų aprūpinimas įranga Panevėžio mieste" </t>
  </si>
  <si>
    <t>Paslaugas gavusių asmenų skaičius</t>
  </si>
  <si>
    <t>Projekto vadovė Raimonda Juodviršienė</t>
  </si>
  <si>
    <t xml:space="preserve"> Įgyvendinti projektą „Priemonių, gerinančių ambulatorinių  sveikatos paslaugų prieinamumą tuberkulioze sergantiems asmenims, įgyvendinimas Panevėžio mieste“ </t>
  </si>
  <si>
    <t>Projekto koordinatorius Mindaugas Burba</t>
  </si>
  <si>
    <t>Įstaigų, dalyvaujančių projekte gerinant teikiamų paslaugų kokybę, skaičius</t>
  </si>
  <si>
    <t xml:space="preserve"> Įgyvendinti projektą „Pirminės sveikatos priežiūros veiklos efektyvumo didinimas“</t>
  </si>
  <si>
    <t>Projekto koordinatorė Dalia Lauruškienė</t>
  </si>
  <si>
    <t xml:space="preserve"> Įgyvendinti projektą „Sveikos gyvensenos skatinimas Panevėžio mieste“ </t>
  </si>
  <si>
    <t>0; 19</t>
  </si>
  <si>
    <r>
      <rPr>
        <b/>
        <sz val="11"/>
        <rFont val="Times New Roman"/>
        <family val="1"/>
        <charset val="186"/>
      </rPr>
      <t xml:space="preserve">Savivaldybės sveikatos priežiūros įstaigų  teikiamų paslaugų stiprinimas  ir plėtra  bei atsparumo ekstremalioms situacijoms didinimas </t>
    </r>
    <r>
      <rPr>
        <sz val="11"/>
        <rFont val="Times New Roman"/>
        <family val="1"/>
        <charset val="186"/>
      </rPr>
      <t xml:space="preserve"> </t>
    </r>
  </si>
  <si>
    <t xml:space="preserve"> Atnaujintų / naujų įrengtų sporto objektų skaičius</t>
  </si>
  <si>
    <t xml:space="preserve">Užtikrinti kokybišką ir efektyvią sveikatos priežiūrą </t>
  </si>
  <si>
    <t>Įgyvendintų projektų, stiprinančių gyventojų sveikatą ir skatinančių fizinį aktyvumą, skaičius</t>
  </si>
  <si>
    <t xml:space="preserve">Stiprinti gyventojų sveikatą ir skatinti fizinį aktyvumą siekiant aukšto sporto meistriškumo </t>
  </si>
  <si>
    <t>Panevėžio miesto savivaldybės administracija  Projekto vadovė Dalia Gurskienė</t>
  </si>
  <si>
    <t xml:space="preserve">Įgyvendinti projektą "Kultūros vertybių ir paveldo puoselėjimas Europoje" </t>
  </si>
  <si>
    <t>Įgyvendinti projektą „Susigrąžinta istorija"</t>
  </si>
  <si>
    <t>0;6</t>
  </si>
  <si>
    <r>
      <t xml:space="preserve"> Įgyvendinti projektą „Istorinio ir kultūrinio paveldo sklaida tarp kaimyninių šalių pasitelkiant inovacijas muziejuose“ , </t>
    </r>
    <r>
      <rPr>
        <sz val="11"/>
        <color rgb="FFFF0000"/>
        <rFont val="Times New Roman"/>
        <family val="1"/>
        <charset val="186"/>
      </rPr>
      <t xml:space="preserve"> Įgyvendintas, 2 programoje nėra</t>
    </r>
  </si>
  <si>
    <r>
      <t xml:space="preserve"> Įgyvendinti projektą „Tarpvalstybinė lojalumo programa kultūrai  ir  turizmui skatinti“ </t>
    </r>
    <r>
      <rPr>
        <sz val="11"/>
        <color rgb="FFFF0000"/>
        <rFont val="Times New Roman"/>
        <family val="1"/>
        <charset val="186"/>
      </rPr>
      <t xml:space="preserve"> Įgyvendintas, 2 programoje nėra</t>
    </r>
  </si>
  <si>
    <t>,</t>
  </si>
  <si>
    <t xml:space="preserve">Kultūros įstaigų veiklos modernizavimas (aktualinimas), siekiant didesnės gyventojų įtraukties  </t>
  </si>
  <si>
    <t>Panevėžio miesato savivaldybės administracija  Projekto vadovė Vita Bubliauskaitė</t>
  </si>
  <si>
    <t>Įgyvendinti projektą „Stasio Eidrigevičiaus menų centro rekonstrukcija pritaikant teikti naujas paslaugas“</t>
  </si>
  <si>
    <t>Projekto vadovas Kęstutis Tamošiūnas</t>
  </si>
  <si>
    <t>Igyvendintas projektas</t>
  </si>
  <si>
    <t>Įgyvendinti projektą "Panevėžio kultūros centro  dalies modernizavimas ir pritaikymas įvairių grupių poreikiams"</t>
  </si>
  <si>
    <t xml:space="preserve">Įrengtas kultūros objektas </t>
  </si>
  <si>
    <t xml:space="preserve"> Įgyvendinti projektą „Vienijantis kūrybiškumo centras – Pragiedrulių sodyba“</t>
  </si>
  <si>
    <t>Įsigyta įranga</t>
  </si>
  <si>
    <t>0;14; 6</t>
  </si>
  <si>
    <t xml:space="preserve"> Įgyvendinti projektą „Poeto J. Čerkeso-Besparnio sodybos sutvarkymas“ (I etapas)</t>
  </si>
  <si>
    <t xml:space="preserve"> VKI </t>
  </si>
  <si>
    <t>"+"</t>
  </si>
  <si>
    <t>Rekonstruotas kultūros objektas</t>
  </si>
  <si>
    <t>Panevėžio miesto savivaldybės administracija  Projekto vadovė Vita Bubliauskaitė</t>
  </si>
  <si>
    <t>Įgyvendinti projektą „Stasio Eidrigevičiaus menų centro įkūrimas  modernizuojant  viešąją kultūros infrastruktūrą“</t>
  </si>
  <si>
    <t xml:space="preserve">VB </t>
  </si>
  <si>
    <t>Modernizuotų / įrengtų ir pritaikytų daugiafunkcėms ir daugiakultūrėms paslaugoms istaigų / objektų skaičius</t>
  </si>
  <si>
    <t xml:space="preserve">Kultūros paslaugų  prieinamumo ir patrauklumo  didinimas, modernizuojant kultūros įstaigų  infrastruktūrą ir pritaikant daugiafunkcėms ir daugiakultūrėms paslaugoms  </t>
  </si>
  <si>
    <t>Panevėžio miesto kultūros įstaigų, įgyvendinančių projektus gerinant paslaugų kokybę ir prieinamumą, skaičius</t>
  </si>
  <si>
    <t xml:space="preserve">Užtikrinti Panevėžio miesto savivaldybės  kultūros įstaigų veiklos kokybės  ir paslaugų prieinamumo gerinimą </t>
  </si>
  <si>
    <t>Įgyvendintų projektų, kuriančių tvarią socialinę ir ekonominę kultūros vertę, skaičius</t>
  </si>
  <si>
    <t>Kurti tvarią socialinę ir ekonominę kultūros vertę Panevėžyje</t>
  </si>
  <si>
    <t xml:space="preserve"> INVESTICIJŲ PROJEKTŲ PROGRAMOS (NR. 02)                                                                                             
</t>
  </si>
  <si>
    <r>
      <t xml:space="preserve">1.1.3. Grąžintos biudžeto lėšos baigus projektus, finansuojamus Europos Sąjungos, kitos tarptautinės finansinės paramos ir bendrojo finansavimo lėšomis </t>
    </r>
    <r>
      <rPr>
        <b/>
        <sz val="11"/>
        <color rgb="FFFF0000"/>
        <rFont val="Times New Roman"/>
        <family val="1"/>
        <charset val="186"/>
      </rPr>
      <t>(SB (ES))</t>
    </r>
  </si>
  <si>
    <t xml:space="preserve">Panevėžio funkcinės zonos plėtros strategijos sukūrimas ir įgyvendinimas, įtraukiant kitus regionus/ ir / ar šalis </t>
  </si>
  <si>
    <t xml:space="preserve">Sukurta Panevėžio funkcinės zonos plėtros strategija </t>
  </si>
  <si>
    <t>2.2.4.</t>
  </si>
  <si>
    <t>Naujų neužstatytų teritorijų planavimas ir vystymas investicinio potencialo stiprinimui</t>
  </si>
  <si>
    <t>Ha</t>
  </si>
  <si>
    <t>Įrengta ir išvystyta LEZ ar pramonės parko teritorija šalia geležinkelio krovinių regioninio terminalo, plotas</t>
  </si>
  <si>
    <t>Suplanuotų teritorijų vystymas ir įvykdyti projektai, skaičius</t>
  </si>
  <si>
    <t>Pasiūlytos ir prijungtos, suplanuotos naujos teritorijos, plotas</t>
  </si>
  <si>
    <t>Parengta galimybių studija, skaičius</t>
  </si>
  <si>
    <t>2.2.3.</t>
  </si>
  <si>
    <t>Miesto teritorijos plėtra</t>
  </si>
  <si>
    <t>Prijungtos gretimos gyvenvietės bei teritorijos Šiaulių kryptimi nuo miesto ribos iki „Rail Baltica“ magistralės</t>
  </si>
  <si>
    <t>Parengtų miesto teritorijos plėtros galimybių studijų, skaičius</t>
  </si>
  <si>
    <t>2.2.2.</t>
  </si>
  <si>
    <t>„Rail Baltica“ projekto ir miesto urbanistinės sistemos sąsajų sukūrimas</t>
  </si>
  <si>
    <t>Parengta tarptautinio keleivių stoties galimybių studija dėl atšakos ašyje „Rail Baltica“ Panevėžio mieste, skaičius</t>
  </si>
  <si>
    <t>Parengta urbanistinės plėtros galimybių studija „Panevėžys Connect“</t>
  </si>
  <si>
    <t>2.2.1.</t>
  </si>
  <si>
    <t>Funkcinių zonų plėtra (Panevėžio funkcinės zonos plėtros strategijos sukūrimas ir įgyvendinimas, įtraukiant kitus regionus ir/ar šalis)</t>
  </si>
  <si>
    <t>Parengtų tvarios miesto urbanistinės plėtros projektų ir studijų (vizijų), kurių objektas yra Panevėžio konkurencingumas nacionaliniu mastu, skaičius</t>
  </si>
  <si>
    <t xml:space="preserve">Įgyvendinti valstybinės ir regioninės svarbos projektus </t>
  </si>
  <si>
    <t>+</t>
  </si>
  <si>
    <t>Modernizuota GIS, atnaujinta Arc GIS programinė įranga</t>
  </si>
  <si>
    <t>2.1.4</t>
  </si>
  <si>
    <t>Programinės įrangos atnaujinimas, ARC GIS prenumerata</t>
  </si>
  <si>
    <t>atnaujinta</t>
  </si>
  <si>
    <t>Atnaujinti duomenys</t>
  </si>
  <si>
    <t>Duomenų atnaujinimas</t>
  </si>
  <si>
    <t>Vnt/metus</t>
  </si>
  <si>
    <t>Parengtas bendrojo plano monitoringas</t>
  </si>
  <si>
    <t>Bendrojo plano monitoringas</t>
  </si>
  <si>
    <t>Vnt./metus</t>
  </si>
  <si>
    <t>Parengti kadastrinių matavimų planai</t>
  </si>
  <si>
    <t>Žemės sklypų kadastriniai matavimai</t>
  </si>
  <si>
    <t>Įregistruoti žemės sklypai.</t>
  </si>
  <si>
    <t>Žemės sklypų vertinimas, žemės sklypų įregistravimas VĮ Registrų centre</t>
  </si>
  <si>
    <t>Parengti žemės sklypų formavimo ir pertvarkymo projektai</t>
  </si>
  <si>
    <t>Žemės sklypų formavimo ir pertvarkymo projektų parengimas</t>
  </si>
  <si>
    <t>Parengti teritorijų planavimo dokumentai</t>
  </si>
  <si>
    <t>Teritorijų planavimo dokumentų parengimas, keitimas, koregavimas.</t>
  </si>
  <si>
    <t>Atliktas bendrojo plano koregavimas (du planavimo procesai)</t>
  </si>
  <si>
    <t xml:space="preserve">Panevėžio miesto bendrojo plano keitimas/koregavimas. </t>
  </si>
  <si>
    <t>Darnus teritorijų planavimas ir vystymas</t>
  </si>
  <si>
    <t>Paskatų sistemos sukūrimas esamiems apleistiems sklypams įveiklinti</t>
  </si>
  <si>
    <t xml:space="preserve">Sukurta  paskatų sistema	</t>
  </si>
  <si>
    <t>2.1.3</t>
  </si>
  <si>
    <t>Pramoninių teritorijų konversijos projektų vykdymas</t>
  </si>
  <si>
    <t>Įgyvendintų pramoninių teritorijų konversijos projektų skaičius</t>
  </si>
  <si>
    <t>Atlikti kultūros paveldo tyrimai</t>
  </si>
  <si>
    <t xml:space="preserve">Nekilnojamojo kultūros paveldo objektų tyrimai.  </t>
  </si>
  <si>
    <t>Tvarkomų kultūros paveldo objektų skaičius</t>
  </si>
  <si>
    <t xml:space="preserve">Nekilnojamojo kultūros paveldo objektų tvarkyba </t>
  </si>
  <si>
    <t>Kultūros paveldo objektų sklaida (renginiai, leidiniai, bukletai ir pan.)</t>
  </si>
  <si>
    <t>Nekilnojamojo kultūros paveldo objektų sklaida.</t>
  </si>
  <si>
    <t>Parengtų apskaitos dokumentų skaičius</t>
  </si>
  <si>
    <t>Nekilnojamojo kultūros paveldo objektų dokumentacijos parengimas (Vertinimo aktai, teritorijos ribų planai, ikonografinė medžiaga)</t>
  </si>
  <si>
    <t>Suorganizuoti posėdžiai</t>
  </si>
  <si>
    <t>Nekilnojamojo kultūros paveldo vertinimo tarybos veikla (posėdžiai)</t>
  </si>
  <si>
    <t>Paženklintų kultūros paveldo objektų skaičius</t>
  </si>
  <si>
    <t xml:space="preserve">Nekilnojamojo kultūros paveldo objektų ženklinimas. </t>
  </si>
  <si>
    <t>Nekilnojamųjų kultūros paveldo objektų apskaita, tvarkyba, ženklinimas, sklaida</t>
  </si>
  <si>
    <t>Km</t>
  </si>
  <si>
    <t>Atnaujintos modernizuotos infrastruktūros ilgis</t>
  </si>
  <si>
    <t>Statybos leidimų skaičius miesto centrinėje dalyje</t>
  </si>
  <si>
    <t>Taikant konversiją rekonstruotų pastatų arba naujoms veikloms pritaikytų rekonstruotų pastatų skaičius</t>
  </si>
  <si>
    <t>Apleistų sklypų ir pastatų skaičiaus pokytis</t>
  </si>
  <si>
    <t>Veiklai pritaikytų kultūros paveldo objektų skaičius</t>
  </si>
  <si>
    <t xml:space="preserve"> Skatinti miesto plėtrą ir tvarią transformaciją </t>
  </si>
  <si>
    <t xml:space="preserve">Miesto želdynų ir želdinių būklės stebėsenos planas
</t>
  </si>
  <si>
    <t>Želdinių būklės stebėsenos plano parengimas</t>
  </si>
  <si>
    <t>Sukurtos želdynų apsaugos priemonės</t>
  </si>
  <si>
    <t>Sodmenų, reikalingų želdynų ir želdinių tvarkymo, želdynų kūrimo ir želdinių veisimo darbams atlikti, einamojo ir perspektyvinio poreikio planavimas</t>
  </si>
  <si>
    <t>Miesto teritorijoje esančių želdinių ir želdynų inventorizacija</t>
  </si>
  <si>
    <t>1.1.3</t>
  </si>
  <si>
    <t>Želdinių inventorizacija.</t>
  </si>
  <si>
    <t>Miesto želdynų ir želdinių teritorijose esančių želdynų ir želdinių būklės stebėsena, priežiūra ir apsauga</t>
  </si>
  <si>
    <t>Panevėžio m. savivaldybės daugiabučio pastato techninis projektas (savivaldybės reikmėms)</t>
  </si>
  <si>
    <t>kv. km</t>
  </si>
  <si>
    <t>Atnaujintas 3D modelis</t>
  </si>
  <si>
    <t xml:space="preserve">3D  modelio atnaujinimas (tęstinis projektas) </t>
  </si>
  <si>
    <t>Dekoratyviniai elementai</t>
  </si>
  <si>
    <t>Vėliavos, puošybos elementų ir kitų dekoratyvinių daiktų įsigijimui, informacinės lentos ir jų priežiūra</t>
  </si>
  <si>
    <t>Kūrybinės dirbtuvės, suorganizuotas gražiausiai tvarkomos aplinkos konkursas</t>
  </si>
  <si>
    <t>Panevėžio miesto įvaizdžio gerinimas. (Kūrybinių dirbtuvių ir kitų iniciatyvų, darbų apmokėjimas ir premijavimas, renginių organizavimas ir kitos išlaidos. Gražiausiai tvarkomos aplinkos konkurso organizavimas).</t>
  </si>
  <si>
    <t>Viešųjų erdvių pritaikymas įvairioms socialinėms grupėms</t>
  </si>
  <si>
    <t>Žaliųjų jungčių sukūrimas</t>
  </si>
  <si>
    <t>Sutvarkytų miesto erdvių plotas</t>
  </si>
  <si>
    <t>Parengtų projektų skaičius</t>
  </si>
  <si>
    <t>Įgyvendintų eko sistemą stiprinančių projektų skaičius</t>
  </si>
  <si>
    <t>Suformuotų erdvių skaičius</t>
  </si>
  <si>
    <t xml:space="preserve">Patobulinti miesto erdvių ir objektų kokybę, jų priežiūrą </t>
  </si>
  <si>
    <t>Žalumo indeksas</t>
  </si>
  <si>
    <t xml:space="preserve">TIKSLŲ, UŽDAVINIŲ, PRIEMONIŲ IR PAPRIEMONIŲ, IŠLAIDŲ IR VERTINIMO KRITERIJŲ SUVESTINĖ          </t>
  </si>
  <si>
    <t xml:space="preserve">URBANISTINĖS PLĖTROS PROGRAMOS (Nr.03)                                                                                             
</t>
  </si>
  <si>
    <r>
      <t>Finansavimo šaltiniai</t>
    </r>
    <r>
      <rPr>
        <b/>
        <sz val="11"/>
        <color rgb="FFFF0000"/>
        <rFont val="Times New Roman"/>
        <family val="1"/>
        <charset val="186"/>
      </rPr>
      <t xml:space="preserve"> </t>
    </r>
  </si>
  <si>
    <t>Socialinės medijos įrašai, internetinės svetainės atnaujinimai</t>
  </si>
  <si>
    <t xml:space="preserve">Skirtingų auditorijų pasiekiamumo didinimas. </t>
  </si>
  <si>
    <t>Televizijos bei radijo reportažai</t>
  </si>
  <si>
    <t xml:space="preserve">Nuolatiniai pranešimai spaudai, straipsniai </t>
  </si>
  <si>
    <t>Iniciatyvos „Globalus Panevėžys" efektyvumo didinimas, ryšio tęstinumo su užsienio lietuviais užtikrinimas - veiksmų skaičius</t>
  </si>
  <si>
    <t>Aktyviai veikiantys viešinimo kanalai: tradicinė žiniasklaida, socialiniai tinklai bei kt.</t>
  </si>
  <si>
    <t>2.2.1</t>
  </si>
  <si>
    <t xml:space="preserve">Skirtingų auditorijų pasiekiamumo didinimas (nauji kanalai, inovatyvios sklaidos priemonės, viešinimo kampanijos, virtualių sprendimų taikymas, nuolatinio monitoringo užtikrinimas)
</t>
  </si>
  <si>
    <t>Patobulinti viešąją komunikaciją (SPP 1.6.2.)</t>
  </si>
  <si>
    <t xml:space="preserve">Miestą garsinančių iniciatyvų organizavimas. </t>
  </si>
  <si>
    <t>Garbės piliečio rinkimai</t>
  </si>
  <si>
    <t>Metų Panevėžiečių rinkimai</t>
  </si>
  <si>
    <t>Miestą garsinančių iniciatyvų organizavimas - Metų Panevėžiečiai, Metų Garbės pilietis</t>
  </si>
  <si>
    <t xml:space="preserve">Miesto reprezentacinio vizualinio identiteto formavimas. </t>
  </si>
  <si>
    <t>Kompl.</t>
  </si>
  <si>
    <t>Reprezentacinių suvenyrų bazės koordinavimas ir pildymas</t>
  </si>
  <si>
    <t>Nuolatinis fotografijų, vaizdo medžiagos bazės pildymas</t>
  </si>
  <si>
    <t>Miesto reprezentacinio vizualinio identiteto formavimas - suvenyrų bazės koordinavimas, fotografijų, vaizdo įrašų medžiagos pildymas</t>
  </si>
  <si>
    <t>Tarptautinių mainų projektų organizavimas</t>
  </si>
  <si>
    <t>Panevėžio miesto partnerysčių įgyvendinimas, tarptautinio bendradarbiavimo palaikymas</t>
  </si>
  <si>
    <t>Užsienio delegacijų priėmimas ir nuolatinis bendradarbiavimo palaikymas</t>
  </si>
  <si>
    <t>Parengta ir įgyvendinama Panevėžio miesto komunikacijos strategija</t>
  </si>
  <si>
    <t>Formuoti miesto įvaizdį ir užtikrinti efektyvią komunikaciją</t>
  </si>
  <si>
    <t>63/37</t>
  </si>
  <si>
    <t>Žiniasklaidos tyrimas: teigiamų ir neigiamų paminėjimų apie Panevėžio miestą santykis</t>
  </si>
  <si>
    <t xml:space="preserve">Formuoti miesto įvaizdį ir užtikrinti efektyvią komunikaciją </t>
  </si>
  <si>
    <t>Miesto turistinio patrauklumo didinimas finansuojant turizmo skatinimo projektus.</t>
  </si>
  <si>
    <t>Sukurtų turizmo produktų skaičius įveiklinant kultūros paveldo objektus, plėtojant muziejinę veiklą, naudojant regioninės kultūros potencialą ir pasitelkiant inovatyvias technologijas</t>
  </si>
  <si>
    <t>Naujų verslo turizmo paslaugų skaičius</t>
  </si>
  <si>
    <t>Bendrų viešojo ir privataus sektoriaus turizmo produktų ar paslaugų, įgyvendintų projektų skaičius</t>
  </si>
  <si>
    <t>Turizmo paslaugų specialiųjų poreikių turintiems asmenims skaičius</t>
  </si>
  <si>
    <t>Ekologiško ir tvaraus (,,žaliojo“) turizmo paslaugų skaičius</t>
  </si>
  <si>
    <t>Industrinio / pramoninio turizmo produktų skaičius</t>
  </si>
  <si>
    <t xml:space="preserve">Miesto turistinio patrauklumo didinimas rengiant turizmo skatinimo projektų konkursą, kuriuo siekiama skatinti Panevėžio turizmo sektoriaus plėtrą, didinti miesto reprezentatyvumą, vystant inovatyvius, miesto strategines kryptis atitinkančius ir tikslinių rinkų srautus užtikrinančius turizmo produktus ir paslaugas. </t>
  </si>
  <si>
    <t>Auditorija Panevėžio plėtros agentūros socialiniuose tinkluose</t>
  </si>
  <si>
    <t xml:space="preserve"> Miesto turistinio patrauklumo didinimas užtikrinant nemokamos  turizmo informacijos teikimą. </t>
  </si>
  <si>
    <t>Auditorija Panevėžio plėtros agentūroje</t>
  </si>
  <si>
    <t>Vietinių ir tarptautinių renginių, kuriuose buvo reprezentuojama Panevėžio miesto turizmo sektoriaus pasiūla, skaičius</t>
  </si>
  <si>
    <t xml:space="preserve"> Miesto turistinio patrauklumo didinimas užtikrinant nemokamos informacijos  apie Panevėžio turizmo objektus, vietoves, paslaugas turistams teikimą miesto svečiams, žiniasklaidai, kelionių organizatoriams, kt. interesantams įvairiomis komunikacijos priemonėmis ir būdais.</t>
  </si>
  <si>
    <t>Asmenų, pasinaudojusių PPA paslaugomis, skaičius per metus</t>
  </si>
  <si>
    <t>Turistų skaičius apgyvendinimo įstaigose, per metus</t>
  </si>
  <si>
    <t xml:space="preserve"> Padidinti miesto turistinį patrauklumą </t>
  </si>
  <si>
    <t>Panevėžio regiono turizmo strategijos sukūrimas ir įgyvendinimas</t>
  </si>
  <si>
    <t xml:space="preserve"> Kurti tvarią socialinę ir ekonominę kultūros vertę Panevėžyje </t>
  </si>
  <si>
    <t>tūkst.eur</t>
  </si>
  <si>
    <t xml:space="preserve">RINKODAROS PROGRAMOS (NR.08)                                                                                             
</t>
  </si>
  <si>
    <t xml:space="preserve">PANEVĖŽIO MIESTO SAVIVALDYBĖS ADMINISTRACIJOS 2024 METŲ VEIKLOS PLANO           </t>
  </si>
  <si>
    <t>Iš viso programai:</t>
  </si>
  <si>
    <t>Iš viso tikslui:</t>
  </si>
  <si>
    <t>Iš viso uždaviniui:</t>
  </si>
  <si>
    <t>Atlikti remonto darbai</t>
  </si>
  <si>
    <t xml:space="preserve">SB </t>
  </si>
  <si>
    <t>Statybos skyrius</t>
  </si>
  <si>
    <t>19</t>
  </si>
  <si>
    <t>Mokslo, pagalbinio ūkio paskirties pastatų ir kitų inžinerinių statinių Trumpoji g. 1, Panevėžyje, griovimo darbai</t>
  </si>
  <si>
    <t>27</t>
  </si>
  <si>
    <t>3.2.4.</t>
  </si>
  <si>
    <t>Pastato Smėlynės g. 2B, Panevėžyje, dalies patalpų paprastojo remonto darbai</t>
  </si>
  <si>
    <t>26</t>
  </si>
  <si>
    <t>Mokslo paskirties pastato (Un. Nr. 2793-0006-2012) dalies patalpų Smėlynės g. 29, paprastasis remontas</t>
  </si>
  <si>
    <t>25</t>
  </si>
  <si>
    <t>„Futbolo aikštės Smėlynės g. 2B, Panevėžyje, remonto  darbai”</t>
  </si>
  <si>
    <t>24</t>
  </si>
  <si>
    <t>Atlikti projektavimo ir remonto darbai</t>
  </si>
  <si>
    <t>Ūkio ir eksplotavimo skyrius</t>
  </si>
  <si>
    <t>20</t>
  </si>
  <si>
    <t>Pastato Laisvės a. 20, Panevėžys, dalies patalpų remontas</t>
  </si>
  <si>
    <t>23</t>
  </si>
  <si>
    <t>Kultūros paskirties (Moigių I namo UN. Kultūros vertybių kodas 10760), pastato Vasario 16-osios g. 23, Panevėžyje rekonstravimo darbai</t>
  </si>
  <si>
    <t>22</t>
  </si>
  <si>
    <t>Apsauginės ir gaisrinės signalizacijų rekonstrukcija ir  patalpų remontas Topolių g. 12</t>
  </si>
  <si>
    <t>21</t>
  </si>
  <si>
    <t>Panevėžio muzikinio teatro vandentiekio ir nuotekų šalinimo projekto parengimas ir remonto darbai</t>
  </si>
  <si>
    <t>Panevėžio kultūros centro rūmų krovimo rampos, pagrindinės salės lauko durų, atraminių sienelių ir laiptų remonto darbai</t>
  </si>
  <si>
    <t>Iškeltos skulptūros</t>
  </si>
  <si>
    <t>Skulptūrų iš Senvagės ir Laisvės a. prieigų perkėlimas</t>
  </si>
  <si>
    <t>18</t>
  </si>
  <si>
    <t>Moksleivių namų ir atviro jaunimo centro langų keitimas</t>
  </si>
  <si>
    <t>17</t>
  </si>
  <si>
    <t>Suremontuotos vidaus patalpos</t>
  </si>
  <si>
    <t>7</t>
  </si>
  <si>
    <t>Panevėžio miesto "Vilties" progimnazijos dalies patalpų remontas</t>
  </si>
  <si>
    <t>Panevėžio  gimnazijos "Aušra", dalies patalpų remonto darbai, keičiant patalpų paskirtį</t>
  </si>
  <si>
    <t>Kultūros paskirties pastato, Šermukšnių g. 31A-1, Panevėžyje, dalies patalpų remontas</t>
  </si>
  <si>
    <t>Sporto skyrius</t>
  </si>
  <si>
    <t>VšĮ futbolo akademijos "Panevėžys" sporto salės esančios Elektronikos g.1f (77U1/b-1), Panevėžyje, dalies patalpų remontas</t>
  </si>
  <si>
    <t>Atliktas techninis projektas</t>
  </si>
  <si>
    <t>Panevėžio Raimundo Sargūno sporto gimnazijos teritorijoje, Liepų al. 2, Panevėžio m., naujos universalios sporto salės statyba</t>
  </si>
  <si>
    <t>Sumontuotos signalizacijos bendro ugdymo įstaigose</t>
  </si>
  <si>
    <t>Signalizacijų įvedimas bendrojo ugdymo mokyklose</t>
  </si>
  <si>
    <t>Atlikti projektavimo ir rangos darbai</t>
  </si>
  <si>
    <t>Panevėžio m. Pašilių kapinių statybos (II etapo) darbo projekto parengimas, rangos darbai ir kolumbariumo projektavimo ir įrengimo darbai</t>
  </si>
  <si>
    <t>Atlikti techniniai projektai</t>
  </si>
  <si>
    <t>Projektavimo darbai</t>
  </si>
  <si>
    <t>Parengtas techninis projektas "BMX dviračių takų įrengimas J. Janonio g."</t>
  </si>
  <si>
    <r>
      <t>Statybos sky</t>
    </r>
    <r>
      <rPr>
        <sz val="10"/>
        <rFont val="Times New Roman"/>
        <family val="1"/>
        <charset val="186"/>
      </rPr>
      <t>rius</t>
    </r>
  </si>
  <si>
    <t xml:space="preserve">BMX dviračių takų įrengimas J. Janonio gatvėje   </t>
  </si>
  <si>
    <t>Statybos skyrius;                                     Teritorijų planavimo ir architektūros skyrius</t>
  </si>
  <si>
    <t>19; 14</t>
  </si>
  <si>
    <t>Savivaldybei priklausančių pastatų ir inžinerinių statinių rekonstravimas, atnaujinimas (modernizavimas)  ir remontas</t>
  </si>
  <si>
    <t xml:space="preserve">Draudimo paslaugoms apmokėti (įgyvendinus projektą „Stasio Eidrigevičiaus menų centro įkūrimas  modernizuojant  viešąją kultūros infrastruktūrą“) </t>
  </si>
  <si>
    <t>Draudimo paslaugoms apmokėti (įgyvendinus projektą „Regos centro „Linelis“ vidaus patalpų ir ugdymo aplinkos modernizavimas“) (baldų)</t>
  </si>
  <si>
    <t>3.2.3.</t>
  </si>
  <si>
    <t>Draudimo paslaugoms apmokėti (įgyvendinus projektą „Socialinio būsto plėtra“) (pastato)</t>
  </si>
  <si>
    <t>Draudimo paslaugoms apmokėti (įgyvendinus projektą „Skate parko įrengimas Panevėžyje skatinant turistų srautus“)</t>
  </si>
  <si>
    <t>Apdrausti objektai</t>
  </si>
  <si>
    <t xml:space="preserve">Draudimo paslaugoms apmokėti (įgyvendinus projektus „Poeto J. Čerkeso –Besparnio sodybos sutvarkymas“ (I) ir „Vienijantis kūrybiškumo centras-Pragiedrulių sodyba“) </t>
  </si>
  <si>
    <t xml:space="preserve">Draudimo paslaugoms apmokėti įgyvendinus projektą „Panevėžio miesto ir Panevėžio rajono turizmo informacinės infrastruktūros plėtra“ </t>
  </si>
  <si>
    <t xml:space="preserve">Draudimo paslaugoms apmokėti (įgyvendinus projektą „Darnaus judumo priemonių diegimas Panevėžio mieste“) </t>
  </si>
  <si>
    <t>Draudimo paslaugoms apmokėti (įgyvendinus projektą „Panevėžio miesto dailės galerijos aktualizavimas“)</t>
  </si>
  <si>
    <t xml:space="preserve">Draudimo paslaugoms apmokėti (įgyvendinus projektą „Moigių namų pastatų komplekso modernizavimas ir pritaikymas visuomenės poreikiams“) </t>
  </si>
  <si>
    <t xml:space="preserve">Draudimo paslaugoms apmokėti (įgyvendinus projektą „Socialinio būsto plėtra“) </t>
  </si>
  <si>
    <t xml:space="preserve">Draudimo paslaugoms apmokėti (įgyvendinus projektą „Elektromobilių įkrovimo prieigų tinklo kūrimas Panevėžio mieste“) </t>
  </si>
  <si>
    <t>Turto, sukurto įgyvendinant projektus finansuojamus iš ES lėšų, draudimas</t>
  </si>
  <si>
    <t>Užsakovo funkcijų vykdymas</t>
  </si>
  <si>
    <t>Išimta statybą leidžiančių dokumentų</t>
  </si>
  <si>
    <t>Apdrausti statybos techniniai prižiūrėtojai, draudimo polisai</t>
  </si>
  <si>
    <t>3.2.2.</t>
  </si>
  <si>
    <t>Gedimų, įvykusių Savivaldybei priklausančiuose statiniuose, likvidavimas, statinių nugriovimas</t>
  </si>
  <si>
    <t>Likviduota gedimų</t>
  </si>
  <si>
    <t>5</t>
  </si>
  <si>
    <t xml:space="preserve">Savivaldybei priklausiančių pastatų kasmet pagerintos būklės dalis (nuo visų priklausančių pastatų) </t>
  </si>
  <si>
    <t>Savivaldybei priklausančius statinius rekonstruoti, atnaujinti, modernizuoti, remontuoti, apdrausti ir plėtoti</t>
  </si>
  <si>
    <t>Palaidota vienišų ir neatpažintų žmonių palaikų</t>
  </si>
  <si>
    <t>3.1.6</t>
  </si>
  <si>
    <t>Vienišų ir neatpažintų žmonių palaikų laidojimas</t>
  </si>
  <si>
    <t>Panevėžio miesto savivaldybės teritorijoje mirusių žmonių palaikų vežimo ir laikymo paslaugos</t>
  </si>
  <si>
    <t>Kapinių skaitmeninimo informacinės sistemos palaikymas</t>
  </si>
  <si>
    <t xml:space="preserve">tūkst. m2 </t>
  </si>
  <si>
    <t>Vykdomas kapinių atnaujinimas ir  priežiūra</t>
  </si>
  <si>
    <t xml:space="preserve">Kapinių teritorijos atnaujinimas ir priežiūra </t>
  </si>
  <si>
    <t>Organizuoti kapinių priežiūrą, vienišų žmonių laidojimą</t>
  </si>
  <si>
    <t>Atnaujintų objektų skaičius</t>
  </si>
  <si>
    <t>Įrengtų, atnaujintų vaikų žaidimų aikštelių skaičius</t>
  </si>
  <si>
    <t>3.1.5</t>
  </si>
  <si>
    <t xml:space="preserve">Daugiabučių gyvenamųjų namų teritorijų infrastruktūros objektų atnaujinimas dalyvaujant fiziniams ir  (ar) juridiniams asmenims </t>
  </si>
  <si>
    <t>Atnaujintų šaligatvių skaičius</t>
  </si>
  <si>
    <t>Daugiabučių gyvenamųjų namų teritorijose esančių šaligatvių remontas</t>
  </si>
  <si>
    <t>Atnaujintų vidaus kelių, automobilių aikštelių skaičius</t>
  </si>
  <si>
    <t>Daugiabučių gyvenamųjų namų teritorijose esančių vidaus kelių (įvažų) remontas</t>
  </si>
  <si>
    <t>Daugiabučių gyvenamųjų namų teritorijų infrastruktūros atnaujinimas ir plėtra</t>
  </si>
  <si>
    <t>Kapitališkai suremontuotų tiltų skaičius</t>
  </si>
  <si>
    <t>Atliktų tiltų ir kitos infrastruktūros  remonto ar rekonstrukcijos skaičius</t>
  </si>
  <si>
    <t xml:space="preserve">Tilto per Nevėžį Nemuno gatvėje, Panevėžio mieste kapitalinis remontas </t>
  </si>
  <si>
    <t>3.1.4</t>
  </si>
  <si>
    <t>Esamų tiltų ir kitos infrastruktūros remontas ir rekonstrukcija</t>
  </si>
  <si>
    <t xml:space="preserve">Žvyruotų gatvių dulkėtumo mažinimas   </t>
  </si>
  <si>
    <t>Vietinės reikšmės kelių ir gatvių su žvyro danga priežiūra, naudojant dulkėjimą mažinančias priemones, ilgis</t>
  </si>
  <si>
    <t>Žvyruotų gatvių, kuriose sumažintas dulkėtumas, ilgis</t>
  </si>
  <si>
    <t>3.1.3</t>
  </si>
  <si>
    <t>Abonentų skaičius</t>
  </si>
  <si>
    <t xml:space="preserve">Naujų elektros abonentų, beapskaitinių vartotojų prijungimas </t>
  </si>
  <si>
    <t>Įrengta, rekonstruota apšvietimo tinklų</t>
  </si>
  <si>
    <t>Miesto gatvių ir vidaus  kelių apšvietimo tinklų remonto projektavimo ir rangos darbai</t>
  </si>
  <si>
    <t>GWh</t>
  </si>
  <si>
    <t>Suvartota el. energijos</t>
  </si>
  <si>
    <t xml:space="preserve">Elektros energijos sunaudojimas miesto gatvių apšvietimui, renginiams, elektromobilių įkrovos stotelėms </t>
  </si>
  <si>
    <t xml:space="preserve">Eksploatuojama šviestuvų    </t>
  </si>
  <si>
    <t>Miesto gatvių ir viešųjų erdvių apšvietimo tinklų eksploatavimas  ir remontas</t>
  </si>
  <si>
    <t xml:space="preserve">Miesto gatvių ir viešųjų erdvių apšvietimo tinklų eksploatavimas, įrengimas, rekonstrukcija ir remontas, viešųjų erdvių ir gatvių apšvietimas, naujų abonentų prijungimas </t>
  </si>
  <si>
    <t>Atlikti Lėkiškio gatvės projektavimo ir rekonstrukcijos darbai</t>
  </si>
  <si>
    <t>Lėkiškio g. rekonstrukcijos darbai</t>
  </si>
  <si>
    <t>Atliktas Ramygalos g. dalies, ties sklypu Nr. 4400-1182-6805, kapitalinis remontas</t>
  </si>
  <si>
    <t>Ramygalos gatvės, įrengiant šviesoforinę sankryžą, kapitalinis remontas</t>
  </si>
  <si>
    <t>Miesto užtvankų priežiūra ir remontas</t>
  </si>
  <si>
    <t>Panevėžio miesto užtvankų remontas, priežiūra)</t>
  </si>
  <si>
    <t>Naujai įrengta įvaža į ikimokyklinio ugdymo įstaigą</t>
  </si>
  <si>
    <t>Įvažiavimas/išvažiavimas į Dariaus ir Girėno g. 41, Panevėžio mieste nauja statyba</t>
  </si>
  <si>
    <t>Kapitališkai suremontuota autombilių stovėjimo aikštelė</t>
  </si>
  <si>
    <t>Automobilių stovėjimo aikštelės šalia Klaipėdos g. Nr. 79A, 79B, 79C Panevėžyje kapitalinio remonto darbai</t>
  </si>
  <si>
    <t>Įrengtas naujas vidaus kelias (įvaža)</t>
  </si>
  <si>
    <t>Pramonės g. kapitalinis remontas, įrengiant privažiavimą prie Pramonės g. Nr. 7</t>
  </si>
  <si>
    <t>Įrengta nauja sankryža</t>
  </si>
  <si>
    <t>9</t>
  </si>
  <si>
    <t>3.1.1.</t>
  </si>
  <si>
    <t>Ramygalos g. kapitalinis remontas, įrengiant šviesoforų postą ties Ramygalos g. Nr. 202</t>
  </si>
  <si>
    <t>8</t>
  </si>
  <si>
    <t xml:space="preserve">Kėdainių g.  naujo vidaus kelio (įvažos) įrengimas </t>
  </si>
  <si>
    <t xml:space="preserve"> Prižiūrimas viadukas</t>
  </si>
  <si>
    <t>Prižūrimi tiltai</t>
  </si>
  <si>
    <t>Panevėžio miesto tiltų ir viaduko remontas, priežiūra</t>
  </si>
  <si>
    <t>Prižiūrėtos Panevėžio miesto gatvės</t>
  </si>
  <si>
    <t>Panevėžio miesto gatvių su asfalto danga priežiūra</t>
  </si>
  <si>
    <t>Naujai įrengta aikštelė</t>
  </si>
  <si>
    <t>Kraštovaizdžio formavimas ir ekologinės būklės gerinimas Kniaudiškių parke (Molainių g. 3. Automobilių stovėjimo aikštelė).</t>
  </si>
  <si>
    <t>Atlikti statinių kadastriniai matavimai</t>
  </si>
  <si>
    <t>Statinių kadastriniai matavimai</t>
  </si>
  <si>
    <t>Atlikti  inžinerinių statinių techniniai projektai</t>
  </si>
  <si>
    <t>Kapitališkai suremontuotos Sietyno g. su asfalto danga ilgis</t>
  </si>
  <si>
    <t>Sietyno gatvės kapitalinis remontas</t>
  </si>
  <si>
    <t>Kapitališkai suremontuotų gatvių su asfalto danga ilgis</t>
  </si>
  <si>
    <t xml:space="preserve">Panevėžio miesto centrinės miesto dalies viešųjų erdvių bei gatvių (kitaip Laisvės aikštės prieigų II dalis) sutvarkymo (II etapo) darbo projekto parengimas ir statybos darbai (Respublikos g. atkarpos (nuo Vasario 16-osios g. iki Respublikos g. 44) kapitalinis remontas) </t>
  </si>
  <si>
    <t>Kapitališkai suremontuotos Žvaigždžių g. su asfalto danga ilgis</t>
  </si>
  <si>
    <t xml:space="preserve">Žvaigždžių gatvės dalies (nuo Kniaudiškių g. iki J. Zikaro g.) kapitalinis remontas  </t>
  </si>
  <si>
    <t xml:space="preserve">Beržų gatvės dalies (nuo Pilėnų g. iki Ramygalos g.) rekonstravimas  </t>
  </si>
  <si>
    <t xml:space="preserve">Smėlynės gatvės dalies (nuo geležinkelio pervažos iki miesto ribos) kapitalinis remontas </t>
  </si>
  <si>
    <t xml:space="preserve">V. Alanto g. statyba (III etapas – nuo Projektuotojų g. iki V. Alanto g. – Savitiškio g. (Vakarinės g. ) žiedinės sankryžos),  (IV etapas – žiedinė sankryža V. Alanto g. – Savitiškio g. (Vakarinės g.)) </t>
  </si>
  <si>
    <t>Kapitališkai suremontuotos Rėklių g. su žvyro danga ilgis</t>
  </si>
  <si>
    <t xml:space="preserve">Rėklių gatvės kapitalinis remontas  </t>
  </si>
  <si>
    <t>Kapitališkai suremontuotos Matininkų g. su žvyro danga ilgis</t>
  </si>
  <si>
    <t>Matininkų gatvės kapitalinis remontas</t>
  </si>
  <si>
    <t>Kapitališkai suremontuotų gatvių su žvyro danga ilgis  (nuo Kazio Naruševičiaus g. 16 iki Panevėžio miesto ribos)</t>
  </si>
  <si>
    <t>Kazio Naruševičiaus gatvės dalies (nuo Kazio Naruševičiaus g. 16 iki Panevėžio miesto ribos) kapitalinis remontas</t>
  </si>
  <si>
    <t>Kapitališkai suremontuotos Bendrijų g. su žvyro danga ilgis</t>
  </si>
  <si>
    <t xml:space="preserve">Bendrijų gatvės kapitalinis remontas  </t>
  </si>
  <si>
    <t>Atnaujintų gatvių su asfalto danga ilgis</t>
  </si>
  <si>
    <t>Statybos skyrius ; Miesto infrastruktūros skyrius</t>
  </si>
  <si>
    <t>Vietinės reikšmės kelių ir gatvių su asfalto danga atnaujinimas</t>
  </si>
  <si>
    <t>Vietinės reikšmės kelių ir gatvių su žvyro danga ilgis</t>
  </si>
  <si>
    <t>Vietinės reikšmės kelių ir gatvių su žvyro danga remontas ir priežiūra</t>
  </si>
  <si>
    <t>Vietinės reikšmės kelių ir gatvių su asfalto danga ilgis</t>
  </si>
  <si>
    <t>Vietinės reikšmės kelių ir gatvių su asfalto danga remontas ir priežiūra</t>
  </si>
  <si>
    <t>7; 19</t>
  </si>
  <si>
    <t>Miesto vietinės reikšmės kelių ir gatvių infrastruktūros atnaujinimas ir plėtra</t>
  </si>
  <si>
    <t>Atnaujintų ir naujai įrengtų vietinės reikšmės kelių ir gatvių ilgis</t>
  </si>
  <si>
    <t>Modernizuoti esamą ir tvariai vystyti naują miesto infrastruktūrą</t>
  </si>
  <si>
    <t>1,5</t>
  </si>
  <si>
    <t>mln. kv. m</t>
  </si>
  <si>
    <t xml:space="preserve">Apšviestų teritorijų plotas </t>
  </si>
  <si>
    <t xml:space="preserve">Skatinti miesto plėtrą ir tvarią transformaciją   </t>
  </si>
  <si>
    <t xml:space="preserve">vnt.  </t>
  </si>
  <si>
    <t>Bendrojo naudojimo patalpų pritaikymas minim.priedangų reikalavimams</t>
  </si>
  <si>
    <t>2.2.4</t>
  </si>
  <si>
    <t>Panevėžio miesto daugiabučių namų patalpų pritaikymo minimaliems priedangų reikalavimams konkursas</t>
  </si>
  <si>
    <t xml:space="preserve">      vnt.</t>
  </si>
  <si>
    <t>Medžių genėjimo darbai (prie gatvių, daugiabučių pastatų)</t>
  </si>
  <si>
    <t>2.2.3</t>
  </si>
  <si>
    <t>Naujų želdinių įveisimas, priežiūra, tvarkymas</t>
  </si>
  <si>
    <t xml:space="preserve"> 10</t>
  </si>
  <si>
    <t>persodinti medžiai</t>
  </si>
  <si>
    <t>Didelių matmenų medžių persodinimo paslaugos</t>
  </si>
  <si>
    <t>Skaičiuojama nuo gatvių ir statinių stogų ploto</t>
  </si>
  <si>
    <t xml:space="preserve">Mokestis už lietaus nuotekas   </t>
  </si>
  <si>
    <t>Papuošta miesto eglė ir Laisvės aikštė, kartą per metus</t>
  </si>
  <si>
    <t xml:space="preserve">Miesto puošimas švenčių ir renginių metu  </t>
  </si>
  <si>
    <t>Renkama rinkliava (parkomatai)</t>
  </si>
  <si>
    <t xml:space="preserve">Rinkliavos už transporto stovėjimą gatvėse ir aikštėse organizavimas  </t>
  </si>
  <si>
    <t>Vaizdo stebėjimo kameros</t>
  </si>
  <si>
    <t xml:space="preserve">Vaizdo stebėjimo sistemos duomenų perdavimo ir stebėjimo paslaugos  </t>
  </si>
  <si>
    <t>Sutvarkyta Nevėžio upės pakrantė</t>
  </si>
  <si>
    <t>Nevėžio upės pakrančių tvarkymas</t>
  </si>
  <si>
    <t>Prižiūrėti miesto fontanai</t>
  </si>
  <si>
    <t>Fontanų priežiūros paslaugos</t>
  </si>
  <si>
    <t>Sutvarkytos poilsio zonos</t>
  </si>
  <si>
    <t>Viešųjų erdvių ir poilsio zonų infrastruktūros objektų atnaujinimas, remontas ir priežiūra</t>
  </si>
  <si>
    <t xml:space="preserve">Įrengta vaikų žaidimo aikštelių        </t>
  </si>
  <si>
    <t xml:space="preserve"> vnt.</t>
  </si>
  <si>
    <t xml:space="preserve">Prižiūrima vaikų žaidimo aikštelių        </t>
  </si>
  <si>
    <t xml:space="preserve">Vaikų žaidimo aikštelių ir treniruoklių atnaujinimas, remontas ir priežiūra </t>
  </si>
  <si>
    <t xml:space="preserve">Viešųjų erdvių ir poilsio zonų infrastruktūros objektų atnaujinimas, remontas ir priežiūra, rinkliava už transporto stovėjimą, miesto puošimas švenčių proga </t>
  </si>
  <si>
    <t>Įsigyti maisto atliekų  surinkimo priemones</t>
  </si>
  <si>
    <t>Biologinių (maisto) atliekų surinkimo priemonėms įsigyti</t>
  </si>
  <si>
    <t>Atliktas pagal  konteinerių poreikį su anžeminių konteinerių remontu</t>
  </si>
  <si>
    <t>2.2.2</t>
  </si>
  <si>
    <t>Antžeminių atliekų surinkimo konteinerių aikštelių remontas</t>
  </si>
  <si>
    <t>Atlikti nenumatyti miesto infrastruktūros darbai, paslaugos</t>
  </si>
  <si>
    <t>Miesto infrastruktūros skyrius, Statybos skyrius</t>
  </si>
  <si>
    <t>7;   19</t>
  </si>
  <si>
    <t>Nenumatytos išlaidos</t>
  </si>
  <si>
    <t>Įsigyti tekstilės atliekų surinkimo konteinerius</t>
  </si>
  <si>
    <t>Tekstilės atliekų surinkimo konteineriams pirkti</t>
  </si>
  <si>
    <t xml:space="preserve">Sterilizuoti bešeimininkų kačių   </t>
  </si>
  <si>
    <t>Bešeimininkių gyvūnų  (kačių) augintinių skaičiaus mažinimo programai vykdyti</t>
  </si>
  <si>
    <t>Stebimų aplinkos komponentų skaičius</t>
  </si>
  <si>
    <t>Panevėžio miesto aplinkos komponentų stebėsena</t>
  </si>
  <si>
    <t>Atliktas pagal poreikį konteinerių su požeminiais konteineriais remontas</t>
  </si>
  <si>
    <t>Požeminių atliekų surinkimo konteinerių aikštelių su požeminiais konteineriais remontas</t>
  </si>
  <si>
    <t xml:space="preserve">Suteikti laikinąją priežiūrą bepriežiūriams, bešeimininkiams gyvūnams </t>
  </si>
  <si>
    <t>Bepriežiūrių, bešeimininkių gyvūnų  laikinoji priežiūra</t>
  </si>
  <si>
    <t>Atlikti darbus ir suteikti paslaugas (pastatyti biotualetus, atliekų surinkimo konteinerius, išvalyti teritorijas ir kt.) planuojamiems miesto renginiams</t>
  </si>
  <si>
    <t>Paruošiamųjų darbų atlikimas ir paslaugų suteikimas miesto renginiams</t>
  </si>
  <si>
    <r>
      <t>tūkst. m</t>
    </r>
    <r>
      <rPr>
        <vertAlign val="superscript"/>
        <sz val="10"/>
        <rFont val="Times New Roman"/>
        <family val="1"/>
        <charset val="186"/>
      </rPr>
      <t xml:space="preserve">2   </t>
    </r>
  </si>
  <si>
    <t xml:space="preserve">Valomi šaligatviai </t>
  </si>
  <si>
    <t xml:space="preserve">Valomos gatvės  </t>
  </si>
  <si>
    <t>Prižiūrimos šiukšlių dėžės</t>
  </si>
  <si>
    <t>Prižiūrimi viešieji tualetai</t>
  </si>
  <si>
    <t xml:space="preserve">Miesto    teritorijų, viešųjų tualetų valymas, priežiūra, šiukšliadėžių priežiūra </t>
  </si>
  <si>
    <t>Medžių priežiūros paslaugos Panevėžio mieste</t>
  </si>
  <si>
    <t>Miesto želdynų atnaujinimas ir priežiūra</t>
  </si>
  <si>
    <r>
      <t>m</t>
    </r>
    <r>
      <rPr>
        <vertAlign val="superscript"/>
        <sz val="10"/>
        <rFont val="Times New Roman"/>
        <family val="1"/>
        <charset val="186"/>
      </rPr>
      <t>2</t>
    </r>
  </si>
  <si>
    <t>Sodinamos gėlės ir dekoratyviniai augalai</t>
  </si>
  <si>
    <t>Prižiūrimi ir atnaujinami miesto gėlynai</t>
  </si>
  <si>
    <t>Miesto gėlynų atnaujinimas ir priežiūra</t>
  </si>
  <si>
    <t>ha</t>
  </si>
  <si>
    <t>Vykdoma vejų ir žolynų (želdinių) priežiūra mieste</t>
  </si>
  <si>
    <t>Miesto vejų ir žolynų atnaujinimas ir priežiūra</t>
  </si>
  <si>
    <t>Miesto viešųjų erdvių atnaujinimas, priežiūra</t>
  </si>
  <si>
    <t>Dalyvaujamojo biudžeto modelio taikymas</t>
  </si>
  <si>
    <t>Dalyvaujamojo biudžeto dalies didėjimas (kasmet)</t>
  </si>
  <si>
    <t xml:space="preserve">Suformuotų erdvių skaičius </t>
  </si>
  <si>
    <t>Patobulinti miesto erdvių ir objektų kokybę, jų priežiūrą (SPP 2.2.3.)</t>
  </si>
  <si>
    <t>Namų ūkių (būstų) šildymo įrenginių inventorizavimas ir vartotojų sąmoningumo didinimas</t>
  </si>
  <si>
    <t>Naujus aplinkai draugiškesnius šilumos būdus įdiegusių savivaldybės įmonių / organizacijų skaičius</t>
  </si>
  <si>
    <t>kompl.</t>
  </si>
  <si>
    <t>Atlikta namų ūkių (būstų) šildymo įrenginių inventorizacija</t>
  </si>
  <si>
    <t xml:space="preserve">Savivaldybės viešųjų pastatų bei miesto įmonių / organizacijų modernizavimas, taikant energijos išteklių panaudojimo efektyvumo didinimo priemones </t>
  </si>
  <si>
    <t>  Naujų modernizuotų viešųjų pastatų skaičius</t>
  </si>
  <si>
    <t>kompl</t>
  </si>
  <si>
    <t>Parengtas atsinaujinančių išteklių energijos naudojimo plėtros planas</t>
  </si>
  <si>
    <t>Atsinaujinančių išteklių energijos naudojimo plėtros plano  parengimas</t>
  </si>
  <si>
    <t>2.1.2.</t>
  </si>
  <si>
    <t>Atsinaujinančių išteklių energijos naudojimo plėtros plano  parengimas ir įgyvendinimas</t>
  </si>
  <si>
    <t>Daugiabučių namų modernizavimo skatinimas ir plėtra, taikant kompleksines energetinio efektyvumo didinimo priemones</t>
  </si>
  <si>
    <t>Kompleksiškai renovuotų daugiabučių namų skaičius</t>
  </si>
  <si>
    <t>2.1.1.</t>
  </si>
  <si>
    <t>Savivaldybės darnios energetikos plėtros indeksas</t>
  </si>
  <si>
    <t>Paskatinti energijos taupymą, atsinaujinančių ir alternatyvių energijos išteklių naudojimą</t>
  </si>
  <si>
    <t>„Rail Baltica“ transporto mazgo integravimas į Panevėžio miesto transporto tinklą</t>
  </si>
  <si>
    <t>Naujų maršrutų skaičius</t>
  </si>
  <si>
    <t>Statybos skyrius, Miesto infrastruktūros skyrius</t>
  </si>
  <si>
    <t>7;19</t>
  </si>
  <si>
    <t>1.5.2</t>
  </si>
  <si>
    <t>Naujai įsteigta stotis</t>
  </si>
  <si>
    <t>Savivaldybės administracija</t>
  </si>
  <si>
    <t>Naujos stoties įsteigimas</t>
  </si>
  <si>
    <r>
      <t>Naujos autobusų stoties įrengimas ir prieigų sutvarkymas</t>
    </r>
    <r>
      <rPr>
        <u/>
        <sz val="10"/>
        <rFont val="Times New Roman"/>
        <family val="1"/>
        <charset val="186"/>
      </rPr>
      <t xml:space="preserve"> </t>
    </r>
  </si>
  <si>
    <t xml:space="preserve"> Įrengta nauja autobusų stotis ir sutvarkytos prieigos</t>
  </si>
  <si>
    <t>Savivaldybės administracija, Statybos skyrius</t>
  </si>
  <si>
    <t>1.5.1</t>
  </si>
  <si>
    <r>
      <t>Naujos autobusų stoties įsteigimas, įrengimas ir prieigų sutvarkymas</t>
    </r>
    <r>
      <rPr>
        <b/>
        <u/>
        <sz val="10"/>
        <rFont val="Times New Roman"/>
        <family val="1"/>
        <charset val="186"/>
      </rPr>
      <t xml:space="preserve"> </t>
    </r>
  </si>
  <si>
    <t>Veikiančių subjektų, siūlančių nuomotis / dalintis automobilius, dviračius ir kitas transporto priemones, skaičius</t>
  </si>
  <si>
    <t>Mažiau teršiančių, elektra ir (ar) dujomis varomų viešojo transporto priemonių dalis nuo visų viešojo transporto priemonių</t>
  </si>
  <si>
    <t>Išplėsti viešojo transporto ir susisiekimo infrastruktūrą bei atnaujinti viešojo transporto priemones</t>
  </si>
  <si>
    <t xml:space="preserve">Viešojo transporto maršrutinio tinklo optimizavimas. </t>
  </si>
  <si>
    <t>1.4.1</t>
  </si>
  <si>
    <t>3</t>
  </si>
  <si>
    <t>Keleivių pasitenkinimo viešojo transporto paslaugomis pokytis</t>
  </si>
  <si>
    <t>2</t>
  </si>
  <si>
    <t>Vietinio susisiekimo bendrų maršrutų su kitomis savivaldybėmis skaičius</t>
  </si>
  <si>
    <t xml:space="preserve"> Keleivių naudojimosi viešojo transporto paslaugomis pokytis </t>
  </si>
  <si>
    <r>
      <t>Padidinti naudojimosi viešuoju transportu mastą</t>
    </r>
    <r>
      <rPr>
        <u/>
        <sz val="11"/>
        <rFont val="Times New Roman"/>
        <family val="1"/>
        <charset val="186"/>
      </rPr>
      <t xml:space="preserve"> </t>
    </r>
  </si>
  <si>
    <t xml:space="preserve">Elektromobilių įkrovimo prieigų tinklo plėtra </t>
  </si>
  <si>
    <t>Elektromobilių įkrovimo prieigų skaičius</t>
  </si>
  <si>
    <t>1.3.1</t>
  </si>
  <si>
    <t xml:space="preserve">Zonų be CO2  skaičius </t>
  </si>
  <si>
    <r>
      <t>Pasiekti skirtingų transporto būdų darną miesto sistemoje</t>
    </r>
    <r>
      <rPr>
        <u/>
        <sz val="11"/>
        <rFont val="Times New Roman"/>
        <family val="1"/>
        <charset val="186"/>
      </rPr>
      <t xml:space="preserve"> </t>
    </r>
  </si>
  <si>
    <t>Eismo intensyvumo miesto centre ir gyvenamuosiuose kvartaluose mažinimas</t>
  </si>
  <si>
    <t>Įrengtas Šiaurinis apvažiavimas</t>
  </si>
  <si>
    <t>Naujai rekonstruotų gatvių, kuriose sumažinti pertekliniai parametrai ilgis</t>
  </si>
  <si>
    <t>Gatvės, kurioms taikomas „gyvenamosios zonos“ eismo statusas</t>
  </si>
  <si>
    <t>Bendras gatvių ilgis, kuriose pritaikytos tranzitą ribojančios priemonės</t>
  </si>
  <si>
    <t>1.2.2</t>
  </si>
  <si>
    <t>Atnaujinta rekonstruota sankryža</t>
  </si>
  <si>
    <t>Atnaujinti suremontuoti šviesoforų postai</t>
  </si>
  <si>
    <t>Šviesoforo postų remonto darbai</t>
  </si>
  <si>
    <t>Horizontaliai paženklintos, paženklinimu atnaujintos gatvės</t>
  </si>
  <si>
    <t>1.2.1</t>
  </si>
  <si>
    <t>Miesto gatvių horizontalusis ženklinimas</t>
  </si>
  <si>
    <t>Kelio ženklų, užtvarų ir kitų eismo saugumo gerinimo priemonių įrengimas ir priežiūra</t>
  </si>
  <si>
    <t>Miesto gatvių vertikalusis ženklinimas</t>
  </si>
  <si>
    <t>Šviesoforų postų priežiūra ir eksplotavimas</t>
  </si>
  <si>
    <t>Modernizuotos, įdiegiant inžinerines eismo saugos priemones, nereguliuojamos pėsčiųjų perėjos</t>
  </si>
  <si>
    <t>Išmaniųjų pėsčiųjų perėjų įrengimas ir esamų modernizavimas. Šviesoforų postų priežiūra ir eksplotavimas</t>
  </si>
  <si>
    <t>Senamiesčio g., S. Kerbedžio g. sankryžos su prieigomis rekonstravimas</t>
  </si>
  <si>
    <t>Panevėžio miesto Klaipėdos g., Projektuotojų g., Dariaus ir Girėno  g. sankryžos rekonstravimo į žiedinę sankryžą, rekonstrukcijos darbai</t>
  </si>
  <si>
    <t>Naujų įrengtų išmaniųjų (reaguojanti į srautą ir keičianti signalus) perėjų skaičius</t>
  </si>
  <si>
    <t>Sankryžų ir perėjų įrengimas, modernizavimas ir saugaus eismo užtikrinimas</t>
  </si>
  <si>
    <t>Įskaitinių eismo įvykių skaičius</t>
  </si>
  <si>
    <t>Padidinti eismo saugumą</t>
  </si>
  <si>
    <t>Kapitališkai suremontuotas šaligatvis</t>
  </si>
  <si>
    <t>A. Mackevičiaus gatvės pėsčiųjų ir dviračių tako kapitalinio remonto darbai</t>
  </si>
  <si>
    <t>Pramonės g. dalies (nuo Pušaloto g. iki Šiaurinės g.) pėsčiųjų-dviračių tako kapitalinio remonto darbai</t>
  </si>
  <si>
    <t>S. Daukanto gatvės pėsčiųjų ir dviračių tako kapitalinio remonto darbai</t>
  </si>
  <si>
    <t>Kapitališkai suremontuoto nuo Vilniaus g. iki  Nemuno g./ Aukštaičių g. šaligatvio  ilgis</t>
  </si>
  <si>
    <t xml:space="preserve">Ramygalos g. dalies (nuo Vilniaus g. iki  Nemuno g./ Aukštaičių g.) šaligatvio kapitalinio remonto darbai </t>
  </si>
  <si>
    <t>Dviračių ir pėsčiųjų takų ilgis (šalia gatvių)</t>
  </si>
  <si>
    <t>Dviračių trasų, pėsčiųjų takų mieste ir jo prieigose remontas ir priežiūra</t>
  </si>
  <si>
    <t xml:space="preserve">Dviračių trasų, pėsčiųjų takų mieste ir jo prieigose įrengimas, atnaujinimas užtikrinant tęstinumą bei junglumą </t>
  </si>
  <si>
    <t>Įskaitinių eismo įvykių, kuriuose sužeidžiami pėstieji ir dviratininkai, skaičius</t>
  </si>
  <si>
    <t xml:space="preserve">Paskatinti netaršaus mikrotransporto (paspirtukai, dviračiai, riedžiai ir kt.) infrastruktūros plėtrą </t>
  </si>
  <si>
    <t>Parų skaičius, kai buvo viršyta kietųjų dalelių KD10 paros ribinė vertė 50 µg/m3</t>
  </si>
  <si>
    <t xml:space="preserve">Asignavimų valdytojo kodas </t>
  </si>
  <si>
    <t>Priemonės požymis</t>
  </si>
  <si>
    <t xml:space="preserve">             TIKSLŲ, UŽDAVINIŲ, PRIEMONIŲ IR PAPRIEMONIŲ, IŠLAIDŲ IR VERTINIMO KRITERIJŲ SUVESTINĖ                                        </t>
  </si>
  <si>
    <t>PANEVĖŽIO MIESTO SAVIVALDYBĖS ADMINISTRACIJOS 2024 METŲ VEIKLOS PLANO             
MIESTO INFRASTRUKTŪROS OBJEKTŲ PLĖTROS, MODERNIZAVIMO IR PRIEŽIŪROS  PROGRAMOS (NR. 10)</t>
  </si>
  <si>
    <r>
      <t xml:space="preserve">iš jo: 1.1.1. Savivaldybės biudžeto lėšos </t>
    </r>
    <r>
      <rPr>
        <b/>
        <sz val="11"/>
        <rFont val="Times New Roman"/>
        <family val="1"/>
        <charset val="186"/>
      </rPr>
      <t>(SB)</t>
    </r>
  </si>
  <si>
    <t xml:space="preserve">Finansavimo šaltiniai </t>
  </si>
  <si>
    <t>Atlikta kultūros įstaigų teikiamų paslaugų kokybės ir poreikių analizė</t>
  </si>
  <si>
    <t>Atlikti kultūros įstaigų teikiamų paslaugų kokybės ir poreikių  analizę</t>
  </si>
  <si>
    <t>Parengtas optimizavimo planas</t>
  </si>
  <si>
    <t>Parengti kultūros ir meno įstaigų optimizavimo planą</t>
  </si>
  <si>
    <t>Parengta kultūros plėtros galimybių studija</t>
  </si>
  <si>
    <t>Kultūros ir meno skyrius</t>
  </si>
  <si>
    <t>1.3.3.</t>
  </si>
  <si>
    <t>Parengti kultūros plėtros galimybių studiją</t>
  </si>
  <si>
    <t>Panevėžio miesto kultūros ir meno įstaigų tinklo optimizavimas</t>
  </si>
  <si>
    <t>Kultūros sektoriaus tarptautiškumą stiprinančių veiklų skatinimas ir plėtra</t>
  </si>
  <si>
    <t>Finansuotų tarptautinių profesionaliojo meno renginių atskleidžiančių Panevėžio miesto identitetą, skaičius per metus</t>
  </si>
  <si>
    <t>1.3.2.</t>
  </si>
  <si>
    <t>Kultūros paslaugų prieinamumo ir patrauklumo didinimas, modernizuojant kultūros įstaigų infrastruktūrą ir pritaikant daugiafunkcinėms ir daugiakultūrinėms paslaugoms</t>
  </si>
  <si>
    <t>1.3.1.</t>
  </si>
  <si>
    <t>teigiamas</t>
  </si>
  <si>
    <t>teigiamas, nepakitęs, neigiamas</t>
  </si>
  <si>
    <t xml:space="preserve">Savivaldybės kultūros ir meno įstaigų paslaugas naudojančių lankytojų skaičiaus pokytis  </t>
  </si>
  <si>
    <r>
      <t>Užtikrinti Panevėžio miesto savivaldybės kultūros įstaigų veiklos kokybės ir paslaugų prieinamumo gerinimą</t>
    </r>
    <r>
      <rPr>
        <u/>
        <sz val="11"/>
        <rFont val="Times New Roman"/>
        <family val="1"/>
        <charset val="186"/>
      </rPr>
      <t xml:space="preserve"> </t>
    </r>
  </si>
  <si>
    <r>
      <t>Meno rezidencijų kūrimas</t>
    </r>
    <r>
      <rPr>
        <u/>
        <sz val="10"/>
        <color rgb="FF000000"/>
        <rFont val="Times New Roman"/>
        <family val="1"/>
        <charset val="186"/>
      </rPr>
      <t xml:space="preserve"> </t>
    </r>
  </si>
  <si>
    <t>Pritrauktų rezidentų skaičius per metus</t>
  </si>
  <si>
    <r>
      <t>Meno rezidencijų kūrimas</t>
    </r>
    <r>
      <rPr>
        <b/>
        <u/>
        <sz val="11"/>
        <color rgb="FF000000"/>
        <rFont val="Times New Roman"/>
        <family val="1"/>
        <charset val="186"/>
      </rPr>
      <t xml:space="preserve"> </t>
    </r>
  </si>
  <si>
    <t>Kultūros ir meno stipendiją gavusių menininkų skaičius per metus</t>
  </si>
  <si>
    <t>Skirti stipendijas menininkams</t>
  </si>
  <si>
    <t>Kultūros ir meno premijų nominacijų skaičius</t>
  </si>
  <si>
    <t xml:space="preserve"> Įsteigti kasmetines Panevėžio miesto kultūros ir meno premijas</t>
  </si>
  <si>
    <t>Finansuotų profesionalaus meno projektų dalis nuo viso finansuotų kultūros ir meno projektų skaičiaus</t>
  </si>
  <si>
    <t>Profesionalaus meno skatinimas ir plėtra</t>
  </si>
  <si>
    <r>
      <t>Profesionalaus meno ir kultūros renginių skaičiaus pokytis</t>
    </r>
    <r>
      <rPr>
        <sz val="10"/>
        <color rgb="FF000000"/>
        <rFont val="Times New Roman"/>
        <family val="1"/>
        <charset val="186"/>
      </rPr>
      <t xml:space="preserve"> </t>
    </r>
  </si>
  <si>
    <r>
      <t>Sudaryti palankias sąlygas profesionalaus meno ir kultūros vystymuisi</t>
    </r>
    <r>
      <rPr>
        <i/>
        <sz val="11"/>
        <color rgb="FF000000"/>
        <rFont val="Times New Roman"/>
        <family val="1"/>
        <charset val="186"/>
      </rPr>
      <t xml:space="preserve">  </t>
    </r>
  </si>
  <si>
    <t>Finansuotų įvairių renginių skaičius</t>
  </si>
  <si>
    <t>Finansuoti įvairius renginius</t>
  </si>
  <si>
    <t>Kofinansuotų kultūros ir meno projektų skaičius per metus</t>
  </si>
  <si>
    <t>Kofinansuoti kultūros ir meno projektus</t>
  </si>
  <si>
    <t>Iš dalies finansuotų kultūros ir meno projektų skaičius per metus</t>
  </si>
  <si>
    <t>Iš dalies finansuoti kultūros ir meno projektus</t>
  </si>
  <si>
    <t>Tradicinių ir unikalių (inovatyvių) kultūros projektų rėmimas</t>
  </si>
  <si>
    <t xml:space="preserve">"Dainų šventė 2024"  finansavimas </t>
  </si>
  <si>
    <t>Dainų švenčių ir  kitų megėjų meno renginių finansavimas</t>
  </si>
  <si>
    <t>Iš dalies finansuotų mėgėjų meno kolektyvų veiklos projektų skaičius per metus</t>
  </si>
  <si>
    <t>Mėgėjų meno kolektyvų veiklos skatinimas</t>
  </si>
  <si>
    <t>Sąlygų miesto gyventojams dalyvauti kultūros ir meno veikloje, ugdyti kūrybiškumą ir plėsti meninę veiklą sudarymas</t>
  </si>
  <si>
    <t>Kultūros renginių rinkodaros priemonių įgyvendinimas</t>
  </si>
  <si>
    <t>Įgyvendintų renginių rinkodaros priemonių skaičius</t>
  </si>
  <si>
    <r>
      <t>Miesto bendruomenės įtraukties pokytis lyginant su praėjusiais metais</t>
    </r>
    <r>
      <rPr>
        <sz val="10"/>
        <color rgb="FF000000"/>
        <rFont val="Times New Roman"/>
        <family val="1"/>
        <charset val="186"/>
      </rPr>
      <t xml:space="preserve"> </t>
    </r>
  </si>
  <si>
    <t>Padidinti miesto bendruomenės įtrauktį į kultūros kūrimą ir naudojimąsi kultūros produktais bei paslaugomis</t>
  </si>
  <si>
    <t>padidėjęs</t>
  </si>
  <si>
    <t>padidėjęs, nepakitęs, sumažėjęs</t>
  </si>
  <si>
    <r>
      <t>Kultūros paslaugas naudojančių gyventojų skaičiaus pokyčio vertinimas</t>
    </r>
    <r>
      <rPr>
        <sz val="10"/>
        <rFont val="Calibri"/>
        <family val="2"/>
        <charset val="186"/>
      </rPr>
      <t xml:space="preserve"> </t>
    </r>
  </si>
  <si>
    <t>Kultūros paslaugas naudojančių gyventojų skaičiaus pokytis</t>
  </si>
  <si>
    <t xml:space="preserve">Kurti tvarią socialinę ir ekonominę kultūros vertę Panevėžyje </t>
  </si>
  <si>
    <t xml:space="preserve">KULTŪROS IR MENO PROGRAMOS (NR. 11)                                                                                              
</t>
  </si>
  <si>
    <t>`</t>
  </si>
  <si>
    <r>
      <t>Profesinio mokymo ir aukštojo mokslo įstaigų išteklių, reikalingų</t>
    </r>
    <r>
      <rPr>
        <i/>
        <sz val="10"/>
        <rFont val="Times New Roman"/>
        <family val="1"/>
        <charset val="186"/>
      </rPr>
      <t xml:space="preserve"> Pramonė 4.0</t>
    </r>
    <r>
      <rPr>
        <sz val="10"/>
        <rFont val="Times New Roman"/>
        <family val="1"/>
        <charset val="186"/>
      </rPr>
      <t xml:space="preserve"> srities specialistams rengti, vystymas</t>
    </r>
  </si>
  <si>
    <r>
      <t xml:space="preserve">Besimokančių studentų ir mokinių skaičius mokymo programose, susijusiose su </t>
    </r>
    <r>
      <rPr>
        <i/>
        <sz val="10"/>
        <rFont val="Times New Roman"/>
        <family val="1"/>
        <charset val="186"/>
      </rPr>
      <t>Pramonės 4.0</t>
    </r>
    <r>
      <rPr>
        <sz val="10"/>
        <rFont val="Times New Roman"/>
        <family val="1"/>
        <charset val="186"/>
      </rPr>
      <t xml:space="preserve"> sritimi, kurių praktinio mokymo metu ne mažiau kaip 50 proc. laiko naudojama nauja (ne senesnė nei 10 m. įranga) įranga, dalis </t>
    </r>
  </si>
  <si>
    <r>
      <t xml:space="preserve">Praktinio mokymo dirbtuvės, pritaikytos </t>
    </r>
    <r>
      <rPr>
        <i/>
        <sz val="10"/>
        <rFont val="Times New Roman"/>
        <family val="1"/>
        <charset val="186"/>
      </rPr>
      <t>Pramonės 4.0</t>
    </r>
    <r>
      <rPr>
        <sz val="10"/>
        <rFont val="Times New Roman"/>
        <family val="1"/>
        <charset val="186"/>
      </rPr>
      <t xml:space="preserve"> profesiniam ugdymui</t>
    </r>
  </si>
  <si>
    <t>Švietimo skyrius</t>
  </si>
  <si>
    <r>
      <t xml:space="preserve">Profesinio mokymo ir aukštojo mokslo įstaigų išteklių, reikalingų </t>
    </r>
    <r>
      <rPr>
        <b/>
        <i/>
        <sz val="11"/>
        <rFont val="Times New Roman"/>
        <family val="1"/>
        <charset val="186"/>
      </rPr>
      <t>Pramonė 4.0</t>
    </r>
    <r>
      <rPr>
        <b/>
        <sz val="11"/>
        <rFont val="Times New Roman"/>
        <family val="1"/>
        <charset val="186"/>
      </rPr>
      <t xml:space="preserve"> srities specialistams rengti, vystymas</t>
    </r>
  </si>
  <si>
    <t xml:space="preserve">Kryptingos profesinio orientavimo sistemos bendradarbiaujant Panevėžio miesto bendrojo ugdymo, profesinio mokymo ir aukštojo mokslo įstaigoms bei verslo įmonėms sukūrimas ir įgyvendinimas </t>
  </si>
  <si>
    <t xml:space="preserve"> Naujų miesto lygmens profesinio orientavimo priemonių skaičius</t>
  </si>
  <si>
    <t>Profesijos patarėjų etatų skaičius</t>
  </si>
  <si>
    <t>proc. nuo visų absolventų</t>
  </si>
  <si>
    <t>Pirmą kartą po studijų baigimo pagal specialybę įsidarbinę Panevėžio profesinio rengimo centro, Panevėžio kolegijos ir KTU fakulteto absolventai</t>
  </si>
  <si>
    <r>
      <t>Paskatinti aukštojo mokslo ir profesinio mokymo įstaigų teikiamų paslaugų atitiktį trumpalaikėms ir ilgalaikėms darbo rinkos poreikių prognozėms</t>
    </r>
    <r>
      <rPr>
        <sz val="11"/>
        <rFont val="Times New Roman"/>
        <family val="1"/>
        <charset val="186"/>
      </rPr>
      <t xml:space="preserve"> </t>
    </r>
  </si>
  <si>
    <t xml:space="preserve">Užimtų gyventojų pagal profesijų grupes, išskyrus nekvalifikuotus darbininkus, dalis </t>
  </si>
  <si>
    <t xml:space="preserve">Didinti kvalifikuotų darbuotojų pasiūlą </t>
  </si>
  <si>
    <t xml:space="preserve">Vaikų iš socialinę riziką patiriančių šeimų skaičius </t>
  </si>
  <si>
    <t>Švietimo skyrius, vyriausioji specialistė Audronė Bagdanskienė</t>
  </si>
  <si>
    <t>Ankstyvojo ugdymo užtikrinimas vaikams iš socialinę riziką patiriančių šeimų</t>
  </si>
  <si>
    <t>Antrųjų mokytojų etatai</t>
  </si>
  <si>
    <t>Mokymo priemonės specialiųjų ugdymosi poreikių mokiniams</t>
  </si>
  <si>
    <t>Mokytojų padėjėjų etatai</t>
  </si>
  <si>
    <t>Švietimo skyrius, vyriausioji specialistė Aušra Gabrėnienė</t>
  </si>
  <si>
    <t>Įtraukaus švietimo įgyvendinimas</t>
  </si>
  <si>
    <t>Nešiojamieji kompiuteriai</t>
  </si>
  <si>
    <t>Skaitmeninių priemonių, licencijų ir įrangos skaičius</t>
  </si>
  <si>
    <t>Skaitmeninių kompetencijų plėtojimo programos įgyvendinimo priemonių plano finansavimas</t>
  </si>
  <si>
    <t>Švietimo pažangos planas</t>
  </si>
  <si>
    <t>Švietimo skyrius, vedėja Silvija Sėrikovienė</t>
  </si>
  <si>
    <t>Švietimo pažangos plano parengimas</t>
  </si>
  <si>
    <t>Švietimo skyrius, vyriausioji specialistė Simona Vizbarienė</t>
  </si>
  <si>
    <t>Centralizuotos buhalterijos įgyvendinimas</t>
  </si>
  <si>
    <t>Dalyvaujančių projekte mokyklų skaičius</t>
  </si>
  <si>
    <t>Projekto „Kokybės krepšelis“ finansavimas</t>
  </si>
  <si>
    <t>Finansuotų neformaliojo suaugusiųjų švietimo ir tęstinio mokymosi programų skaičius</t>
  </si>
  <si>
    <t>Švietimo skyrius, centralizuoto priėmimo į mokyklas specialistė Karolina Žukaitienė</t>
  </si>
  <si>
    <t>Neformaliojo suaugusiųjų švietimo projektai</t>
  </si>
  <si>
    <t>Neformaliojo vaikų švietimo mokyklų   išorinis auditas</t>
  </si>
  <si>
    <t>Švietimo skyrius, vyriausioji specialistė Vilma Bartašienė</t>
  </si>
  <si>
    <t>Neformaliojo vaikų švietimo mokyklų išorinio audito vykdymas</t>
  </si>
  <si>
    <t>Apdovanotųjų skaičius</t>
  </si>
  <si>
    <t>Fotografijų konkurso organizavimas</t>
  </si>
  <si>
    <t>Pirmokų skaičius miesto mokyklose</t>
  </si>
  <si>
    <t>Švietimo skyrius, vyriausioji specialistė Jolita Glemžienė</t>
  </si>
  <si>
    <t>Mokyklų aprūpinimas priemonėmis, skirtoms šventėms organizuoti</t>
  </si>
  <si>
    <t>Švietimo įstaigų turtui apdrausti (apdraustų ikimokyklinio ugdymo įstaigų skaičius)</t>
  </si>
  <si>
    <t>Švietimo skyrius, vyriausioji mokymo priemonių specialistė Irma Zaveckienė</t>
  </si>
  <si>
    <t xml:space="preserve">Švietimo įstaigų turtui apdrausti </t>
  </si>
  <si>
    <t>Mokyklų edukacinių erdvių konkurso organizavimas (apdovanotų mokyklų skaičius)</t>
  </si>
  <si>
    <t xml:space="preserve">Mokyklų edukacinių erdvių konkurso organizavimas </t>
  </si>
  <si>
    <t>Motyvuotų ir gabių mokinių papildomo mokymo projektų finansavimas (projektuose dalyvaujančių mokinių skaičius)</t>
  </si>
  <si>
    <t>Švietimo skyrius, vyriausioji specialistė Izolda Pakalnienė</t>
  </si>
  <si>
    <t xml:space="preserve">Motyvuotų ir gabių mokinių papildomo mokymo projektų finansavimas </t>
  </si>
  <si>
    <t>Mokinių tarptautinių mainų skatinimo projektų finansavimas (mokinių, dalyvaujančių  tarptautinių mainų skatinimo projektuose, skaičius)</t>
  </si>
  <si>
    <t xml:space="preserve">Mokinių tarptautinių mainų skatinimo projektų finansavimas </t>
  </si>
  <si>
    <t>Jaunųjų specialistų pritraukimo į miesto ugdymo įstaigas ir pedagogų perkvalifikavimo programos įgyvendinimas (finansinę paramą gavusių pedagogų skaičius per metus)</t>
  </si>
  <si>
    <t>Švietimo skyrius, vyriausioji specialistė Eda Vaičiūnė</t>
  </si>
  <si>
    <t xml:space="preserve">Jaunųjų specialistų pritraukimo į miesto ugdymo įstaigas ir pedagogų perkvalifikavimo programos įgyvendinimas </t>
  </si>
  <si>
    <t xml:space="preserve">Geriausiai išlaikiusių valstybinius brandos egzaminus abiturientų pagerbimo šventės organizavimas </t>
  </si>
  <si>
    <t>Švietimo skyrius, vedėja Silvija Sėrikovienė, centralizuoto priėmimo į mokyklas specialistė Karolina Žukaitienė</t>
  </si>
  <si>
    <t>,,Metų mokytojo“ nominacijų ir premijų skyrimas švietimo darbuotojams (įsteigtų nominacijų skaičius)</t>
  </si>
  <si>
    <t xml:space="preserve">,,Metų mokytojo“ nominacijų ir premijų skyrimas švietimo darbuotojams </t>
  </si>
  <si>
    <t>Petro Būtėno premijos skyrimas (premijuotų darbų skaičius)</t>
  </si>
  <si>
    <t xml:space="preserve">Petro Būtėno premijos skyrimas </t>
  </si>
  <si>
    <t>Transporto skyrimas mokiniams nuvežti į olimpiadas, konkursus, varžybas (išvykų skaičius)</t>
  </si>
  <si>
    <t xml:space="preserve">Transporto skyrimas mokiniams nuvežti į olimpiadas, konkursus, varžybas </t>
  </si>
  <si>
    <t>Konkursų, olimpiadų, varžybų, festivalių miesto mokiniams organizavimas (renginių skaičius)</t>
  </si>
  <si>
    <t>Konkursų, olimpiadų, varžybų, festivalių miesto mokiniams organizavimas</t>
  </si>
  <si>
    <t>Mokslo projektų dalinis finansavimas (iš dalies finansuotų tinkamai parengtų mokslo projektų skaičius)</t>
  </si>
  <si>
    <t>Švietimo skyrius, vedėjos pavaduotojas Dainius Šipelis</t>
  </si>
  <si>
    <t>Mokslo projektų dalinis finansavimas</t>
  </si>
  <si>
    <t>Tarptautinės mokytojų dienos minėjimo organizavimas, renginių skaičius</t>
  </si>
  <si>
    <t>Tarptautinės mokytojų dienos minėjimo organizavimas</t>
  </si>
  <si>
    <t>Gabių mokinių skatinimas, paskatintų (apdovanotų mokinių skaičius)</t>
  </si>
  <si>
    <t>Gabių mokinių skatinimas</t>
  </si>
  <si>
    <t>Vaikų vasaros stovyklų finansavimas (mokinių, dalyvaujančių vaikų vasaros poilsio projektuose, skaičius)</t>
  </si>
  <si>
    <t>Vaikų vasaros stovyklų finansavimo konkursas</t>
  </si>
  <si>
    <t>Kolektyvų dalyvavimo regiono ir respublikinėse meno šventėse finansavimas</t>
  </si>
  <si>
    <t>Vaikų ir jaunimo meno projektų ir  tautinio  meno kolektyvų veiklos projektų konkurso organizavimas (projektuose dalyvavusių mokinių skaičius)</t>
  </si>
  <si>
    <t xml:space="preserve">Vaikų ir jaunimo meno projektų ir  tautinio  meno kolektyvų veiklos projektų konkurso organizavimas </t>
  </si>
  <si>
    <t>Mokyklinės dokumentacijos įsigijimas iš Švietimo ir mokslo ministerijos (egzempliorių skaičius)</t>
  </si>
  <si>
    <t>Mokyklinės dokumentacijos įsigijimas iš Švietimo, mokslo ir sporto ministerijos</t>
  </si>
  <si>
    <t xml:space="preserve">Švietimo, kultūros, sporto ir kitų renginių bei projektų įgyvendinimas </t>
  </si>
  <si>
    <t>Mokyklų vidaus patalpų ir lauko infrastruktūros modernizavimas, programų skaičius</t>
  </si>
  <si>
    <t>vnt. / metus</t>
  </si>
  <si>
    <t xml:space="preserve">Įgyvendintų ikimokyklinio, bendrojo ir neformaliojo ugdymo mokyklų infrastruktūros modernizavimo projektų skaičius </t>
  </si>
  <si>
    <t xml:space="preserve">Užtikrinti sveiką, saugią emocinę ir fizinę aplinką  švietimo  įstaigose </t>
  </si>
  <si>
    <t>ML</t>
  </si>
  <si>
    <t>Neformaliojo vaikų švietimo (NVŠ krepšelis) akredituotų  programų skaičius</t>
  </si>
  <si>
    <t>Neformaliojo vaikų švietimo (NVŠ krepšelis) programose dalyvaujančių mokinių skaičius</t>
  </si>
  <si>
    <t xml:space="preserve"> Neformaliojo vaikų švietimo tikslinio finansavimo įgyvendinimas </t>
  </si>
  <si>
    <t>Vykdomų NVŠ ir FŠPU (išskyrus ikimokyklinį ugdymą) programų, atliepiančių miesto prioritetus, dalis per metus</t>
  </si>
  <si>
    <t xml:space="preserve">Neformaliojo ugdymo dermės užtikrinimas </t>
  </si>
  <si>
    <t xml:space="preserve">K. Paltaroko gimnazijos ugdymo programų įgyvendinimas </t>
  </si>
  <si>
    <t>VBSR</t>
  </si>
  <si>
    <t>SP</t>
  </si>
  <si>
    <t xml:space="preserve">Bendrojo ugdymo mokyklų išlaikymas ir programų įgyvendinimas </t>
  </si>
  <si>
    <t>Pedagogų perkvalifikavimo programos plėtojimas ir įgyvendinimas (pedagogų, įgijusių gretutinę specialybę, dalis)</t>
  </si>
  <si>
    <t>80</t>
  </si>
  <si>
    <t>Mokytojų, dalyvavusių profesinių ir dalykinių kompetencijų tobulinimo mokymuose pagal atnaujintų BP reikalavimus, dalis</t>
  </si>
  <si>
    <t>1</t>
  </si>
  <si>
    <t>Parengtas ir įgyvendinamas savivaldybės veiksmų ir priemonių planas, skirtas pasiruošti atnaujintų BP diegimui</t>
  </si>
  <si>
    <t>Parengta ir įgyvendinama mokyklų skaitmenizavimo programa</t>
  </si>
  <si>
    <t>48</t>
  </si>
  <si>
    <t>Mokytojų, turinčių viso etato darbo krūvį, dalis</t>
  </si>
  <si>
    <t>Mokinių ugdymosi pasiekimų gerinimas diegiant kokybės krepšelį (dalyvaujančių projekte mokyklų skaičius)</t>
  </si>
  <si>
    <t>820</t>
  </si>
  <si>
    <t>Bendrojo ugdymo mokyklose dirbančių pedagogų skaičius</t>
  </si>
  <si>
    <t>9840</t>
  </si>
  <si>
    <t>Bendrojo ugdymo mokyklose mokinių skaičius</t>
  </si>
  <si>
    <t>Bendrojo ugdymo mokyklų skaičius</t>
  </si>
  <si>
    <t>Viešoji įstaiga "Debesų kiemas" (  Žemaičių g. 6-54, Panevėžys)</t>
  </si>
  <si>
    <t>VšĮ „Šermukšniukas“ (Šermukšnių g. 31, Panevėžys)  išlaikymas</t>
  </si>
  <si>
    <t>Privačių darželių skaičius</t>
  </si>
  <si>
    <t xml:space="preserve">Privačių darželių ugdymo programų įgyvendinimo užtikrinimas  </t>
  </si>
  <si>
    <t xml:space="preserve">Ikimokyklinių ugdymo mokyklų aplinkos išlaikymas ir programų įgyvendinimas </t>
  </si>
  <si>
    <t>650</t>
  </si>
  <si>
    <t>Pedagogų skaičius</t>
  </si>
  <si>
    <t>910</t>
  </si>
  <si>
    <t>Priešmokyklinio ugdymo grupes lankančių vaikų skaičius</t>
  </si>
  <si>
    <t>3150</t>
  </si>
  <si>
    <t>Ikimokyklines ugdymo mokyklas lankančių vaikų skaičius</t>
  </si>
  <si>
    <t>29</t>
  </si>
  <si>
    <t>Ikimokyklinių ugdymo mokyklų skaičius</t>
  </si>
  <si>
    <t>Skaitmeninio raštingumo kvalifikacijos tobulinimo kursuose dalyvavusių pedagogų dalis</t>
  </si>
  <si>
    <t>Eur/ metus</t>
  </si>
  <si>
    <t>Skaitmeninėms ugdymo priemonėms įsigyti skirtas PMSA finansavimas BU mokykloms</t>
  </si>
  <si>
    <t>NVŠ ir FŠPU programų, vykdomų bet kurio švietimo teikėjo Savivaldybėje, krypčių skaičius</t>
  </si>
  <si>
    <t>Olimpiadų prizininkų skaičius, tenkantis 10 tūkst. mokinių</t>
  </si>
  <si>
    <t>Matematika – 14,0; Lietuvių k. – 7,0</t>
  </si>
  <si>
    <t>PUPP patenkinamo pasiekimų lygio lietuvių k. ir matematikos nepasiekusių mokinių dalis</t>
  </si>
  <si>
    <t>Ikimokyklinį ir priešmokyklinį ugdymą lankančių vaikų dalis</t>
  </si>
  <si>
    <t xml:space="preserve">Pagerinti švietimo paslaugų kokybę </t>
  </si>
  <si>
    <t>228/3</t>
  </si>
  <si>
    <t>rodiklis / vieta</t>
  </si>
  <si>
    <t>Valstybinių brandos egzaminų (VBE) rodiklis ir vieta šalies miestų savivaldybių kontekste, VBE</t>
  </si>
  <si>
    <t>Aukštąjį išsilavinimą įgiję asmenys (25–64 m. amžiaus grupė)</t>
  </si>
  <si>
    <t xml:space="preserve">Didinti švietimo sistemos prieinamumą ir kokybę  </t>
  </si>
  <si>
    <t xml:space="preserve">ŠVIETIMO IR UGDYMO PROGRAMOS (NR. 13)                                                                                             
</t>
  </si>
  <si>
    <t>1.1.3. Grąžintos biudžeto lėšos baigus projektus, finansuojamus Europos Sąjungos, kitos tarptautinės finansinės paramos ir bendrojo finansavimo lėšomis (SB (ES))</t>
  </si>
  <si>
    <t>Finansuoti projektus neigiamų socialinių veiksnių prevencijai įgyvendinti</t>
  </si>
  <si>
    <t>Finansuotų projektų skaičius</t>
  </si>
  <si>
    <t>Švietimo skyriaus vyr. specialistė Agnė Pociūtė</t>
  </si>
  <si>
    <t>Sekti ir analizuoti alkoholio, tabako, narkotinių ir kitų psichiką veikiančių medžiagų, nusikaltimų, prekybos žmonėmis ir prostitucijos, savižudybių ir vaiko teisių apsaugos prevencijos situaciją Panevėžyje, numatyti gaires ir prioritetus projektams, skatinantiems  neigiamų socialinių veiksnių prevencijos įgyvendinimą  mieste</t>
  </si>
  <si>
    <t xml:space="preserve">Įvairiapusės pagalbos teikimas </t>
  </si>
  <si>
    <t>Pagalbos teikimas užsieniečiams, pasitraukusiems iš Ukrainos dėl karo veiksmų</t>
  </si>
  <si>
    <t>Generatoriai Vinicios miestui</t>
  </si>
  <si>
    <t>pagal poreikį</t>
  </si>
  <si>
    <t>Išvežimų į  Ukrainą skaičius</t>
  </si>
  <si>
    <t xml:space="preserve">Humanitarinės pagalbos teikimas  Ukrainai
</t>
  </si>
  <si>
    <t>Panevėžio miesto savivaldybės administracijos jaunimo reikalų koordinatorė( vyriausioji specialistė) Simona Niedvarė;
Panevėžio miesto savivaldybės administracijos  nevyriausybinių organizacijų koordinatorė Goda Voveriūnaitė-Kaminskienė; projekto koordinatorė Nijolė Janėnienė</t>
  </si>
  <si>
    <t>Pagalbos priemonių nukentėjusiems subjektams užtikrinimas</t>
  </si>
  <si>
    <t>Gyventojų bendruomeniškumo ir pilietiškumo skatinimas</t>
  </si>
  <si>
    <t>Balsavusių gyventojų procentas nuo visų miesto gyventojų</t>
  </si>
  <si>
    <t>30/10</t>
  </si>
  <si>
    <t>asm./metus</t>
  </si>
  <si>
    <t>Gyventojų/jaunimo dalyvavusių lyderystės skatinimo veiklose, skaičius</t>
  </si>
  <si>
    <t>2000/5</t>
  </si>
  <si>
    <t>asm./proc./metus</t>
  </si>
  <si>
    <t>Gyventojų, dalyvaujančių bendruomeninių organizacijų veiklose, skaičius per metus (jaunimo proc.)</t>
  </si>
  <si>
    <t xml:space="preserve">Gyventojų, dalyvaujančių savanorystės veiklose viešoje sektoriaus įstaigose, skaičius  </t>
  </si>
  <si>
    <t xml:space="preserve">Suorganizuotų priemonių, skirtų bendruomeninių ir nevyriausybinių organizacijų bendradarbiavimui skatinti, skaičius per metus </t>
  </si>
  <si>
    <t>vnt./metus</t>
  </si>
  <si>
    <t>Paskelbtų kvietimų nevyriausybinėms organizacijoms skaičius</t>
  </si>
  <si>
    <t>Prisidėti prie BIVP (Bendruomenės inicijuota vietos plėtra) strategijos įgyvendinimo</t>
  </si>
  <si>
    <t xml:space="preserve">Nevyriausybinių ir bendruomeninių organizacijų veiklos skatinimo priemonių skaičius per metus </t>
  </si>
  <si>
    <t>Nevyriausybinių ir bendruomeninių organizacijų veiklos skatinimo priemonių įgyvendinimas</t>
  </si>
  <si>
    <t>25/25</t>
  </si>
  <si>
    <r>
      <t>Nevyriausybinių ir bendruomeninių organizacijų lyderių, narių kvalifikacijos kėlimas</t>
    </r>
    <r>
      <rPr>
        <u/>
        <sz val="10"/>
        <rFont val="Times New Roman"/>
        <family val="1"/>
        <charset val="186"/>
      </rPr>
      <t xml:space="preserve"> </t>
    </r>
    <r>
      <rPr>
        <sz val="10"/>
        <rFont val="Times New Roman"/>
        <family val="1"/>
        <charset val="186"/>
      </rPr>
      <t>(dalyvavusių organizacijų / asmenų skaičius)</t>
    </r>
  </si>
  <si>
    <t>Nevyriausybinių ir bendruomeninių organizacijų lyderių, narių kvalifikacijos kėlimas</t>
  </si>
  <si>
    <t>Nevyriausybinių organizacijų pasikeitusių savo įstatus skaičius</t>
  </si>
  <si>
    <t>Kompensuoti nevyriausybinių organizacijų įstatų keitimo išlaidas</t>
  </si>
  <si>
    <t>Finansuoti religinių bendruomenių ir bendrijų projektai</t>
  </si>
  <si>
    <t xml:space="preserve">Panevėžio miesto savivaldybės administracijos  nevyriausybinių organizacijų koordinatorė Goda Voveriūnaitė-Kaminskienė
</t>
  </si>
  <si>
    <t>Finansuoti religinių bendruomenių ir bendrijų projektus</t>
  </si>
  <si>
    <t>Finansuoti bendruomeninių organizacijų projektai</t>
  </si>
  <si>
    <t>Finansuoti bendruomeninių organizacijų projektus</t>
  </si>
  <si>
    <t xml:space="preserve">NVO ir bendruomeninių organizacijų įgyvendintų projektų skaičius </t>
  </si>
  <si>
    <t xml:space="preserve">Viešai pasiekiamų NVO dalis nuo veikiančių NVO </t>
  </si>
  <si>
    <t>Fnansuoti nevyriausybinių organizacijų projektai</t>
  </si>
  <si>
    <t>Finansuoti nevyriausybinių organizacijų projektus</t>
  </si>
  <si>
    <t xml:space="preserve">Įgyvendinti Panevėžio nevyriausybinių organizacijų plėtros politikos priemones </t>
  </si>
  <si>
    <t>Nevyriausybinių, bendruomeninių organizacijų Savivaldybei pateiktų projektų  paraiškų finansavimui gauti skaičius</t>
  </si>
  <si>
    <t>Veikiančių nevyriausybinių, bendruomeninių organizacijų skaičius</t>
  </si>
  <si>
    <t>Išplėtoti NVO ir bendruomeninių organizacijų veiklą bei paskatinti jų iniciatyvas, paskatinti gyventojų bendruomeniškumą ir pilietiškumą</t>
  </si>
  <si>
    <t>Mokyklų, dalyvavusių mokinių dalyvaujamajame biudžete skaičius</t>
  </si>
  <si>
    <t>Įgyvendinti mokinių dalyvaujamąjį biudžetą Panevėžio miesto savivaldybėje</t>
  </si>
  <si>
    <t>Jaunimo savanorišką tarnybą baigusių asmenų skaičius</t>
  </si>
  <si>
    <t>Įgyvendinti jaunimo savanorišką tarnybą Panevėžio miesto savivaldybėje</t>
  </si>
  <si>
    <t>Jaunuolių, dalyvavusių kompetencijų kėlimo renginiuose skaičius</t>
  </si>
  <si>
    <t>Aktyvinti jaunimo ir su jaunimu dirbančių organizacijų veiklumą ir bendradarbiavimą</t>
  </si>
  <si>
    <t>Naujai įsisteigusių jaunimo organizacijų skaičius</t>
  </si>
  <si>
    <t>Jaunimo ar su jaunimu dirbančių organizacijų pasikeitusių savo įstatus skaičius</t>
  </si>
  <si>
    <t>Skatinti jaunimą dalyvauti nevyriausybinių jaunimo organizacijų veiklose</t>
  </si>
  <si>
    <t xml:space="preserve">Jaunimo organizacijų veiklos skatinimo priemonių skaičius per metus  </t>
  </si>
  <si>
    <t>Jaunimui ir jaunimo organizacijoms suorganizuotų kompetencijų kėlimo renginių/mokymų skaičius</t>
  </si>
  <si>
    <t>Organizuoti mokymus jaunimo ir su jaunimu dirbančioms organizacijoms</t>
  </si>
  <si>
    <t xml:space="preserve">Finansuotų jaunimo ir su jaunimu dirbančių organizacijų projektų, veiklos programų, iniciatyvų skaičius per metus </t>
  </si>
  <si>
    <t xml:space="preserve">Finansuoti jaunimo projektus, iniciatyvas ir programas </t>
  </si>
  <si>
    <t xml:space="preserve">Įgyvendinta jaunimo problemų sprendimo 2022–2024 m. priemonių plane numatytų priemonių </t>
  </si>
  <si>
    <t>Įgyvendinti jaunimo problemų sprendimo 2022–2024 m. priemonių plane numatytas priemones</t>
  </si>
  <si>
    <t xml:space="preserve"> Jaunimui skirtų renginių skaičius</t>
  </si>
  <si>
    <t>1.1.3.</t>
  </si>
  <si>
    <t xml:space="preserve">Įgyvendinti jaunimo poreikius atitinkančią jaunimo politiką Panevėžio mieste </t>
  </si>
  <si>
    <t>Atliktų jaunimo situacijos tyrimų skaičius</t>
  </si>
  <si>
    <t>Jaunimo dalyvaujančio jaunimo reikalų taryboje ir kitose savivaldybės darbo grupėse skaičius</t>
  </si>
  <si>
    <t xml:space="preserve">Panevėžio miesto savivaldybės administracijos jaunimo reikalų koordinatorė (vyriausioji specialistė) Simona Niedvarė
</t>
  </si>
  <si>
    <t>Jaunimo poreikius atitinkančios jaunimo politikos įgyvendinimas</t>
  </si>
  <si>
    <t>Įgyvendinti jaunimo vasaros užimtumo ir integracijos į darbo rinką programą</t>
  </si>
  <si>
    <t>Į programą įsitraukusių darbdavių skaičius</t>
  </si>
  <si>
    <t xml:space="preserve"> vnt/metus</t>
  </si>
  <si>
    <t>Jaunimo dalyvavusio integracijos į darbo rinką programoje skaičius per metus</t>
  </si>
  <si>
    <t xml:space="preserve">Darbo su jaunimu formų įvairovės užtikrinimas  </t>
  </si>
  <si>
    <t xml:space="preserve">Jaunimo informavimo ir konsultavimo taško klientų skaičius  </t>
  </si>
  <si>
    <t xml:space="preserve">Teritorijų, kuriose vyksta darbas su jaunimu gatvėje, skaičius </t>
  </si>
  <si>
    <t>Veikiančių atvirų jaunimo centrų ir erdvių skaičius</t>
  </si>
  <si>
    <t>Atvirųjų jaunimo centrų ir atvirųjų jaunimo erdvių unikalių lankytojų skaičius</t>
  </si>
  <si>
    <t>Įgyvendinti jaunimo politiką</t>
  </si>
  <si>
    <t>Savivaldybės administracijos organizuotų apklausų per metus skaičius</t>
  </si>
  <si>
    <t>Savivaldybės tarybos rinkimuose dalyvavusio jaunimo skaičius, palyginti su visų rinkėjų skaičiumi</t>
  </si>
  <si>
    <t>Savivaldybės tarybos rinkimuose dalyvavusių rinkėjų skaičius, palyginti su visų rinkėjų skaičiumi</t>
  </si>
  <si>
    <t>Mato vnt.</t>
  </si>
  <si>
    <t xml:space="preserve">VISUOMENĖS INICIATYVŲ SKATINIMO IR SAUGUMO UŽTIKRINIMO  PROGRAMOS (NR. 14)                                                                                              
</t>
  </si>
  <si>
    <t>&gt;=30</t>
  </si>
  <si>
    <t>Proc. / metus</t>
  </si>
  <si>
    <t>Asmenų, kurie pasibaigus užimtumo didinimo programoms per 3 mėn. dirbs arba vykdys savarankišką veiklą, dalis iš užimtumo didinimo programų dalyvių skaičiaus</t>
  </si>
  <si>
    <t xml:space="preserve">Asmenų, gavusių kompleksines paslaugas, skaičius </t>
  </si>
  <si>
    <t>Paslaugų teikimas pagal Užimtumo didinimo programą</t>
  </si>
  <si>
    <t xml:space="preserve">Asmenų, parengtų integruotis į darbo rinką, skaičius </t>
  </si>
  <si>
    <t>Priemonių teikimas pagal Užimtumo didinimo programą</t>
  </si>
  <si>
    <t>0; 1; 9</t>
  </si>
  <si>
    <t>Kompleksinės ir individualizuotos socialinės paramos teikimo, derinant finansinę paramą, socialines paslaugas ir užimtumo didinimo priemones, plėtra</t>
  </si>
  <si>
    <t>Asmenų, patiriančių socialinės rizikos veiksnius, skaičius (asmenų skaičiaus pasikeitimas per laikotarpį)</t>
  </si>
  <si>
    <t>Vystyti socialinės paramos individualizuoto kompleksiškumo teikimo modelį</t>
  </si>
  <si>
    <t>Renginių skaičius</t>
  </si>
  <si>
    <t>1.1.11.</t>
  </si>
  <si>
    <t>Organizuoti Socialinio darbuotojo, Neįgaliųjų dienos ir Globėjų dienos renginius</t>
  </si>
  <si>
    <t>Gavėjų skaičius</t>
  </si>
  <si>
    <t>Akredituotų vaikų dienos centrų finansavimas</t>
  </si>
  <si>
    <t>Asmenų, turinčių sunkią negalią, gaunančių socialinę globą, skaičius</t>
  </si>
  <si>
    <t xml:space="preserve"> vnt</t>
  </si>
  <si>
    <t xml:space="preserve">Suteiktų socialinės integracijos bendruomenėje paslaugų rūšių skaičius </t>
  </si>
  <si>
    <t>Socialinės globos paslaugų finansavimas</t>
  </si>
  <si>
    <t>Socialinę riziką patiriančių asmenų, dalyvavusių socialinei integracijai skirtose veiklose, dalis nuo nustatytų / besikreipiančių asmenų skaičiaus</t>
  </si>
  <si>
    <t>Socialinių paslaugų integracijos bendruomenėje plėtra</t>
  </si>
  <si>
    <t>1.1.9</t>
  </si>
  <si>
    <t>Prevencinių paslaugų finansavimas</t>
  </si>
  <si>
    <t>Atviro darbo su jaunimu paslaugų finansavimas</t>
  </si>
  <si>
    <t>Eur</t>
  </si>
  <si>
    <t>Paramai skirtos lėšos</t>
  </si>
  <si>
    <t>Parama higienos prekėmis</t>
  </si>
  <si>
    <t>Parama maisto produktais</t>
  </si>
  <si>
    <t xml:space="preserve">Organizacijų, teikiančių sociokultūrines paslaugas vyresnio amžiaus žmonėms, skaičius </t>
  </si>
  <si>
    <t>Bendrųjų socialinių paslaugų programos finansavimas</t>
  </si>
  <si>
    <t>32</t>
  </si>
  <si>
    <t>Asmeninės pagalbos teikimas</t>
  </si>
  <si>
    <t>40</t>
  </si>
  <si>
    <t>Organizuoti būsto pritaikymą neįgaliesiems</t>
  </si>
  <si>
    <t>Sukurtas planas dėl ilgalaikės (trumpalaikės) socialinės globos paslaugų plėtros suaugusiems asmenims</t>
  </si>
  <si>
    <t>Įkurtas dienos centras senyvo amžiaus asmenims</t>
  </si>
  <si>
    <t>Suteiktų nestacionarių paslaugų asmenims (šeimoms) bendruomenėje ir šeimoje dalis nuo Socialinių paslaugų kataloge nurodytų nestacionarių paslaugų skaičiaus</t>
  </si>
  <si>
    <t>Socialinių paslaugų spektro įvairovė ir dalis nuo Socialinio paslaugų kataloge nurodytų paslaugų skaičiaus</t>
  </si>
  <si>
    <t>Šeimoje ir bendruomenėje teikiamų paslaugų infrastruktūros plėtra</t>
  </si>
  <si>
    <t>Kompleksinių paslaugų šeimoms ir vaikams teikimas</t>
  </si>
  <si>
    <t>Įkurtas kompleksinių paslaugų centras vaikams su negalia ir jų šeimos nariams</t>
  </si>
  <si>
    <t>Šeimų ir vaikų, gavusių kompleksines paslaugas, skaičius</t>
  </si>
  <si>
    <t>1.1.8</t>
  </si>
  <si>
    <t>1.1.7</t>
  </si>
  <si>
    <t>Laikino atokvėpio paslaugų finansavimas</t>
  </si>
  <si>
    <t xml:space="preserve">NVO teikiančių socialines paslaugas, skaičius </t>
  </si>
  <si>
    <t>Socialinės priežiūros paslaugų finansavimas</t>
  </si>
  <si>
    <t>640</t>
  </si>
  <si>
    <t>Koordinuoti socialinės reabilitacijos paslaugų neįgaliesiems bendruomenėje programų vykdymą</t>
  </si>
  <si>
    <t>Suteiktų paslaugų rūšys</t>
  </si>
  <si>
    <t>Vykdyti Panevėžio miesto savivaldybės ir Lietuvos agentūros "SOS vaikai" Panevėžio skyriaus bendradarbiavimo sutartį</t>
  </si>
  <si>
    <t>Iš NVO perkamų socialinių paslaugų skaičius</t>
  </si>
  <si>
    <t>64</t>
  </si>
  <si>
    <t>NVO teikiamų socialinių paslaugų dalis nuo Socialinių paslaugų kataloge nurodytų paslaugų skaičiaus</t>
  </si>
  <si>
    <t>Glaudus bendradarbiavimas su NVO skatinant jų įtrauktį teikti socialines paslaugas ir plėsti teikiamų socialinių paslaugų spektrą</t>
  </si>
  <si>
    <t>1500</t>
  </si>
  <si>
    <t>tūkst. vnt</t>
  </si>
  <si>
    <t xml:space="preserve">parduotų autobuso bilietų skaičius </t>
  </si>
  <si>
    <t>Kompensuoti transporto išlaidas teisę į transporto lengvatas turintiems asmenims</t>
  </si>
  <si>
    <t>157</t>
  </si>
  <si>
    <t>Pagalbos pinigų skyrimas ir mokėjimas</t>
  </si>
  <si>
    <t>9295</t>
  </si>
  <si>
    <t>Kompensacijų už būsto šildymą ir vandenį skyrimas ir mokėjimas</t>
  </si>
  <si>
    <t>388</t>
  </si>
  <si>
    <t>Socialinės paramos pašalpų skyrimas ir mokėjimas</t>
  </si>
  <si>
    <t>2160</t>
  </si>
  <si>
    <t>Socialinių pašalpų skyrimas ir mokėjimas</t>
  </si>
  <si>
    <t>Pašalpų ir kompensacijų skyrimas ir mokėjimas iš savivaldybės biudžeto lėšų</t>
  </si>
  <si>
    <t>187</t>
  </si>
  <si>
    <t>Išmokų ir kompensacijų užsieniečiams, gavusiems laikinąją apsaugą, skyrimas ir mokėjimas</t>
  </si>
  <si>
    <t>Finansuoti papildomų lengvatų gavėjų lengvatinį kreditą</t>
  </si>
  <si>
    <t>3836</t>
  </si>
  <si>
    <t>Mokinių, gaunančių nemokamą maitinimą, vidutinis  skaičius per mėnesį</t>
  </si>
  <si>
    <t>Socialinės paramos mokiniams skyrimas ir mokėjimas</t>
  </si>
  <si>
    <t>65</t>
  </si>
  <si>
    <t>Panaudos kompensacijų gavėjų skaičius</t>
  </si>
  <si>
    <t>97</t>
  </si>
  <si>
    <t>Asmenų (šeimų), gavusių būsto nuomos ar išperkamosios būsto nuomos mokesčio dalies kompensaciją, skaičius</t>
  </si>
  <si>
    <t>Būsto nuomos ar panaudos  kompensacijų skyrimas ir mokėjimas</t>
  </si>
  <si>
    <t>Kompensacijų nepriklausomybės  gynėjams skyrimas ir mokėjimas</t>
  </si>
  <si>
    <t>Išmokų neįgaliesiems, auginantiems vaikus, skyrimas ir mokėjimas</t>
  </si>
  <si>
    <t>Išmokų kariams savanoriams skyrimas ir mokėjimas</t>
  </si>
  <si>
    <t>17320</t>
  </si>
  <si>
    <t>Išmokų vaikams skyrimas ir mokėjimas</t>
  </si>
  <si>
    <t>Administruojančių darbuotojų skaičius</t>
  </si>
  <si>
    <t>Asmens savarankiškumo vertinimas</t>
  </si>
  <si>
    <t>3202</t>
  </si>
  <si>
    <t>Individualios pagalbos teikimo išlaidų kompensacijų skyrimas ir mokėjimas</t>
  </si>
  <si>
    <t>1450</t>
  </si>
  <si>
    <t>Laidojimo pašalpos gavėjų skaičius</t>
  </si>
  <si>
    <t>Paramos mirties atveju skyrimas ir mokėjimas</t>
  </si>
  <si>
    <t>Išmokų, kompensacijų ir socialinės paramos mokiniams skyrimas ir mokėjimas iš valstybės biudžeto lėšų</t>
  </si>
  <si>
    <t xml:space="preserve">Gyventojų poreikius atitinkančių socialinių paslaugų  dalis nuo Socialinio paslaugų kataloge nurodytų paslaugų skaičiaus </t>
  </si>
  <si>
    <t>Užtikrinti kokybišką ir efektyvią socialinę paramą bendruomenėje</t>
  </si>
  <si>
    <t xml:space="preserve">Socialinių paslaugų poreikio patenkinimas </t>
  </si>
  <si>
    <r>
      <t>Skatinti socialinės atskirties mažėjimą ir socialinį saugumą</t>
    </r>
    <r>
      <rPr>
        <sz val="11"/>
        <rFont val="Times New Roman"/>
        <family val="1"/>
        <charset val="186"/>
      </rPr>
      <t xml:space="preserve">     </t>
    </r>
  </si>
  <si>
    <t xml:space="preserve"> SOCIALINĖS PARAMOS ĮGYVENDINIMO PROGRAMOS (NR.15)                                                                                              
</t>
  </si>
  <si>
    <t>Ūkio ir eksploatavimo skyrius</t>
  </si>
  <si>
    <t>Viešosios tvarkos skyrius</t>
  </si>
  <si>
    <t>Viešųjų pirkimų skyrius</t>
  </si>
  <si>
    <t>Veiklos valdymo skyrius</t>
  </si>
  <si>
    <t>Miesto plėtros skyrius</t>
  </si>
  <si>
    <t>E. plėtros skyrius</t>
  </si>
  <si>
    <t>Centralizuoto vidaus audito skyrius</t>
  </si>
  <si>
    <t xml:space="preserve">                              Pavadinimas</t>
  </si>
  <si>
    <t>Vykdytojo kodas</t>
  </si>
  <si>
    <t>VEIKLOS PLANO PROGRAMOS/PRIEMONĖS VYKDYTOJŲ KODŲ  KLASIFIKATORIUS</t>
  </si>
  <si>
    <t xml:space="preserve">Panevėžio miesto savivaldybės 
administracijos direktoriaus                                                                                  2024-10-25 d. įsakymo Nr. AF-199                                                                            1  priedas  
</t>
  </si>
  <si>
    <t xml:space="preserve">Panevėžio miesto savivaldybės 
administracijos direktoriaus                                                                                  2024-10-25 d. įsakymo Nr. AF-199                                                                            2  priedas  
</t>
  </si>
  <si>
    <t xml:space="preserve">Panevėžio miesto savivaldybės 
administracijos direktoriaus                                                                                  2024-10-25 d. įsakymo Nr. AF-199                                                                            3  priedas  
</t>
  </si>
  <si>
    <t xml:space="preserve">Panevėžio miesto savivaldybės 
administracijos direktoriaus                                                                                  2024-10-25 d. įsakymo Nr. AF-199                                                                            4  priedas  
</t>
  </si>
  <si>
    <t xml:space="preserve">Panevėžio miesto savivaldybės 
administracijos direktoriaus                                                                                  2024-10-25 d. įsakymo Nr. AF-199                                                                            5  priedas  
</t>
  </si>
  <si>
    <t xml:space="preserve">Panevėžio miesto savivaldybės 
administracijos direktoriaus                                                                                  2024-10-25 d. įsakymo Nr. AF-199                                                                            6  priedas  
</t>
  </si>
  <si>
    <t xml:space="preserve">Panevėžio miesto savivaldybės 
administracijos direktoriaus                                                                                  2024-10-25 d. įsakymo Nr. AF-199                                                                            7  priedas  
</t>
  </si>
  <si>
    <t xml:space="preserve">Panevėžio miesto savivaldybės 
administracijos direktoriaus                                                                                  2024-10-25 d. įsakymo Nr. AF-199                                                                             8  priedas  
</t>
  </si>
  <si>
    <t xml:space="preserve">Panevėžio miesto savivaldybės 
administracijos direktoriaus                                                                                  2024-10-25 d. įsakymo Nr. AF-199                                                                            9  priedas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</si>
</sst>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quot;_-;\-* #,##0.00\ &quot;€&quot;_-;_-* &quot;-&quot;??\ &quot;€&quot;_-;_-@_-"/>
    <numFmt numFmtId="164" formatCode="0.0"/>
    <numFmt numFmtId="165" formatCode="#,##0.0"/>
    <numFmt numFmtId="166" formatCode="_-* #,##0.00\ _€_-;\-* #,##0.00\ _€_-;_-* &quot;-&quot;??\ _€_-;_-@_-"/>
    <numFmt numFmtId="167" formatCode="_-* #,##0.0\ _€_-;\-* #,##0.0\ _€_-;_-* &quot;-&quot;??\ _€_-;_-@_-"/>
    <numFmt numFmtId="168" formatCode="0.000"/>
    <numFmt numFmtId="169" formatCode="_-* #,##0\ _€_-;\-* #,##0\ _€_-;_-* &quot;-&quot;??\ _€_-;_-@_-"/>
  </numFmts>
  <fonts count="93" x14ac:knownFonts="1">
    <font>
      <sz val="11"/>
      <color theme="1"/>
      <name val="Calibri"/>
      <family val="2"/>
      <charset val="186"/>
      <scheme val="minor"/>
    </font>
    <font>
      <sz val="11"/>
      <color theme="1"/>
      <name val="Calibri"/>
      <family val="2"/>
      <charset val="186"/>
      <scheme val="minor"/>
    </font>
    <font>
      <sz val="11"/>
      <color rgb="FFFF0000"/>
      <name val="Calibri"/>
      <family val="2"/>
      <charset val="186"/>
      <scheme val="minor"/>
    </font>
    <font>
      <sz val="10"/>
      <name val="Arial"/>
      <family val="2"/>
      <charset val="186"/>
    </font>
    <font>
      <sz val="11"/>
      <name val="Times New Roman"/>
      <family val="1"/>
      <charset val="186"/>
    </font>
    <font>
      <sz val="10"/>
      <name val="Times New Roman"/>
      <family val="1"/>
      <charset val="186"/>
    </font>
    <font>
      <sz val="9"/>
      <color rgb="FFFF0000"/>
      <name val="Times New Roman"/>
      <family val="1"/>
      <charset val="186"/>
    </font>
    <font>
      <sz val="9"/>
      <name val="Times New Roman"/>
      <family val="1"/>
      <charset val="186"/>
    </font>
    <font>
      <b/>
      <sz val="10"/>
      <name val="Times New Roman"/>
      <family val="1"/>
      <charset val="186"/>
    </font>
    <font>
      <sz val="9"/>
      <color theme="1"/>
      <name val="Times New Roman"/>
      <family val="1"/>
      <charset val="186"/>
    </font>
    <font>
      <b/>
      <sz val="10"/>
      <color rgb="FFFF0000"/>
      <name val="Times New Roman"/>
      <family val="1"/>
      <charset val="186"/>
    </font>
    <font>
      <b/>
      <sz val="9"/>
      <color theme="1"/>
      <name val="Times New Roman"/>
      <family val="1"/>
      <charset val="186"/>
    </font>
    <font>
      <b/>
      <i/>
      <sz val="9"/>
      <color theme="1"/>
      <name val="Times New Roman"/>
      <family val="1"/>
      <charset val="186"/>
    </font>
    <font>
      <sz val="9"/>
      <name val="Times New Roman"/>
      <family val="1"/>
    </font>
    <font>
      <b/>
      <sz val="9"/>
      <name val="Times New Roman"/>
      <family val="1"/>
      <charset val="186"/>
    </font>
    <font>
      <sz val="11"/>
      <color rgb="FFFF0000"/>
      <name val="Times New Roman"/>
      <family val="1"/>
      <charset val="186"/>
    </font>
    <font>
      <sz val="10"/>
      <name val="Times New Roman"/>
      <family val="1"/>
    </font>
    <font>
      <b/>
      <sz val="10"/>
      <name val="Times New Roman"/>
      <family val="1"/>
    </font>
    <font>
      <sz val="10"/>
      <color rgb="FFFF0000"/>
      <name val="Times New Roman"/>
      <family val="1"/>
    </font>
    <font>
      <b/>
      <sz val="9"/>
      <name val="Times New Roman"/>
      <family val="1"/>
    </font>
    <font>
      <sz val="8"/>
      <name val="Times New Roman"/>
      <family val="1"/>
    </font>
    <font>
      <sz val="10"/>
      <name val="Arial"/>
      <family val="2"/>
    </font>
    <font>
      <sz val="11"/>
      <name val="Calibri"/>
      <family val="2"/>
      <charset val="186"/>
      <scheme val="minor"/>
    </font>
    <font>
      <sz val="10"/>
      <color rgb="FF000000"/>
      <name val="Times New Roman"/>
      <family val="1"/>
      <charset val="186"/>
    </font>
    <font>
      <sz val="8"/>
      <name val="Times New Roman"/>
      <family val="1"/>
      <charset val="186"/>
    </font>
    <font>
      <b/>
      <sz val="11"/>
      <name val="Times New Roman"/>
      <family val="1"/>
    </font>
    <font>
      <sz val="11"/>
      <name val="Times New Roman"/>
      <family val="1"/>
    </font>
    <font>
      <b/>
      <sz val="12"/>
      <name val="Times New Roman"/>
      <family val="1"/>
      <charset val="186"/>
    </font>
    <font>
      <b/>
      <sz val="11"/>
      <name val="Times New Roman"/>
      <family val="1"/>
      <charset val="186"/>
    </font>
    <font>
      <sz val="12"/>
      <name val="Times New Roman"/>
      <family val="1"/>
      <charset val="186"/>
    </font>
    <font>
      <sz val="11"/>
      <color theme="1"/>
      <name val="Times New Roman"/>
      <family val="1"/>
      <charset val="186"/>
    </font>
    <font>
      <b/>
      <sz val="11"/>
      <color theme="1"/>
      <name val="Times New Roman"/>
      <family val="1"/>
      <charset val="186"/>
    </font>
    <font>
      <b/>
      <i/>
      <sz val="11"/>
      <color theme="1"/>
      <name val="Times New Roman"/>
      <family val="1"/>
      <charset val="186"/>
    </font>
    <font>
      <sz val="10"/>
      <color rgb="FF0070C0"/>
      <name val="Arial"/>
      <family val="2"/>
      <charset val="186"/>
    </font>
    <font>
      <sz val="10"/>
      <color rgb="FFFF0000"/>
      <name val="Times New Roman"/>
      <family val="1"/>
      <charset val="186"/>
    </font>
    <font>
      <sz val="11"/>
      <name val="Arial"/>
      <family val="2"/>
      <charset val="186"/>
    </font>
    <font>
      <sz val="10"/>
      <color rgb="FFFF0000"/>
      <name val="Arial"/>
      <family val="2"/>
      <charset val="186"/>
    </font>
    <font>
      <sz val="10"/>
      <color rgb="FFFF0066"/>
      <name val="Arial"/>
      <family val="2"/>
      <charset val="186"/>
    </font>
    <font>
      <sz val="8"/>
      <name val="Arial"/>
      <family val="2"/>
      <charset val="186"/>
    </font>
    <font>
      <b/>
      <sz val="10"/>
      <color rgb="FF0070C0"/>
      <name val="Arial"/>
      <family val="2"/>
      <charset val="186"/>
    </font>
    <font>
      <b/>
      <sz val="11"/>
      <color rgb="FFFF0000"/>
      <name val="Times New Roman"/>
      <family val="1"/>
      <charset val="186"/>
    </font>
    <font>
      <sz val="11"/>
      <color rgb="FF0070C0"/>
      <name val="Times New Roman"/>
      <family val="1"/>
      <charset val="186"/>
    </font>
    <font>
      <sz val="10"/>
      <color rgb="FF0070C0"/>
      <name val="Times New Roman"/>
      <family val="1"/>
      <charset val="186"/>
    </font>
    <font>
      <sz val="11"/>
      <color rgb="FFFF0000"/>
      <name val="Arial"/>
      <family val="2"/>
      <charset val="186"/>
    </font>
    <font>
      <b/>
      <sz val="10"/>
      <color theme="1"/>
      <name val="Times New Roman"/>
      <family val="1"/>
      <charset val="186"/>
    </font>
    <font>
      <sz val="11"/>
      <name val="Arial"/>
      <family val="2"/>
    </font>
    <font>
      <sz val="11"/>
      <color rgb="FFFF0000"/>
      <name val="Times New Roman"/>
      <family val="1"/>
    </font>
    <font>
      <sz val="11"/>
      <color rgb="FFFF0000"/>
      <name val="Arial"/>
      <family val="2"/>
    </font>
    <font>
      <b/>
      <sz val="11"/>
      <color rgb="FFFF0000"/>
      <name val="Times New Roman"/>
      <family val="1"/>
    </font>
    <font>
      <b/>
      <sz val="11"/>
      <name val="Arial"/>
      <family val="2"/>
      <charset val="186"/>
    </font>
    <font>
      <sz val="11"/>
      <color rgb="FF0070C0"/>
      <name val="Times New Roman"/>
      <family val="1"/>
    </font>
    <font>
      <b/>
      <sz val="10"/>
      <color theme="1"/>
      <name val="Times New Roman"/>
      <family val="1"/>
    </font>
    <font>
      <sz val="10"/>
      <color theme="1"/>
      <name val="Times New Roman"/>
      <family val="1"/>
      <charset val="186"/>
    </font>
    <font>
      <b/>
      <sz val="10"/>
      <name val="Arial"/>
      <family val="2"/>
      <charset val="186"/>
    </font>
    <font>
      <sz val="10"/>
      <color rgb="FF00B050"/>
      <name val="Arial"/>
      <family val="2"/>
      <charset val="186"/>
    </font>
    <font>
      <sz val="10"/>
      <color rgb="FF00B050"/>
      <name val="Times New Roman"/>
      <family val="1"/>
      <charset val="186"/>
    </font>
    <font>
      <sz val="8"/>
      <color rgb="FFFF0000"/>
      <name val="Times New Roman"/>
      <family val="1"/>
      <charset val="186"/>
    </font>
    <font>
      <b/>
      <sz val="12"/>
      <name val="Times New Roman"/>
      <family val="1"/>
    </font>
    <font>
      <b/>
      <sz val="10"/>
      <color rgb="FFFF0000"/>
      <name val="Times New Roman"/>
      <family val="1"/>
    </font>
    <font>
      <sz val="10"/>
      <color rgb="FF00B050"/>
      <name val="Times New Roman"/>
      <family val="1"/>
    </font>
    <font>
      <sz val="10"/>
      <color theme="5"/>
      <name val="Times New Roman"/>
      <family val="1"/>
      <charset val="186"/>
    </font>
    <font>
      <sz val="9"/>
      <color theme="5"/>
      <name val="Times New Roman"/>
      <family val="1"/>
      <charset val="186"/>
    </font>
    <font>
      <sz val="11"/>
      <color rgb="FF006100"/>
      <name val="Calibri"/>
      <family val="2"/>
      <charset val="186"/>
      <scheme val="minor"/>
    </font>
    <font>
      <b/>
      <sz val="8"/>
      <name val="Times New Roman"/>
      <family val="1"/>
      <charset val="186"/>
    </font>
    <font>
      <b/>
      <sz val="9"/>
      <color rgb="FFFF0000"/>
      <name val="Times New Roman"/>
      <family val="1"/>
      <charset val="186"/>
    </font>
    <font>
      <sz val="11"/>
      <color rgb="FF1F497D"/>
      <name val="Calibri"/>
      <family val="2"/>
      <charset val="186"/>
      <scheme val="minor"/>
    </font>
    <font>
      <u/>
      <sz val="10"/>
      <name val="Times New Roman"/>
      <family val="1"/>
      <charset val="186"/>
    </font>
    <font>
      <sz val="12"/>
      <name val="Arial"/>
      <family val="2"/>
      <charset val="186"/>
    </font>
    <font>
      <vertAlign val="superscript"/>
      <sz val="10"/>
      <name val="Times New Roman"/>
      <family val="1"/>
      <charset val="186"/>
    </font>
    <font>
      <sz val="10"/>
      <color rgb="FFFFFF00"/>
      <name val="Times New Roman"/>
      <family val="1"/>
      <charset val="186"/>
    </font>
    <font>
      <b/>
      <u/>
      <sz val="10"/>
      <name val="Times New Roman"/>
      <family val="1"/>
      <charset val="186"/>
    </font>
    <font>
      <u/>
      <sz val="11"/>
      <name val="Times New Roman"/>
      <family val="1"/>
      <charset val="186"/>
    </font>
    <font>
      <b/>
      <sz val="12"/>
      <name val="Arial"/>
      <family val="2"/>
      <charset val="186"/>
    </font>
    <font>
      <sz val="12"/>
      <color rgb="FFFF0000"/>
      <name val="Times New Roman"/>
      <family val="1"/>
      <charset val="186"/>
    </font>
    <font>
      <sz val="8"/>
      <color rgb="FFFF0000"/>
      <name val="Times New Roman"/>
      <family val="1"/>
    </font>
    <font>
      <b/>
      <sz val="10"/>
      <color rgb="FFFF0000"/>
      <name val="Arial"/>
      <family val="2"/>
      <charset val="186"/>
    </font>
    <font>
      <u/>
      <sz val="10"/>
      <color rgb="FF000000"/>
      <name val="Times New Roman"/>
      <family val="1"/>
      <charset val="186"/>
    </font>
    <font>
      <b/>
      <u/>
      <sz val="11"/>
      <color rgb="FF000000"/>
      <name val="Times New Roman"/>
      <family val="1"/>
      <charset val="186"/>
    </font>
    <font>
      <b/>
      <sz val="11"/>
      <color rgb="FF000000"/>
      <name val="Times New Roman"/>
      <family val="1"/>
      <charset val="186"/>
    </font>
    <font>
      <i/>
      <sz val="11"/>
      <color rgb="FF000000"/>
      <name val="Times New Roman"/>
      <family val="1"/>
      <charset val="186"/>
    </font>
    <font>
      <sz val="10"/>
      <name val="Calibri"/>
      <family val="2"/>
      <charset val="186"/>
    </font>
    <font>
      <i/>
      <sz val="10"/>
      <name val="Times New Roman"/>
      <family val="1"/>
      <charset val="186"/>
    </font>
    <font>
      <b/>
      <i/>
      <sz val="11"/>
      <name val="Times New Roman"/>
      <family val="1"/>
      <charset val="186"/>
    </font>
    <font>
      <strike/>
      <sz val="10"/>
      <name val="Times New Roman"/>
      <family val="1"/>
      <charset val="186"/>
    </font>
    <font>
      <sz val="12"/>
      <color theme="1"/>
      <name val="Arial"/>
      <family val="2"/>
      <charset val="186"/>
    </font>
    <font>
      <sz val="8"/>
      <color rgb="FF333333"/>
      <name val="Arial"/>
      <family val="2"/>
      <charset val="186"/>
    </font>
    <font>
      <sz val="10"/>
      <name val="Open Sans"/>
      <family val="2"/>
      <charset val="186"/>
    </font>
    <font>
      <b/>
      <sz val="8"/>
      <name val="Times New Roman"/>
      <family val="1"/>
    </font>
    <font>
      <sz val="10"/>
      <name val="Times"/>
      <family val="1"/>
    </font>
    <font>
      <b/>
      <sz val="10"/>
      <name val="Arial"/>
      <family val="2"/>
    </font>
    <font>
      <b/>
      <sz val="11"/>
      <name val="Arial"/>
      <family val="2"/>
    </font>
    <font>
      <sz val="10"/>
      <name val="Times"/>
      <family val="1"/>
      <charset val="186"/>
    </font>
    <font>
      <sz val="11"/>
      <color rgb="FF000000"/>
      <name val="Times New Roman"/>
      <family val="1"/>
      <charset val="186"/>
    </font>
  </fonts>
  <fills count="26">
    <fill>
      <patternFill patternType="none"/>
    </fill>
    <fill>
      <patternFill patternType="gray125"/>
    </fill>
    <fill>
      <patternFill patternType="solid">
        <fgColor rgb="FF9999FF"/>
        <bgColor indexed="64"/>
      </patternFill>
    </fill>
    <fill>
      <patternFill patternType="solid">
        <fgColor theme="0"/>
        <bgColor indexed="64"/>
      </patternFill>
    </fill>
    <fill>
      <patternFill patternType="solid">
        <fgColor rgb="FFFFFF00"/>
        <bgColor indexed="64"/>
      </patternFill>
    </fill>
    <fill>
      <patternFill patternType="solid">
        <fgColor indexed="13"/>
        <bgColor indexed="64"/>
      </patternFill>
    </fill>
    <fill>
      <patternFill patternType="solid">
        <fgColor theme="4" tint="0.59999389629810485"/>
        <bgColor indexed="64"/>
      </patternFill>
    </fill>
    <fill>
      <patternFill patternType="solid">
        <fgColor rgb="FFCCFFCC"/>
        <bgColor indexed="64"/>
      </patternFill>
    </fill>
    <fill>
      <patternFill patternType="solid">
        <fgColor indexed="44"/>
        <bgColor indexed="64"/>
      </patternFill>
    </fill>
    <fill>
      <patternFill patternType="solid">
        <fgColor rgb="FF99CCFF"/>
        <bgColor indexed="64"/>
      </patternFill>
    </fill>
    <fill>
      <patternFill patternType="solid">
        <fgColor theme="0" tint="-0.14999847407452621"/>
        <bgColor indexed="64"/>
      </patternFill>
    </fill>
    <fill>
      <patternFill patternType="solid">
        <fgColor rgb="FFFFC000"/>
        <bgColor indexed="64"/>
      </patternFill>
    </fill>
    <fill>
      <patternFill patternType="solid">
        <fgColor rgb="FFFFCCFF"/>
        <bgColor indexed="64"/>
      </patternFill>
    </fill>
    <fill>
      <patternFill patternType="solid">
        <fgColor indexed="42"/>
        <bgColor indexed="64"/>
      </patternFill>
    </fill>
    <fill>
      <patternFill patternType="solid">
        <fgColor indexed="9"/>
        <bgColor indexed="64"/>
      </patternFill>
    </fill>
    <fill>
      <patternFill patternType="solid">
        <fgColor theme="2"/>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0" tint="-0.34998626667073579"/>
        <bgColor indexed="64"/>
      </patternFill>
    </fill>
    <fill>
      <patternFill patternType="solid">
        <fgColor rgb="FFC6EFCE"/>
      </patternFill>
    </fill>
    <fill>
      <patternFill patternType="solid">
        <fgColor rgb="FFB3EBFF"/>
        <bgColor indexed="64"/>
      </patternFill>
    </fill>
    <fill>
      <patternFill patternType="solid">
        <fgColor indexed="22"/>
        <bgColor indexed="64"/>
      </patternFill>
    </fill>
    <fill>
      <patternFill patternType="solid">
        <fgColor rgb="FFFFFFFF"/>
        <bgColor indexed="64"/>
      </patternFill>
    </fill>
    <fill>
      <patternFill patternType="solid">
        <fgColor rgb="FFC0C0C0"/>
        <bgColor indexed="64"/>
      </patternFill>
    </fill>
  </fills>
  <borders count="84">
    <border>
      <left/>
      <right/>
      <top/>
      <bottom/>
      <diagonal/>
    </border>
    <border>
      <left style="medium">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diagonal/>
    </border>
    <border>
      <left/>
      <right style="medium">
        <color indexed="64"/>
      </right>
      <top/>
      <bottom/>
      <diagonal/>
    </border>
    <border>
      <left style="medium">
        <color indexed="64"/>
      </left>
      <right/>
      <top/>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diagonal/>
    </border>
    <border>
      <left style="medium">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medium">
        <color rgb="FF808080"/>
      </bottom>
      <diagonal/>
    </border>
    <border>
      <left style="medium">
        <color indexed="64"/>
      </left>
      <right/>
      <top/>
      <bottom style="medium">
        <color rgb="FF808080"/>
      </bottom>
      <diagonal/>
    </border>
    <border>
      <left style="medium">
        <color indexed="64"/>
      </left>
      <right/>
      <top style="medium">
        <color indexed="64"/>
      </top>
      <bottom style="medium">
        <color rgb="FF808080"/>
      </bottom>
      <diagonal/>
    </border>
    <border>
      <left style="thin">
        <color indexed="64"/>
      </left>
      <right/>
      <top/>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s>
  <cellStyleXfs count="19">
    <xf numFmtId="0" fontId="0" fillId="0" borderId="0"/>
    <xf numFmtId="166" fontId="1" fillId="0" borderId="0" applyFont="0" applyFill="0" applyBorder="0" applyAlignment="0" applyProtection="0"/>
    <xf numFmtId="9" fontId="1" fillId="0" borderId="0" applyFont="0" applyFill="0" applyBorder="0" applyAlignment="0" applyProtection="0"/>
    <xf numFmtId="0" fontId="3" fillId="0" borderId="0"/>
    <xf numFmtId="0" fontId="3" fillId="0" borderId="0"/>
    <xf numFmtId="0" fontId="1" fillId="0" borderId="0"/>
    <xf numFmtId="0" fontId="1" fillId="0" borderId="0"/>
    <xf numFmtId="0" fontId="3" fillId="0" borderId="0"/>
    <xf numFmtId="0" fontId="3" fillId="0" borderId="0"/>
    <xf numFmtId="0" fontId="3" fillId="0" borderId="0"/>
    <xf numFmtId="0" fontId="3" fillId="0" borderId="0"/>
    <xf numFmtId="0" fontId="1" fillId="0" borderId="0"/>
    <xf numFmtId="0" fontId="62" fillId="21" borderId="0" applyNumberFormat="0" applyBorder="0" applyAlignment="0" applyProtection="0"/>
    <xf numFmtId="0" fontId="21" fillId="0" borderId="0"/>
    <xf numFmtId="166" fontId="1" fillId="0" borderId="0" applyFont="0" applyFill="0" applyBorder="0" applyAlignment="0" applyProtection="0"/>
    <xf numFmtId="0" fontId="5" fillId="0" borderId="0"/>
    <xf numFmtId="0" fontId="3" fillId="0" borderId="0"/>
    <xf numFmtId="44" fontId="3" fillId="0" borderId="0" applyFont="0" applyFill="0" applyBorder="0" applyAlignment="0" applyProtection="0"/>
    <xf numFmtId="0" fontId="1" fillId="0" borderId="0"/>
  </cellStyleXfs>
  <cellXfs count="5784">
    <xf numFmtId="0" fontId="0" fillId="0" borderId="0" xfId="0"/>
    <xf numFmtId="0" fontId="0" fillId="0" borderId="0" xfId="0" applyAlignment="1">
      <alignment horizontal="left" wrapText="1"/>
    </xf>
    <xf numFmtId="164" fontId="5" fillId="0" borderId="0" xfId="3" applyNumberFormat="1" applyFont="1" applyAlignment="1">
      <alignment vertical="top"/>
    </xf>
    <xf numFmtId="165" fontId="6" fillId="0" borderId="0" xfId="3" applyNumberFormat="1" applyFont="1" applyAlignment="1">
      <alignment horizontal="center" vertical="top" wrapText="1"/>
    </xf>
    <xf numFmtId="165" fontId="7" fillId="0" borderId="0" xfId="3" applyNumberFormat="1" applyFont="1" applyAlignment="1">
      <alignment horizontal="center" vertical="top" wrapText="1"/>
    </xf>
    <xf numFmtId="164" fontId="8" fillId="0" borderId="1" xfId="3" applyNumberFormat="1" applyFont="1" applyBorder="1" applyAlignment="1">
      <alignment horizontal="center" vertical="top" wrapText="1"/>
    </xf>
    <xf numFmtId="164" fontId="8" fillId="0" borderId="5" xfId="3" applyNumberFormat="1" applyFont="1" applyBorder="1" applyAlignment="1">
      <alignment horizontal="center" vertical="top" wrapText="1"/>
    </xf>
    <xf numFmtId="164" fontId="10" fillId="2" borderId="9" xfId="3" applyNumberFormat="1" applyFont="1" applyFill="1" applyBorder="1" applyAlignment="1">
      <alignment horizontal="center" vertical="top" wrapText="1"/>
    </xf>
    <xf numFmtId="164" fontId="8" fillId="0" borderId="13" xfId="3" applyNumberFormat="1" applyFont="1" applyBorder="1" applyAlignment="1">
      <alignment horizontal="center" vertical="top" wrapText="1"/>
    </xf>
    <xf numFmtId="164" fontId="8" fillId="4" borderId="9" xfId="3" applyNumberFormat="1" applyFont="1" applyFill="1" applyBorder="1" applyAlignment="1">
      <alignment horizontal="center" vertical="top" wrapText="1"/>
    </xf>
    <xf numFmtId="164" fontId="8" fillId="0" borderId="22" xfId="3" applyNumberFormat="1" applyFont="1" applyBorder="1" applyAlignment="1">
      <alignment horizontal="center" vertical="top" wrapText="1"/>
    </xf>
    <xf numFmtId="164" fontId="10" fillId="0" borderId="22" xfId="3" applyNumberFormat="1" applyFont="1" applyBorder="1" applyAlignment="1">
      <alignment horizontal="center" vertical="top" wrapText="1"/>
    </xf>
    <xf numFmtId="165" fontId="6" fillId="0" borderId="0" xfId="3" applyNumberFormat="1" applyFont="1" applyAlignment="1">
      <alignment vertical="top" wrapText="1"/>
    </xf>
    <xf numFmtId="0" fontId="8" fillId="0" borderId="0" xfId="3" applyFont="1" applyAlignment="1">
      <alignment vertical="top"/>
    </xf>
    <xf numFmtId="164" fontId="10" fillId="5" borderId="9" xfId="3" applyNumberFormat="1" applyFont="1" applyFill="1" applyBorder="1" applyAlignment="1">
      <alignment horizontal="center" vertical="top" wrapText="1"/>
    </xf>
    <xf numFmtId="0" fontId="5" fillId="0" borderId="0" xfId="3" applyFont="1" applyAlignment="1">
      <alignment vertical="top"/>
    </xf>
    <xf numFmtId="165" fontId="8" fillId="0" borderId="0" xfId="3" applyNumberFormat="1" applyFont="1" applyAlignment="1">
      <alignment vertical="center" wrapText="1"/>
    </xf>
    <xf numFmtId="165" fontId="8" fillId="0" borderId="0" xfId="3" applyNumberFormat="1" applyFont="1" applyAlignment="1">
      <alignment horizontal="center" vertical="center" wrapText="1"/>
    </xf>
    <xf numFmtId="0" fontId="8" fillId="0" borderId="9" xfId="3" applyFont="1" applyBorder="1" applyAlignment="1">
      <alignment horizontal="center" vertical="center" wrapText="1"/>
    </xf>
    <xf numFmtId="0" fontId="5" fillId="0" borderId="11" xfId="3" applyFont="1" applyBorder="1" applyAlignment="1">
      <alignment vertical="top"/>
    </xf>
    <xf numFmtId="0" fontId="5" fillId="0" borderId="12" xfId="3" applyFont="1" applyBorder="1" applyAlignment="1">
      <alignment vertical="top"/>
    </xf>
    <xf numFmtId="0" fontId="5" fillId="0" borderId="0" xfId="3" applyFont="1" applyAlignment="1">
      <alignment horizontal="right" vertical="top"/>
    </xf>
    <xf numFmtId="164" fontId="5" fillId="0" borderId="3" xfId="3" applyNumberFormat="1" applyFont="1" applyBorder="1" applyAlignment="1">
      <alignment horizontal="right" vertical="top" wrapText="1"/>
    </xf>
    <xf numFmtId="49" fontId="5" fillId="0" borderId="0" xfId="3" applyNumberFormat="1" applyFont="1" applyAlignment="1">
      <alignment horizontal="left" vertical="top" wrapText="1"/>
    </xf>
    <xf numFmtId="49" fontId="5" fillId="0" borderId="0" xfId="3" applyNumberFormat="1" applyFont="1" applyAlignment="1">
      <alignment horizontal="right" vertical="top"/>
    </xf>
    <xf numFmtId="49" fontId="7" fillId="0" borderId="0" xfId="3" applyNumberFormat="1" applyFont="1" applyAlignment="1">
      <alignment horizontal="right" vertical="top"/>
    </xf>
    <xf numFmtId="49" fontId="5" fillId="0" borderId="0" xfId="3" applyNumberFormat="1" applyFont="1" applyAlignment="1">
      <alignment vertical="top"/>
    </xf>
    <xf numFmtId="49" fontId="8" fillId="0" borderId="0" xfId="3" applyNumberFormat="1" applyFont="1" applyAlignment="1">
      <alignment vertical="top" wrapText="1"/>
    </xf>
    <xf numFmtId="49" fontId="8" fillId="0" borderId="0" xfId="3" applyNumberFormat="1" applyFont="1" applyAlignment="1">
      <alignment horizontal="center" vertical="top" wrapText="1"/>
    </xf>
    <xf numFmtId="0" fontId="15" fillId="0" borderId="0" xfId="0" applyFont="1" applyAlignment="1">
      <alignment horizontal="center" vertical="top"/>
    </xf>
    <xf numFmtId="49" fontId="4" fillId="0" borderId="0" xfId="0" applyNumberFormat="1" applyFont="1" applyAlignment="1">
      <alignment vertical="top"/>
    </xf>
    <xf numFmtId="49" fontId="4" fillId="0" borderId="26" xfId="0" applyNumberFormat="1" applyFont="1" applyBorder="1" applyAlignment="1">
      <alignment vertical="top"/>
    </xf>
    <xf numFmtId="49" fontId="4" fillId="0" borderId="26" xfId="0" applyNumberFormat="1" applyFont="1" applyBorder="1" applyAlignment="1">
      <alignment vertical="top" textRotation="90"/>
    </xf>
    <xf numFmtId="164" fontId="10" fillId="4" borderId="9" xfId="0" applyNumberFormat="1" applyFont="1" applyFill="1" applyBorder="1" applyAlignment="1">
      <alignment horizontal="center" vertical="top"/>
    </xf>
    <xf numFmtId="0" fontId="17" fillId="4" borderId="9" xfId="0" applyFont="1" applyFill="1" applyBorder="1" applyAlignment="1">
      <alignment horizontal="center" vertical="top"/>
    </xf>
    <xf numFmtId="0" fontId="18" fillId="6" borderId="2" xfId="0" applyFont="1" applyFill="1" applyBorder="1" applyAlignment="1">
      <alignment horizontal="center" vertical="top"/>
    </xf>
    <xf numFmtId="0" fontId="18" fillId="6" borderId="3" xfId="0" applyFont="1" applyFill="1" applyBorder="1" applyAlignment="1">
      <alignment horizontal="center" vertical="top"/>
    </xf>
    <xf numFmtId="164" fontId="8" fillId="6" borderId="27" xfId="0" applyNumberFormat="1" applyFont="1" applyFill="1" applyBorder="1" applyAlignment="1">
      <alignment horizontal="center" vertical="top"/>
    </xf>
    <xf numFmtId="0" fontId="17" fillId="6" borderId="27" xfId="0" applyFont="1" applyFill="1" applyBorder="1" applyAlignment="1">
      <alignment horizontal="center" vertical="top"/>
    </xf>
    <xf numFmtId="0" fontId="17" fillId="6" borderId="2" xfId="0" applyFont="1" applyFill="1" applyBorder="1" applyAlignment="1">
      <alignment horizontal="left" vertical="top" wrapText="1"/>
    </xf>
    <xf numFmtId="49" fontId="17" fillId="7" borderId="27" xfId="0" applyNumberFormat="1" applyFont="1" applyFill="1" applyBorder="1" applyAlignment="1">
      <alignment horizontal="center" vertical="top"/>
    </xf>
    <xf numFmtId="49" fontId="19" fillId="8" borderId="27" xfId="0" applyNumberFormat="1" applyFont="1" applyFill="1" applyBorder="1" applyAlignment="1">
      <alignment horizontal="center" vertical="top"/>
    </xf>
    <xf numFmtId="0" fontId="18" fillId="9" borderId="2" xfId="0" applyFont="1" applyFill="1" applyBorder="1" applyAlignment="1">
      <alignment horizontal="center" vertical="top"/>
    </xf>
    <xf numFmtId="0" fontId="18" fillId="9" borderId="3" xfId="0" applyFont="1" applyFill="1" applyBorder="1" applyAlignment="1">
      <alignment horizontal="center" vertical="top"/>
    </xf>
    <xf numFmtId="164" fontId="10" fillId="9" borderId="27" xfId="0" applyNumberFormat="1" applyFont="1" applyFill="1" applyBorder="1" applyAlignment="1">
      <alignment horizontal="center" vertical="top"/>
    </xf>
    <xf numFmtId="0" fontId="17" fillId="9" borderId="27" xfId="0" applyFont="1" applyFill="1" applyBorder="1" applyAlignment="1">
      <alignment horizontal="center" vertical="top"/>
    </xf>
    <xf numFmtId="49" fontId="17" fillId="9" borderId="27" xfId="0" applyNumberFormat="1" applyFont="1" applyFill="1" applyBorder="1" applyAlignment="1">
      <alignment horizontal="center" vertical="top"/>
    </xf>
    <xf numFmtId="49" fontId="19" fillId="9" borderId="27" xfId="0" applyNumberFormat="1" applyFont="1" applyFill="1" applyBorder="1" applyAlignment="1">
      <alignment horizontal="center" vertical="top"/>
    </xf>
    <xf numFmtId="0" fontId="8" fillId="7" borderId="2" xfId="0" applyFont="1" applyFill="1" applyBorder="1" applyAlignment="1">
      <alignment horizontal="left" vertical="top" wrapText="1"/>
    </xf>
    <xf numFmtId="0" fontId="8" fillId="7" borderId="3" xfId="0" applyFont="1" applyFill="1" applyBorder="1" applyAlignment="1">
      <alignment horizontal="left" vertical="top" wrapText="1"/>
    </xf>
    <xf numFmtId="164" fontId="10" fillId="7" borderId="27" xfId="0" applyNumberFormat="1" applyFont="1" applyFill="1" applyBorder="1" applyAlignment="1">
      <alignment horizontal="center" vertical="top" wrapText="1"/>
    </xf>
    <xf numFmtId="0" fontId="17" fillId="7" borderId="27" xfId="0" applyFont="1" applyFill="1" applyBorder="1" applyAlignment="1">
      <alignment horizontal="center" vertical="top"/>
    </xf>
    <xf numFmtId="49" fontId="19" fillId="7" borderId="27" xfId="0" applyNumberFormat="1" applyFont="1" applyFill="1" applyBorder="1" applyAlignment="1">
      <alignment horizontal="center" vertical="top"/>
    </xf>
    <xf numFmtId="9" fontId="18" fillId="3" borderId="2" xfId="0" applyNumberFormat="1" applyFont="1" applyFill="1" applyBorder="1" applyAlignment="1">
      <alignment horizontal="center" vertical="top"/>
    </xf>
    <xf numFmtId="0" fontId="18" fillId="3" borderId="28" xfId="0" applyFont="1" applyFill="1" applyBorder="1" applyAlignment="1">
      <alignment horizontal="center" vertical="center"/>
    </xf>
    <xf numFmtId="0" fontId="18" fillId="3" borderId="29" xfId="0" applyFont="1" applyFill="1" applyBorder="1" applyAlignment="1">
      <alignment horizontal="left" vertical="top" wrapText="1"/>
    </xf>
    <xf numFmtId="164" fontId="17" fillId="10" borderId="27" xfId="0" applyNumberFormat="1" applyFont="1" applyFill="1" applyBorder="1" applyAlignment="1">
      <alignment horizontal="center" vertical="top"/>
    </xf>
    <xf numFmtId="0" fontId="17" fillId="10" borderId="1" xfId="0" applyFont="1" applyFill="1" applyBorder="1" applyAlignment="1">
      <alignment horizontal="center" vertical="top"/>
    </xf>
    <xf numFmtId="49" fontId="20" fillId="3" borderId="27" xfId="0" applyNumberFormat="1" applyFont="1" applyFill="1" applyBorder="1" applyAlignment="1">
      <alignment horizontal="center" vertical="center" textRotation="90"/>
    </xf>
    <xf numFmtId="0" fontId="21" fillId="12" borderId="27" xfId="0" applyFont="1" applyFill="1" applyBorder="1" applyAlignment="1">
      <alignment horizontal="center" vertical="top" wrapText="1"/>
    </xf>
    <xf numFmtId="49" fontId="17" fillId="13" borderId="27" xfId="0" applyNumberFormat="1" applyFont="1" applyFill="1" applyBorder="1" applyAlignment="1">
      <alignment horizontal="center" vertical="top"/>
    </xf>
    <xf numFmtId="9" fontId="18" fillId="3" borderId="16" xfId="0" applyNumberFormat="1" applyFont="1" applyFill="1" applyBorder="1" applyAlignment="1">
      <alignment horizontal="center" vertical="top"/>
    </xf>
    <xf numFmtId="0" fontId="18" fillId="3" borderId="30" xfId="0" applyFont="1" applyFill="1" applyBorder="1" applyAlignment="1">
      <alignment horizontal="center" vertical="center"/>
    </xf>
    <xf numFmtId="0" fontId="18" fillId="3" borderId="31" xfId="0" applyFont="1" applyFill="1" applyBorder="1" applyAlignment="1">
      <alignment horizontal="left" vertical="top" wrapText="1"/>
    </xf>
    <xf numFmtId="164" fontId="17" fillId="0" borderId="27" xfId="0" applyNumberFormat="1" applyFont="1" applyBorder="1" applyAlignment="1">
      <alignment horizontal="center" vertical="top"/>
    </xf>
    <xf numFmtId="0" fontId="16" fillId="3" borderId="32" xfId="0" applyFont="1" applyFill="1" applyBorder="1" applyAlignment="1">
      <alignment horizontal="center" vertical="top"/>
    </xf>
    <xf numFmtId="49" fontId="20" fillId="3" borderId="33" xfId="0" applyNumberFormat="1" applyFont="1" applyFill="1" applyBorder="1" applyAlignment="1">
      <alignment horizontal="center" vertical="center" textRotation="90"/>
    </xf>
    <xf numFmtId="49" fontId="17" fillId="12" borderId="34" xfId="0" applyNumberFormat="1" applyFont="1" applyFill="1" applyBorder="1" applyAlignment="1">
      <alignment vertical="top" wrapText="1"/>
    </xf>
    <xf numFmtId="49" fontId="17" fillId="13" borderId="33" xfId="0" applyNumberFormat="1" applyFont="1" applyFill="1" applyBorder="1" applyAlignment="1">
      <alignment horizontal="center" vertical="top"/>
    </xf>
    <xf numFmtId="164" fontId="17" fillId="11" borderId="27" xfId="0" applyNumberFormat="1" applyFont="1" applyFill="1" applyBorder="1" applyAlignment="1">
      <alignment horizontal="center" vertical="top"/>
    </xf>
    <xf numFmtId="0" fontId="17" fillId="11" borderId="13" xfId="0" applyFont="1" applyFill="1" applyBorder="1" applyAlignment="1">
      <alignment horizontal="center" vertical="top"/>
    </xf>
    <xf numFmtId="9" fontId="18" fillId="3" borderId="6" xfId="0" applyNumberFormat="1" applyFont="1" applyFill="1" applyBorder="1" applyAlignment="1">
      <alignment horizontal="center" vertical="top"/>
    </xf>
    <xf numFmtId="0" fontId="18" fillId="3" borderId="35" xfId="0" applyFont="1" applyFill="1" applyBorder="1" applyAlignment="1">
      <alignment horizontal="center" vertical="center"/>
    </xf>
    <xf numFmtId="0" fontId="18" fillId="3" borderId="36" xfId="0" applyFont="1" applyFill="1" applyBorder="1" applyAlignment="1">
      <alignment horizontal="left" vertical="top" wrapText="1"/>
    </xf>
    <xf numFmtId="0" fontId="16" fillId="11" borderId="32" xfId="0" applyFont="1" applyFill="1" applyBorder="1" applyAlignment="1">
      <alignment horizontal="center" vertical="top"/>
    </xf>
    <xf numFmtId="49" fontId="16" fillId="3" borderId="34" xfId="0" applyNumberFormat="1" applyFont="1" applyFill="1" applyBorder="1" applyAlignment="1">
      <alignment horizontal="center" vertical="top"/>
    </xf>
    <xf numFmtId="49" fontId="20" fillId="3" borderId="34" xfId="0" applyNumberFormat="1" applyFont="1" applyFill="1" applyBorder="1" applyAlignment="1">
      <alignment horizontal="center" vertical="center" textRotation="90"/>
    </xf>
    <xf numFmtId="49" fontId="17" fillId="13" borderId="34" xfId="0" applyNumberFormat="1" applyFont="1" applyFill="1" applyBorder="1" applyAlignment="1">
      <alignment horizontal="center" vertical="top"/>
    </xf>
    <xf numFmtId="0" fontId="18" fillId="3" borderId="3" xfId="0" applyFont="1" applyFill="1" applyBorder="1" applyAlignment="1">
      <alignment horizontal="left" vertical="top" wrapText="1"/>
    </xf>
    <xf numFmtId="0" fontId="2" fillId="0" borderId="0" xfId="0" applyFont="1"/>
    <xf numFmtId="0" fontId="18" fillId="3" borderId="8" xfId="0" applyFont="1" applyFill="1" applyBorder="1" applyAlignment="1">
      <alignment horizontal="left" vertical="top" wrapText="1"/>
    </xf>
    <xf numFmtId="164" fontId="17" fillId="0" borderId="9" xfId="0" applyNumberFormat="1" applyFont="1" applyBorder="1" applyAlignment="1">
      <alignment horizontal="center" vertical="top"/>
    </xf>
    <xf numFmtId="9" fontId="18" fillId="3" borderId="39" xfId="0" applyNumberFormat="1" applyFont="1" applyFill="1" applyBorder="1" applyAlignment="1">
      <alignment horizontal="center" vertical="top"/>
    </xf>
    <xf numFmtId="0" fontId="18" fillId="3" borderId="40" xfId="0" applyFont="1" applyFill="1" applyBorder="1" applyAlignment="1">
      <alignment horizontal="center" vertical="center"/>
    </xf>
    <xf numFmtId="0" fontId="18" fillId="3" borderId="41" xfId="0" applyFont="1" applyFill="1" applyBorder="1" applyAlignment="1">
      <alignment horizontal="left" vertical="top" wrapText="1"/>
    </xf>
    <xf numFmtId="164" fontId="17" fillId="11" borderId="13" xfId="0" applyNumberFormat="1" applyFont="1" applyFill="1" applyBorder="1" applyAlignment="1">
      <alignment horizontal="center" vertical="top"/>
    </xf>
    <xf numFmtId="0" fontId="21" fillId="11" borderId="27" xfId="0" applyFont="1" applyFill="1" applyBorder="1" applyAlignment="1">
      <alignment horizontal="center" vertical="top" wrapText="1"/>
    </xf>
    <xf numFmtId="0" fontId="16" fillId="3" borderId="42" xfId="0" applyFont="1" applyFill="1" applyBorder="1" applyAlignment="1">
      <alignment horizontal="center" vertical="top"/>
    </xf>
    <xf numFmtId="0" fontId="16" fillId="3" borderId="43" xfId="0" applyFont="1" applyFill="1" applyBorder="1" applyAlignment="1">
      <alignment horizontal="center" vertical="top" wrapText="1"/>
    </xf>
    <xf numFmtId="0" fontId="16" fillId="3" borderId="36" xfId="0" applyFont="1" applyFill="1" applyBorder="1" applyAlignment="1">
      <alignment horizontal="left" vertical="top" wrapText="1"/>
    </xf>
    <xf numFmtId="164" fontId="16" fillId="11" borderId="32" xfId="0" applyNumberFormat="1" applyFont="1" applyFill="1" applyBorder="1" applyAlignment="1">
      <alignment horizontal="center" vertical="top"/>
    </xf>
    <xf numFmtId="9" fontId="16" fillId="3" borderId="44" xfId="0" applyNumberFormat="1" applyFont="1" applyFill="1" applyBorder="1" applyAlignment="1">
      <alignment horizontal="center" vertical="top"/>
    </xf>
    <xf numFmtId="0" fontId="16" fillId="3" borderId="45" xfId="0" applyFont="1" applyFill="1" applyBorder="1" applyAlignment="1">
      <alignment horizontal="center" vertical="center"/>
    </xf>
    <xf numFmtId="0" fontId="16" fillId="3" borderId="46" xfId="0" applyFont="1" applyFill="1" applyBorder="1" applyAlignment="1">
      <alignment horizontal="left" vertical="top" wrapText="1"/>
    </xf>
    <xf numFmtId="164" fontId="17" fillId="10" borderId="1" xfId="0" applyNumberFormat="1" applyFont="1" applyFill="1" applyBorder="1" applyAlignment="1">
      <alignment horizontal="center" vertical="top"/>
    </xf>
    <xf numFmtId="0" fontId="21" fillId="3" borderId="3" xfId="0" applyFont="1" applyFill="1" applyBorder="1" applyAlignment="1">
      <alignment horizontal="center" vertical="top" wrapText="1"/>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wrapText="1"/>
    </xf>
    <xf numFmtId="0" fontId="16" fillId="0" borderId="36" xfId="5" applyFont="1" applyBorder="1" applyAlignment="1">
      <alignment vertical="top" wrapText="1"/>
    </xf>
    <xf numFmtId="164" fontId="16" fillId="3" borderId="32" xfId="0" applyNumberFormat="1" applyFont="1" applyFill="1" applyBorder="1" applyAlignment="1">
      <alignment horizontal="center" vertical="top"/>
    </xf>
    <xf numFmtId="49" fontId="17" fillId="12" borderId="34" xfId="0" applyNumberFormat="1" applyFont="1" applyFill="1" applyBorder="1" applyAlignment="1">
      <alignment horizontal="center" vertical="top" wrapText="1"/>
    </xf>
    <xf numFmtId="49" fontId="17" fillId="3" borderId="26" xfId="0" applyNumberFormat="1" applyFont="1" applyFill="1" applyBorder="1" applyAlignment="1">
      <alignment horizontal="center" vertical="top" wrapText="1"/>
    </xf>
    <xf numFmtId="49" fontId="16" fillId="3" borderId="3" xfId="0" applyNumberFormat="1" applyFont="1" applyFill="1" applyBorder="1" applyAlignment="1">
      <alignment horizontal="left" vertical="top" wrapText="1"/>
    </xf>
    <xf numFmtId="49" fontId="16" fillId="3" borderId="38" xfId="0" applyNumberFormat="1" applyFont="1" applyFill="1" applyBorder="1" applyAlignment="1">
      <alignment horizontal="left" vertical="top" wrapText="1"/>
    </xf>
    <xf numFmtId="0" fontId="22" fillId="0" borderId="0" xfId="0" applyFont="1"/>
    <xf numFmtId="164" fontId="18" fillId="0" borderId="32" xfId="0" applyNumberFormat="1" applyFont="1" applyBorder="1" applyAlignment="1">
      <alignment horizontal="center" vertical="top"/>
    </xf>
    <xf numFmtId="0" fontId="16" fillId="3" borderId="47" xfId="0" applyFont="1" applyFill="1" applyBorder="1" applyAlignment="1">
      <alignment horizontal="center" vertical="center"/>
    </xf>
    <xf numFmtId="0" fontId="16" fillId="3" borderId="49" xfId="0" applyFont="1" applyFill="1" applyBorder="1" applyAlignment="1">
      <alignment horizontal="center" vertical="center"/>
    </xf>
    <xf numFmtId="164" fontId="16" fillId="3" borderId="52" xfId="0" applyNumberFormat="1" applyFont="1" applyFill="1" applyBorder="1" applyAlignment="1">
      <alignment horizontal="center" vertical="top"/>
    </xf>
    <xf numFmtId="0" fontId="16" fillId="3" borderId="48" xfId="0" applyFont="1" applyFill="1" applyBorder="1" applyAlignment="1">
      <alignment horizontal="center" vertical="center"/>
    </xf>
    <xf numFmtId="0" fontId="21" fillId="3" borderId="27" xfId="0" applyFont="1" applyFill="1" applyBorder="1" applyAlignment="1">
      <alignment horizontal="center" vertical="top" wrapText="1"/>
    </xf>
    <xf numFmtId="164" fontId="16" fillId="3" borderId="42" xfId="0" applyNumberFormat="1" applyFont="1" applyFill="1" applyBorder="1" applyAlignment="1">
      <alignment horizontal="center" vertical="center"/>
    </xf>
    <xf numFmtId="0" fontId="16" fillId="3" borderId="35" xfId="0" applyFont="1" applyFill="1" applyBorder="1" applyAlignment="1">
      <alignment horizontal="center" vertical="center"/>
    </xf>
    <xf numFmtId="0" fontId="5" fillId="0" borderId="34" xfId="6" applyFont="1" applyBorder="1" applyAlignment="1">
      <alignment horizontal="left" vertical="top" wrapText="1"/>
    </xf>
    <xf numFmtId="49" fontId="17" fillId="3" borderId="34" xfId="0" applyNumberFormat="1" applyFont="1" applyFill="1" applyBorder="1" applyAlignment="1">
      <alignment horizontal="center" vertical="top" wrapText="1"/>
    </xf>
    <xf numFmtId="0" fontId="16" fillId="3" borderId="44" xfId="0" applyFont="1" applyFill="1" applyBorder="1" applyAlignment="1">
      <alignment horizontal="center" vertical="center"/>
    </xf>
    <xf numFmtId="0" fontId="16" fillId="3" borderId="29" xfId="0" applyFont="1" applyFill="1" applyBorder="1" applyAlignment="1">
      <alignment horizontal="left" vertical="top" wrapText="1"/>
    </xf>
    <xf numFmtId="164" fontId="17" fillId="10" borderId="9" xfId="0" applyNumberFormat="1" applyFont="1" applyFill="1" applyBorder="1" applyAlignment="1">
      <alignment horizontal="center" vertical="top"/>
    </xf>
    <xf numFmtId="0" fontId="17" fillId="10" borderId="9" xfId="0" applyFont="1" applyFill="1" applyBorder="1" applyAlignment="1">
      <alignment horizontal="center" vertical="top"/>
    </xf>
    <xf numFmtId="0" fontId="16" fillId="3" borderId="51" xfId="0" applyFont="1" applyFill="1" applyBorder="1" applyAlignment="1">
      <alignment horizontal="left" vertical="top" wrapText="1"/>
    </xf>
    <xf numFmtId="164" fontId="16" fillId="3" borderId="34" xfId="0" applyNumberFormat="1" applyFont="1" applyFill="1" applyBorder="1" applyAlignment="1">
      <alignment horizontal="center" vertical="top"/>
    </xf>
    <xf numFmtId="0" fontId="16" fillId="3" borderId="34" xfId="0" applyFont="1" applyFill="1" applyBorder="1" applyAlignment="1">
      <alignment horizontal="center" vertical="top"/>
    </xf>
    <xf numFmtId="9" fontId="16" fillId="3" borderId="47" xfId="0" applyNumberFormat="1" applyFont="1" applyFill="1" applyBorder="1" applyAlignment="1">
      <alignment horizontal="center" vertical="top"/>
    </xf>
    <xf numFmtId="49" fontId="16" fillId="3" borderId="27" xfId="0" applyNumberFormat="1" applyFont="1" applyFill="1" applyBorder="1" applyAlignment="1">
      <alignment vertical="top" wrapText="1"/>
    </xf>
    <xf numFmtId="49" fontId="16" fillId="3" borderId="27" xfId="0" applyNumberFormat="1" applyFont="1" applyFill="1" applyBorder="1" applyAlignment="1">
      <alignment vertical="top"/>
    </xf>
    <xf numFmtId="0" fontId="16" fillId="12" borderId="27" xfId="0" applyFont="1" applyFill="1" applyBorder="1" applyAlignment="1">
      <alignment vertical="top" wrapText="1"/>
    </xf>
    <xf numFmtId="0" fontId="21" fillId="12" borderId="4" xfId="0" applyFont="1" applyFill="1" applyBorder="1" applyAlignment="1">
      <alignment horizontal="center" vertical="top" wrapText="1"/>
    </xf>
    <xf numFmtId="49" fontId="19" fillId="8" borderId="4" xfId="0" applyNumberFormat="1" applyFont="1" applyFill="1" applyBorder="1" applyAlignment="1">
      <alignment horizontal="center" vertical="top"/>
    </xf>
    <xf numFmtId="9" fontId="16" fillId="3" borderId="53" xfId="0" applyNumberFormat="1" applyFont="1" applyFill="1" applyBorder="1" applyAlignment="1">
      <alignment horizontal="center" vertical="top"/>
    </xf>
    <xf numFmtId="0" fontId="16" fillId="3" borderId="54" xfId="0" applyFont="1" applyFill="1" applyBorder="1" applyAlignment="1">
      <alignment horizontal="center" vertical="center"/>
    </xf>
    <xf numFmtId="0" fontId="16" fillId="3" borderId="55" xfId="0" applyFont="1" applyFill="1" applyBorder="1" applyAlignment="1">
      <alignment horizontal="left" vertical="top" wrapText="1"/>
    </xf>
    <xf numFmtId="164" fontId="17" fillId="0" borderId="22" xfId="0" applyNumberFormat="1" applyFont="1" applyBorder="1" applyAlignment="1">
      <alignment horizontal="center" vertical="top"/>
    </xf>
    <xf numFmtId="49" fontId="16" fillId="3" borderId="33" xfId="0" applyNumberFormat="1" applyFont="1" applyFill="1" applyBorder="1" applyAlignment="1">
      <alignment vertical="top" wrapText="1"/>
    </xf>
    <xf numFmtId="49" fontId="16" fillId="3" borderId="33" xfId="0" applyNumberFormat="1" applyFont="1" applyFill="1" applyBorder="1" applyAlignment="1">
      <alignment vertical="top"/>
    </xf>
    <xf numFmtId="0" fontId="16" fillId="12" borderId="22" xfId="0" applyFont="1" applyFill="1" applyBorder="1" applyAlignment="1">
      <alignment vertical="top" wrapText="1"/>
    </xf>
    <xf numFmtId="49" fontId="17" fillId="12" borderId="38" xfId="0" applyNumberFormat="1" applyFont="1" applyFill="1" applyBorder="1" applyAlignment="1">
      <alignment vertical="top" wrapText="1"/>
    </xf>
    <xf numFmtId="0" fontId="21" fillId="3" borderId="33" xfId="0" applyFont="1" applyFill="1" applyBorder="1" applyAlignment="1">
      <alignment horizontal="center" vertical="top" wrapText="1"/>
    </xf>
    <xf numFmtId="49" fontId="19" fillId="8" borderId="15" xfId="0" applyNumberFormat="1" applyFont="1" applyFill="1" applyBorder="1" applyAlignment="1">
      <alignment horizontal="center" vertical="top"/>
    </xf>
    <xf numFmtId="9" fontId="16" fillId="3" borderId="49" xfId="0" applyNumberFormat="1" applyFont="1" applyFill="1" applyBorder="1" applyAlignment="1">
      <alignment horizontal="center" vertical="top"/>
    </xf>
    <xf numFmtId="0" fontId="16" fillId="3" borderId="50" xfId="0" applyFont="1" applyFill="1" applyBorder="1" applyAlignment="1">
      <alignment horizontal="center" vertical="center"/>
    </xf>
    <xf numFmtId="164" fontId="17" fillId="3" borderId="34" xfId="0" applyNumberFormat="1" applyFont="1" applyFill="1" applyBorder="1" applyAlignment="1">
      <alignment horizontal="center" vertical="top"/>
    </xf>
    <xf numFmtId="49" fontId="16" fillId="3" borderId="34" xfId="0" applyNumberFormat="1" applyFont="1" applyFill="1" applyBorder="1" applyAlignment="1">
      <alignment vertical="top" wrapText="1"/>
    </xf>
    <xf numFmtId="49" fontId="16" fillId="3" borderId="34" xfId="0" applyNumberFormat="1" applyFont="1" applyFill="1" applyBorder="1" applyAlignment="1">
      <alignment vertical="top"/>
    </xf>
    <xf numFmtId="0" fontId="16" fillId="12" borderId="34" xfId="0" applyFont="1" applyFill="1" applyBorder="1" applyAlignment="1">
      <alignment vertical="top" wrapText="1"/>
    </xf>
    <xf numFmtId="0" fontId="21" fillId="3" borderId="34" xfId="0" applyFont="1" applyFill="1" applyBorder="1" applyAlignment="1">
      <alignment horizontal="center" vertical="top" wrapText="1"/>
    </xf>
    <xf numFmtId="49" fontId="19" fillId="8" borderId="38" xfId="0" applyNumberFormat="1" applyFont="1" applyFill="1" applyBorder="1" applyAlignment="1">
      <alignment horizontal="center" vertical="top"/>
    </xf>
    <xf numFmtId="0" fontId="16" fillId="3" borderId="28" xfId="0" applyFont="1" applyFill="1" applyBorder="1" applyAlignment="1">
      <alignment horizontal="center" vertical="center"/>
    </xf>
    <xf numFmtId="164" fontId="17" fillId="0" borderId="32" xfId="0" applyNumberFormat="1" applyFont="1" applyBorder="1" applyAlignment="1">
      <alignment horizontal="center" vertical="top"/>
    </xf>
    <xf numFmtId="0" fontId="16" fillId="3" borderId="53" xfId="0" applyFont="1" applyFill="1" applyBorder="1" applyAlignment="1">
      <alignment horizontal="center" vertical="center"/>
    </xf>
    <xf numFmtId="164" fontId="16" fillId="0" borderId="5" xfId="0" applyNumberFormat="1" applyFont="1" applyBorder="1" applyAlignment="1">
      <alignment horizontal="center" vertical="top"/>
    </xf>
    <xf numFmtId="0" fontId="16" fillId="3" borderId="5" xfId="0" applyFont="1" applyFill="1" applyBorder="1" applyAlignment="1">
      <alignment horizontal="center" vertical="top"/>
    </xf>
    <xf numFmtId="0" fontId="5" fillId="12" borderId="27" xfId="0" applyFont="1" applyFill="1" applyBorder="1" applyAlignment="1">
      <alignment horizontal="left" vertical="top" wrapText="1"/>
    </xf>
    <xf numFmtId="0" fontId="21" fillId="11" borderId="0" xfId="0" applyFont="1" applyFill="1" applyAlignment="1">
      <alignment horizontal="center" vertical="top" wrapText="1"/>
    </xf>
    <xf numFmtId="49" fontId="17" fillId="11" borderId="26" xfId="0" applyNumberFormat="1" applyFont="1" applyFill="1" applyBorder="1" applyAlignment="1">
      <alignment vertical="top" wrapText="1"/>
    </xf>
    <xf numFmtId="0" fontId="5" fillId="12" borderId="32" xfId="0" applyFont="1" applyFill="1" applyBorder="1" applyAlignment="1">
      <alignment horizontal="left" vertical="top" wrapText="1"/>
    </xf>
    <xf numFmtId="49" fontId="17" fillId="13" borderId="32" xfId="0" applyNumberFormat="1" applyFont="1" applyFill="1" applyBorder="1" applyAlignment="1">
      <alignment vertical="top"/>
    </xf>
    <xf numFmtId="49" fontId="19" fillId="8" borderId="8" xfId="0" applyNumberFormat="1" applyFont="1" applyFill="1" applyBorder="1" applyAlignment="1">
      <alignment vertical="top"/>
    </xf>
    <xf numFmtId="164" fontId="17" fillId="11" borderId="1" xfId="0" applyNumberFormat="1" applyFont="1" applyFill="1" applyBorder="1" applyAlignment="1">
      <alignment horizontal="center" vertical="top"/>
    </xf>
    <xf numFmtId="0" fontId="17" fillId="11" borderId="1" xfId="0" applyFont="1" applyFill="1" applyBorder="1" applyAlignment="1">
      <alignment horizontal="center" vertical="top"/>
    </xf>
    <xf numFmtId="0" fontId="8" fillId="7" borderId="10" xfId="0" applyFont="1" applyFill="1" applyBorder="1" applyAlignment="1">
      <alignment vertical="top"/>
    </xf>
    <xf numFmtId="0" fontId="8" fillId="7" borderId="11" xfId="0" applyFont="1" applyFill="1" applyBorder="1" applyAlignment="1">
      <alignment vertical="top"/>
    </xf>
    <xf numFmtId="0" fontId="8" fillId="7" borderId="11" xfId="0" applyFont="1" applyFill="1" applyBorder="1" applyAlignment="1">
      <alignment horizontal="left" vertical="top" wrapText="1"/>
    </xf>
    <xf numFmtId="0" fontId="8" fillId="7" borderId="12" xfId="0" applyFont="1" applyFill="1" applyBorder="1" applyAlignment="1">
      <alignment vertical="top"/>
    </xf>
    <xf numFmtId="49" fontId="19" fillId="7" borderId="12" xfId="0" applyNumberFormat="1" applyFont="1" applyFill="1" applyBorder="1" applyAlignment="1">
      <alignment horizontal="center" vertical="top"/>
    </xf>
    <xf numFmtId="49" fontId="19" fillId="8" borderId="12" xfId="0" applyNumberFormat="1" applyFont="1" applyFill="1" applyBorder="1" applyAlignment="1">
      <alignment horizontal="center" vertical="top"/>
    </xf>
    <xf numFmtId="0" fontId="8" fillId="7" borderId="10" xfId="0" applyFont="1" applyFill="1" applyBorder="1" applyAlignment="1">
      <alignment horizontal="left" vertical="top" wrapText="1"/>
    </xf>
    <xf numFmtId="0" fontId="8" fillId="7" borderId="12" xfId="0" applyFont="1" applyFill="1" applyBorder="1" applyAlignment="1">
      <alignment horizontal="left" vertical="top" wrapText="1"/>
    </xf>
    <xf numFmtId="164" fontId="8" fillId="7" borderId="9" xfId="0" applyNumberFormat="1" applyFont="1" applyFill="1" applyBorder="1" applyAlignment="1">
      <alignment horizontal="center" vertical="top" wrapText="1"/>
    </xf>
    <xf numFmtId="0" fontId="17" fillId="7" borderId="9" xfId="0" applyFont="1" applyFill="1" applyBorder="1" applyAlignment="1">
      <alignment horizontal="center" vertical="top"/>
    </xf>
    <xf numFmtId="49" fontId="19" fillId="7" borderId="9" xfId="0" applyNumberFormat="1" applyFont="1" applyFill="1" applyBorder="1" applyAlignment="1">
      <alignment horizontal="center" vertical="top"/>
    </xf>
    <xf numFmtId="49" fontId="19" fillId="8" borderId="9" xfId="0" applyNumberFormat="1" applyFont="1" applyFill="1" applyBorder="1" applyAlignment="1">
      <alignment horizontal="center" vertical="top"/>
    </xf>
    <xf numFmtId="49" fontId="16" fillId="3" borderId="19" xfId="0" applyNumberFormat="1" applyFont="1" applyFill="1" applyBorder="1" applyAlignment="1">
      <alignment horizontal="center" vertical="top"/>
    </xf>
    <xf numFmtId="0" fontId="16" fillId="3" borderId="57" xfId="0" applyFont="1" applyFill="1" applyBorder="1" applyAlignment="1">
      <alignment horizontal="center" vertical="top" wrapText="1"/>
    </xf>
    <xf numFmtId="164" fontId="5" fillId="14" borderId="21" xfId="0" applyNumberFormat="1" applyFont="1" applyFill="1" applyBorder="1" applyAlignment="1">
      <alignment horizontal="left" vertical="top" wrapText="1"/>
    </xf>
    <xf numFmtId="49" fontId="17" fillId="3" borderId="2" xfId="0" applyNumberFormat="1" applyFont="1" applyFill="1" applyBorder="1" applyAlignment="1">
      <alignment vertical="top" wrapText="1"/>
    </xf>
    <xf numFmtId="49" fontId="16" fillId="3" borderId="23" xfId="0" applyNumberFormat="1" applyFont="1" applyFill="1" applyBorder="1" applyAlignment="1">
      <alignment horizontal="center" vertical="top"/>
    </xf>
    <xf numFmtId="0" fontId="16" fillId="3" borderId="58" xfId="0" applyFont="1" applyFill="1" applyBorder="1" applyAlignment="1">
      <alignment horizontal="center" vertical="top" wrapText="1"/>
    </xf>
    <xf numFmtId="164" fontId="5" fillId="14" borderId="25" xfId="0" applyNumberFormat="1" applyFont="1" applyFill="1" applyBorder="1" applyAlignment="1">
      <alignment horizontal="left" vertical="top" wrapText="1"/>
    </xf>
    <xf numFmtId="49" fontId="17" fillId="3" borderId="14" xfId="0" applyNumberFormat="1" applyFont="1" applyFill="1" applyBorder="1" applyAlignment="1">
      <alignment vertical="top" wrapText="1"/>
    </xf>
    <xf numFmtId="49" fontId="17" fillId="11" borderId="34" xfId="0" applyNumberFormat="1" applyFont="1" applyFill="1" applyBorder="1" applyAlignment="1">
      <alignment vertical="top" wrapText="1"/>
    </xf>
    <xf numFmtId="49" fontId="16" fillId="3" borderId="16" xfId="0" applyNumberFormat="1" applyFont="1" applyFill="1" applyBorder="1" applyAlignment="1">
      <alignment horizontal="center" vertical="top"/>
    </xf>
    <xf numFmtId="0" fontId="16" fillId="3" borderId="30" xfId="0" applyFont="1" applyFill="1" applyBorder="1" applyAlignment="1">
      <alignment horizontal="center" vertical="top" wrapText="1"/>
    </xf>
    <xf numFmtId="0" fontId="21" fillId="11" borderId="27" xfId="0" applyFont="1" applyFill="1" applyBorder="1" applyAlignment="1">
      <alignment vertical="top" wrapText="1"/>
    </xf>
    <xf numFmtId="0" fontId="16" fillId="3" borderId="6" xfId="0" applyFont="1" applyFill="1" applyBorder="1" applyAlignment="1">
      <alignment horizontal="center" vertical="top"/>
    </xf>
    <xf numFmtId="0" fontId="16" fillId="3" borderId="35" xfId="0" applyFont="1" applyFill="1" applyBorder="1" applyAlignment="1">
      <alignment horizontal="center" vertical="top" wrapText="1"/>
    </xf>
    <xf numFmtId="0" fontId="5" fillId="0" borderId="8" xfId="0" applyFont="1" applyBorder="1" applyAlignment="1">
      <alignment horizontal="left" vertical="top" wrapText="1"/>
    </xf>
    <xf numFmtId="0" fontId="16" fillId="3" borderId="2" xfId="0" applyFont="1" applyFill="1" applyBorder="1" applyAlignment="1">
      <alignment horizontal="center" vertical="top"/>
    </xf>
    <xf numFmtId="0" fontId="16" fillId="3" borderId="28" xfId="0" applyFont="1" applyFill="1" applyBorder="1" applyAlignment="1">
      <alignment horizontal="left" vertical="top" wrapText="1"/>
    </xf>
    <xf numFmtId="0" fontId="16" fillId="3" borderId="3" xfId="0" applyFont="1" applyFill="1" applyBorder="1" applyAlignment="1">
      <alignment horizontal="left" vertical="top" wrapText="1"/>
    </xf>
    <xf numFmtId="0" fontId="16" fillId="3" borderId="37" xfId="0" applyFont="1" applyFill="1" applyBorder="1" applyAlignment="1">
      <alignment horizontal="center" vertical="top"/>
    </xf>
    <xf numFmtId="0" fontId="16" fillId="3" borderId="56" xfId="0" applyFont="1" applyFill="1" applyBorder="1" applyAlignment="1">
      <alignment horizontal="left" vertical="top" wrapText="1"/>
    </xf>
    <xf numFmtId="0" fontId="16" fillId="3" borderId="26" xfId="0" applyFont="1" applyFill="1" applyBorder="1" applyAlignment="1">
      <alignment horizontal="left" vertical="top" wrapText="1"/>
    </xf>
    <xf numFmtId="164" fontId="17" fillId="10" borderId="32" xfId="0" applyNumberFormat="1" applyFont="1" applyFill="1" applyBorder="1" applyAlignment="1">
      <alignment horizontal="center" vertical="top"/>
    </xf>
    <xf numFmtId="0" fontId="5" fillId="12" borderId="34" xfId="0" applyFont="1" applyFill="1" applyBorder="1" applyAlignment="1">
      <alignment horizontal="left" vertical="top" wrapText="1"/>
    </xf>
    <xf numFmtId="0" fontId="16" fillId="3" borderId="47" xfId="0" applyFont="1" applyFill="1" applyBorder="1" applyAlignment="1">
      <alignment vertical="top"/>
    </xf>
    <xf numFmtId="0" fontId="16" fillId="3" borderId="28" xfId="0" applyFont="1" applyFill="1" applyBorder="1" applyAlignment="1">
      <alignment horizontal="center" vertical="top" wrapText="1"/>
    </xf>
    <xf numFmtId="0" fontId="16" fillId="3" borderId="56" xfId="0" applyFont="1" applyFill="1" applyBorder="1" applyAlignment="1">
      <alignment horizontal="center" vertical="top" wrapText="1"/>
    </xf>
    <xf numFmtId="0" fontId="5" fillId="3" borderId="51" xfId="0" applyFont="1" applyFill="1" applyBorder="1" applyAlignment="1">
      <alignment horizontal="left" vertical="top" wrapText="1"/>
    </xf>
    <xf numFmtId="49" fontId="16" fillId="3" borderId="34" xfId="0" applyNumberFormat="1" applyFont="1" applyFill="1" applyBorder="1" applyAlignment="1">
      <alignment horizontal="center" vertical="center"/>
    </xf>
    <xf numFmtId="0" fontId="16" fillId="0" borderId="29" xfId="0" applyFont="1" applyBorder="1" applyAlignment="1">
      <alignment vertical="top" wrapText="1"/>
    </xf>
    <xf numFmtId="164" fontId="16" fillId="15" borderId="9" xfId="0" applyNumberFormat="1" applyFont="1" applyFill="1" applyBorder="1" applyAlignment="1">
      <alignment horizontal="center" vertical="top"/>
    </xf>
    <xf numFmtId="0" fontId="17" fillId="15" borderId="9" xfId="0" applyFont="1" applyFill="1" applyBorder="1" applyAlignment="1">
      <alignment horizontal="center" vertical="top"/>
    </xf>
    <xf numFmtId="49" fontId="17" fillId="3" borderId="27" xfId="0" applyNumberFormat="1" applyFont="1" applyFill="1" applyBorder="1" applyAlignment="1">
      <alignment vertical="top" wrapText="1"/>
    </xf>
    <xf numFmtId="164" fontId="5" fillId="0" borderId="0" xfId="0" applyNumberFormat="1" applyFont="1" applyAlignment="1">
      <alignment horizontal="center" vertical="top"/>
    </xf>
    <xf numFmtId="0" fontId="16" fillId="3" borderId="59" xfId="0" applyFont="1" applyFill="1" applyBorder="1" applyAlignment="1">
      <alignment horizontal="center" vertical="top" wrapText="1"/>
    </xf>
    <xf numFmtId="0" fontId="16" fillId="0" borderId="55" xfId="0" applyFont="1" applyBorder="1" applyAlignment="1">
      <alignment vertical="top" wrapText="1"/>
    </xf>
    <xf numFmtId="164" fontId="16" fillId="0" borderId="9" xfId="0" applyNumberFormat="1" applyFont="1" applyBorder="1" applyAlignment="1">
      <alignment horizontal="center" vertical="top"/>
    </xf>
    <xf numFmtId="0" fontId="16" fillId="3" borderId="38" xfId="0" applyFont="1" applyFill="1" applyBorder="1" applyAlignment="1">
      <alignment horizontal="center" vertical="top"/>
    </xf>
    <xf numFmtId="0" fontId="5" fillId="12" borderId="9" xfId="0" applyFont="1" applyFill="1" applyBorder="1" applyAlignment="1">
      <alignment vertical="top" wrapText="1"/>
    </xf>
    <xf numFmtId="49" fontId="8" fillId="12" borderId="10" xfId="0" applyNumberFormat="1" applyFont="1" applyFill="1" applyBorder="1" applyAlignment="1">
      <alignment vertical="top" wrapText="1"/>
    </xf>
    <xf numFmtId="49" fontId="17" fillId="3" borderId="33" xfId="0" applyNumberFormat="1" applyFont="1" applyFill="1" applyBorder="1" applyAlignment="1">
      <alignment vertical="top" wrapText="1"/>
    </xf>
    <xf numFmtId="164" fontId="0" fillId="0" borderId="0" xfId="0" applyNumberFormat="1"/>
    <xf numFmtId="164" fontId="16" fillId="0" borderId="32" xfId="0" applyNumberFormat="1" applyFont="1" applyBorder="1" applyAlignment="1">
      <alignment horizontal="center" vertical="top"/>
    </xf>
    <xf numFmtId="0" fontId="16" fillId="3" borderId="8" xfId="0" applyFont="1" applyFill="1" applyBorder="1" applyAlignment="1">
      <alignment horizontal="center" vertical="top"/>
    </xf>
    <xf numFmtId="49" fontId="8" fillId="12" borderId="37" xfId="0" applyNumberFormat="1" applyFont="1" applyFill="1" applyBorder="1" applyAlignment="1">
      <alignment horizontal="center" vertical="top" wrapText="1"/>
    </xf>
    <xf numFmtId="49" fontId="8" fillId="11" borderId="26" xfId="0" applyNumberFormat="1" applyFont="1" applyFill="1" applyBorder="1" applyAlignment="1">
      <alignment horizontal="center" vertical="top" wrapText="1"/>
    </xf>
    <xf numFmtId="49" fontId="8" fillId="13" borderId="32" xfId="0" applyNumberFormat="1" applyFont="1" applyFill="1" applyBorder="1" applyAlignment="1">
      <alignment horizontal="center" vertical="top"/>
    </xf>
    <xf numFmtId="49" fontId="14" fillId="8" borderId="8" xfId="0" applyNumberFormat="1" applyFont="1" applyFill="1" applyBorder="1" applyAlignment="1">
      <alignment horizontal="center" vertical="top"/>
    </xf>
    <xf numFmtId="164" fontId="16" fillId="0" borderId="34" xfId="0" applyNumberFormat="1" applyFont="1" applyBorder="1" applyAlignment="1">
      <alignment horizontal="center" vertical="top"/>
    </xf>
    <xf numFmtId="49" fontId="17" fillId="3" borderId="34" xfId="0" applyNumberFormat="1" applyFont="1" applyFill="1" applyBorder="1" applyAlignment="1">
      <alignment vertical="top" wrapText="1"/>
    </xf>
    <xf numFmtId="0" fontId="5" fillId="3" borderId="31" xfId="0" applyFont="1" applyFill="1" applyBorder="1" applyAlignment="1">
      <alignment vertical="top" wrapText="1"/>
    </xf>
    <xf numFmtId="0" fontId="5" fillId="3" borderId="51" xfId="0" applyFont="1" applyFill="1" applyBorder="1" applyAlignment="1">
      <alignment vertical="top" wrapText="1"/>
    </xf>
    <xf numFmtId="16" fontId="16" fillId="3" borderId="2" xfId="0" applyNumberFormat="1" applyFont="1" applyFill="1" applyBorder="1" applyAlignment="1">
      <alignment horizontal="center" vertical="top"/>
    </xf>
    <xf numFmtId="0" fontId="16" fillId="0" borderId="4" xfId="0" applyFont="1" applyBorder="1" applyAlignment="1">
      <alignment horizontal="left" vertical="top" wrapText="1"/>
    </xf>
    <xf numFmtId="0" fontId="17" fillId="10" borderId="4" xfId="0" applyFont="1" applyFill="1" applyBorder="1" applyAlignment="1">
      <alignment horizontal="center" vertical="top"/>
    </xf>
    <xf numFmtId="49" fontId="17" fillId="13" borderId="27" xfId="0" applyNumberFormat="1" applyFont="1" applyFill="1" applyBorder="1" applyAlignment="1">
      <alignment vertical="top"/>
    </xf>
    <xf numFmtId="49" fontId="19" fillId="8" borderId="27" xfId="0" applyNumberFormat="1" applyFont="1" applyFill="1" applyBorder="1" applyAlignment="1">
      <alignment vertical="top"/>
    </xf>
    <xf numFmtId="16" fontId="16" fillId="3" borderId="14" xfId="0" applyNumberFormat="1" applyFont="1" applyFill="1" applyBorder="1" applyAlignment="1">
      <alignment horizontal="center" vertical="top"/>
    </xf>
    <xf numFmtId="0" fontId="16" fillId="3" borderId="59" xfId="0" applyFont="1" applyFill="1" applyBorder="1" applyAlignment="1">
      <alignment horizontal="center" vertical="center"/>
    </xf>
    <xf numFmtId="0" fontId="16" fillId="0" borderId="15" xfId="0" applyFont="1" applyBorder="1" applyAlignment="1">
      <alignment horizontal="left" vertical="top" wrapText="1"/>
    </xf>
    <xf numFmtId="0" fontId="16" fillId="3" borderId="4" xfId="0" applyFont="1" applyFill="1" applyBorder="1" applyAlignment="1">
      <alignment horizontal="center" vertical="top"/>
    </xf>
    <xf numFmtId="49" fontId="8" fillId="12" borderId="12" xfId="0" applyNumberFormat="1" applyFont="1" applyFill="1" applyBorder="1" applyAlignment="1">
      <alignment horizontal="center" vertical="top" wrapText="1"/>
    </xf>
    <xf numFmtId="49" fontId="8" fillId="3" borderId="33" xfId="0" applyNumberFormat="1" applyFont="1" applyFill="1" applyBorder="1" applyAlignment="1">
      <alignment vertical="top" wrapText="1"/>
    </xf>
    <xf numFmtId="49" fontId="17" fillId="11" borderId="0" xfId="0" applyNumberFormat="1" applyFont="1" applyFill="1" applyAlignment="1">
      <alignment vertical="top" wrapText="1"/>
    </xf>
    <xf numFmtId="49" fontId="17" fillId="13" borderId="33" xfId="0" applyNumberFormat="1" applyFont="1" applyFill="1" applyBorder="1" applyAlignment="1">
      <alignment vertical="top"/>
    </xf>
    <xf numFmtId="49" fontId="19" fillId="8" borderId="33" xfId="0" applyNumberFormat="1" applyFont="1" applyFill="1" applyBorder="1" applyAlignment="1">
      <alignment vertical="top"/>
    </xf>
    <xf numFmtId="49" fontId="17" fillId="13" borderId="34" xfId="0" applyNumberFormat="1" applyFont="1" applyFill="1" applyBorder="1" applyAlignment="1">
      <alignment vertical="top"/>
    </xf>
    <xf numFmtId="49" fontId="19" fillId="8" borderId="34" xfId="0" applyNumberFormat="1" applyFont="1" applyFill="1" applyBorder="1" applyAlignment="1">
      <alignment vertical="top"/>
    </xf>
    <xf numFmtId="0" fontId="5" fillId="12" borderId="10" xfId="0" applyFont="1" applyFill="1" applyBorder="1" applyAlignment="1">
      <alignment vertical="top" wrapText="1"/>
    </xf>
    <xf numFmtId="49" fontId="8" fillId="12" borderId="9" xfId="0" applyNumberFormat="1" applyFont="1" applyFill="1" applyBorder="1" applyAlignment="1">
      <alignment horizontal="center" vertical="top" wrapText="1"/>
    </xf>
    <xf numFmtId="49" fontId="17" fillId="11" borderId="9" xfId="0" applyNumberFormat="1" applyFont="1" applyFill="1" applyBorder="1" applyAlignment="1">
      <alignment vertical="top" wrapText="1"/>
    </xf>
    <xf numFmtId="16" fontId="16" fillId="3" borderId="23" xfId="0" applyNumberFormat="1" applyFont="1" applyFill="1" applyBorder="1" applyAlignment="1">
      <alignment horizontal="center" vertical="top"/>
    </xf>
    <xf numFmtId="0" fontId="16" fillId="3" borderId="58" xfId="0" applyFont="1" applyFill="1" applyBorder="1" applyAlignment="1">
      <alignment horizontal="center" vertical="center"/>
    </xf>
    <xf numFmtId="0" fontId="16" fillId="0" borderId="25" xfId="0" applyFont="1" applyBorder="1" applyAlignment="1">
      <alignment horizontal="left" vertical="top" wrapText="1"/>
    </xf>
    <xf numFmtId="0" fontId="16" fillId="3" borderId="12" xfId="0" applyFont="1" applyFill="1" applyBorder="1" applyAlignment="1">
      <alignment horizontal="center" vertical="top"/>
    </xf>
    <xf numFmtId="49" fontId="8" fillId="3" borderId="34" xfId="0" applyNumberFormat="1" applyFont="1" applyFill="1" applyBorder="1" applyAlignment="1">
      <alignment vertical="top" wrapText="1"/>
    </xf>
    <xf numFmtId="16" fontId="16" fillId="3" borderId="16" xfId="0" applyNumberFormat="1" applyFont="1" applyFill="1" applyBorder="1" applyAlignment="1">
      <alignment horizontal="center" vertical="top"/>
    </xf>
    <xf numFmtId="0" fontId="16" fillId="3" borderId="30" xfId="0" applyFont="1" applyFill="1" applyBorder="1" applyAlignment="1">
      <alignment horizontal="center" vertical="center"/>
    </xf>
    <xf numFmtId="0" fontId="21" fillId="11" borderId="3" xfId="0" applyFont="1" applyFill="1" applyBorder="1" applyAlignment="1">
      <alignment vertical="top" wrapText="1"/>
    </xf>
    <xf numFmtId="164" fontId="16" fillId="14" borderId="18" xfId="0" applyNumberFormat="1" applyFont="1" applyFill="1" applyBorder="1" applyAlignment="1">
      <alignment horizontal="left" vertical="center" wrapText="1"/>
    </xf>
    <xf numFmtId="164" fontId="16" fillId="11" borderId="33" xfId="0" applyNumberFormat="1" applyFont="1" applyFill="1" applyBorder="1" applyAlignment="1">
      <alignment horizontal="center" vertical="top"/>
    </xf>
    <xf numFmtId="0" fontId="16" fillId="11" borderId="33" xfId="0" applyFont="1" applyFill="1" applyBorder="1" applyAlignment="1">
      <alignment horizontal="center" vertical="top"/>
    </xf>
    <xf numFmtId="0" fontId="16" fillId="3" borderId="23" xfId="0" applyFont="1" applyFill="1" applyBorder="1" applyAlignment="1">
      <alignment horizontal="center" vertical="top"/>
    </xf>
    <xf numFmtId="0" fontId="16" fillId="3" borderId="58" xfId="0" applyFont="1" applyFill="1" applyBorder="1" applyAlignment="1">
      <alignment horizontal="center" vertical="top"/>
    </xf>
    <xf numFmtId="164" fontId="16" fillId="11" borderId="22" xfId="0" applyNumberFormat="1" applyFont="1" applyFill="1" applyBorder="1" applyAlignment="1">
      <alignment horizontal="center" vertical="top"/>
    </xf>
    <xf numFmtId="0" fontId="16" fillId="11" borderId="22" xfId="0" applyFont="1" applyFill="1" applyBorder="1" applyAlignment="1">
      <alignment horizontal="center" vertical="top"/>
    </xf>
    <xf numFmtId="164" fontId="16" fillId="14" borderId="8" xfId="0" applyNumberFormat="1" applyFont="1" applyFill="1" applyBorder="1" applyAlignment="1">
      <alignment horizontal="left" vertical="center" wrapText="1"/>
    </xf>
    <xf numFmtId="0" fontId="8" fillId="11" borderId="26" xfId="0" applyFont="1" applyFill="1" applyBorder="1" applyAlignment="1">
      <alignment horizontal="left" vertical="top" wrapText="1"/>
    </xf>
    <xf numFmtId="9" fontId="18" fillId="3" borderId="47" xfId="0" applyNumberFormat="1" applyFont="1" applyFill="1" applyBorder="1" applyAlignment="1">
      <alignment horizontal="center" vertical="top"/>
    </xf>
    <xf numFmtId="0" fontId="18" fillId="3" borderId="4" xfId="0" applyFont="1" applyFill="1" applyBorder="1" applyAlignment="1">
      <alignment horizontal="left" vertical="top"/>
    </xf>
    <xf numFmtId="164" fontId="17" fillId="10" borderId="2" xfId="0" applyNumberFormat="1" applyFont="1" applyFill="1" applyBorder="1" applyAlignment="1">
      <alignment horizontal="center" vertical="top"/>
    </xf>
    <xf numFmtId="0" fontId="17" fillId="10" borderId="27" xfId="0" applyFont="1" applyFill="1" applyBorder="1" applyAlignment="1">
      <alignment horizontal="center" vertical="top"/>
    </xf>
    <xf numFmtId="49" fontId="19" fillId="10" borderId="10" xfId="0" applyNumberFormat="1" applyFont="1" applyFill="1" applyBorder="1" applyAlignment="1">
      <alignment vertical="top"/>
    </xf>
    <xf numFmtId="49" fontId="19" fillId="10" borderId="11" xfId="0" applyNumberFormat="1" applyFont="1" applyFill="1" applyBorder="1" applyAlignment="1">
      <alignment vertical="top"/>
    </xf>
    <xf numFmtId="9" fontId="18" fillId="0" borderId="53" xfId="0" applyNumberFormat="1" applyFont="1" applyBorder="1" applyAlignment="1">
      <alignment horizontal="center" vertical="top"/>
    </xf>
    <xf numFmtId="0" fontId="18" fillId="0" borderId="59" xfId="0" applyFont="1" applyBorder="1" applyAlignment="1">
      <alignment horizontal="center" vertical="center"/>
    </xf>
    <xf numFmtId="0" fontId="18" fillId="0" borderId="0" xfId="0" applyFont="1" applyAlignment="1">
      <alignment horizontal="left" vertical="top"/>
    </xf>
    <xf numFmtId="164" fontId="17" fillId="0" borderId="10" xfId="0" applyNumberFormat="1" applyFont="1" applyBorder="1" applyAlignment="1">
      <alignment horizontal="center" vertical="top"/>
    </xf>
    <xf numFmtId="0" fontId="16" fillId="0" borderId="9" xfId="0" applyFont="1" applyBorder="1" applyAlignment="1">
      <alignment horizontal="center" vertical="top"/>
    </xf>
    <xf numFmtId="49" fontId="16" fillId="0" borderId="0" xfId="0" applyNumberFormat="1" applyFont="1" applyAlignment="1">
      <alignment horizontal="left" vertical="top" wrapText="1"/>
    </xf>
    <xf numFmtId="49" fontId="16" fillId="0" borderId="33" xfId="0" applyNumberFormat="1" applyFont="1" applyBorder="1" applyAlignment="1">
      <alignment vertical="top"/>
    </xf>
    <xf numFmtId="49" fontId="20" fillId="0" borderId="33" xfId="0" applyNumberFormat="1" applyFont="1" applyBorder="1" applyAlignment="1">
      <alignment horizontal="center" vertical="center" textRotation="90"/>
    </xf>
    <xf numFmtId="0" fontId="5" fillId="0" borderId="19" xfId="0" applyFont="1" applyBorder="1" applyAlignment="1">
      <alignment vertical="top" wrapText="1"/>
    </xf>
    <xf numFmtId="49" fontId="17" fillId="0" borderId="9" xfId="0" applyNumberFormat="1" applyFont="1" applyBorder="1" applyAlignment="1">
      <alignment horizontal="center" vertical="top" wrapText="1"/>
    </xf>
    <xf numFmtId="9" fontId="18" fillId="3" borderId="53" xfId="0" applyNumberFormat="1" applyFont="1" applyFill="1" applyBorder="1" applyAlignment="1">
      <alignment horizontal="center" vertical="top"/>
    </xf>
    <xf numFmtId="0" fontId="18" fillId="3" borderId="59" xfId="0" applyFont="1" applyFill="1" applyBorder="1" applyAlignment="1">
      <alignment horizontal="center" vertical="center"/>
    </xf>
    <xf numFmtId="0" fontId="18" fillId="3" borderId="0" xfId="0" applyFont="1" applyFill="1" applyAlignment="1">
      <alignment horizontal="left" vertical="top"/>
    </xf>
    <xf numFmtId="166" fontId="17" fillId="0" borderId="10" xfId="1" applyFont="1" applyFill="1" applyBorder="1" applyAlignment="1">
      <alignment horizontal="center" vertical="center"/>
    </xf>
    <xf numFmtId="0" fontId="16" fillId="3" borderId="9" xfId="0" applyFont="1" applyFill="1" applyBorder="1" applyAlignment="1">
      <alignment horizontal="center" vertical="top"/>
    </xf>
    <xf numFmtId="49" fontId="16" fillId="3" borderId="0" xfId="0" applyNumberFormat="1" applyFont="1" applyFill="1" applyAlignment="1">
      <alignment horizontal="left" vertical="top" wrapText="1"/>
    </xf>
    <xf numFmtId="0" fontId="5" fillId="12" borderId="23" xfId="0" applyFont="1" applyFill="1" applyBorder="1" applyAlignment="1">
      <alignment vertical="top" wrapText="1"/>
    </xf>
    <xf numFmtId="49" fontId="17" fillId="12" borderId="9" xfId="0" applyNumberFormat="1" applyFont="1" applyFill="1" applyBorder="1" applyAlignment="1">
      <alignment horizontal="center" vertical="top" wrapText="1"/>
    </xf>
    <xf numFmtId="49" fontId="17" fillId="13" borderId="8" xfId="0" applyNumberFormat="1" applyFont="1" applyFill="1" applyBorder="1" applyAlignment="1">
      <alignment vertical="top"/>
    </xf>
    <xf numFmtId="9" fontId="18" fillId="3" borderId="49" xfId="0" applyNumberFormat="1" applyFont="1" applyFill="1" applyBorder="1" applyAlignment="1">
      <alignment horizontal="center" vertical="top"/>
    </xf>
    <xf numFmtId="0" fontId="18" fillId="3" borderId="56" xfId="0" applyFont="1" applyFill="1" applyBorder="1" applyAlignment="1">
      <alignment horizontal="center" vertical="center"/>
    </xf>
    <xf numFmtId="0" fontId="18" fillId="3" borderId="26" xfId="0" applyFont="1" applyFill="1" applyBorder="1" applyAlignment="1">
      <alignment horizontal="left" vertical="top"/>
    </xf>
    <xf numFmtId="0" fontId="5" fillId="0" borderId="9" xfId="0" applyFont="1" applyBorder="1" applyAlignment="1">
      <alignment horizontal="center" vertical="top"/>
    </xf>
    <xf numFmtId="166" fontId="17" fillId="0" borderId="37" xfId="1" applyFont="1" applyFill="1" applyBorder="1" applyAlignment="1">
      <alignment horizontal="center" vertical="center"/>
    </xf>
    <xf numFmtId="0" fontId="5" fillId="0" borderId="34" xfId="0" applyFont="1" applyBorder="1" applyAlignment="1">
      <alignment horizontal="center" vertical="top"/>
    </xf>
    <xf numFmtId="0" fontId="18" fillId="3" borderId="3" xfId="0" applyFont="1" applyFill="1" applyBorder="1" applyAlignment="1">
      <alignment horizontal="left" vertical="top"/>
    </xf>
    <xf numFmtId="49" fontId="17" fillId="0" borderId="19" xfId="1" applyNumberFormat="1" applyFont="1" applyFill="1" applyBorder="1" applyAlignment="1">
      <alignment horizontal="center" vertical="center"/>
    </xf>
    <xf numFmtId="0" fontId="16" fillId="3" borderId="1" xfId="0" applyFont="1" applyFill="1" applyBorder="1" applyAlignment="1">
      <alignment horizontal="center" vertical="top"/>
    </xf>
    <xf numFmtId="49" fontId="16" fillId="3" borderId="4" xfId="0" applyNumberFormat="1" applyFont="1" applyFill="1" applyBorder="1" applyAlignment="1">
      <alignment horizontal="left" vertical="top" wrapText="1"/>
    </xf>
    <xf numFmtId="164" fontId="17" fillId="0" borderId="60" xfId="1" applyNumberFormat="1" applyFont="1" applyFill="1" applyBorder="1" applyAlignment="1">
      <alignment horizontal="center" vertical="center"/>
    </xf>
    <xf numFmtId="0" fontId="16" fillId="3" borderId="13" xfId="0" applyFont="1" applyFill="1" applyBorder="1" applyAlignment="1">
      <alignment horizontal="center" vertical="top"/>
    </xf>
    <xf numFmtId="49" fontId="16" fillId="3" borderId="15" xfId="0" applyNumberFormat="1" applyFont="1" applyFill="1" applyBorder="1" applyAlignment="1">
      <alignment horizontal="left" vertical="top" wrapText="1"/>
    </xf>
    <xf numFmtId="167" fontId="17" fillId="0" borderId="23" xfId="1" applyNumberFormat="1" applyFont="1" applyFill="1" applyBorder="1" applyAlignment="1">
      <alignment horizontal="center" vertical="center"/>
    </xf>
    <xf numFmtId="0" fontId="16" fillId="3" borderId="22" xfId="0" applyFont="1" applyFill="1" applyBorder="1" applyAlignment="1">
      <alignment horizontal="center" vertical="top"/>
    </xf>
    <xf numFmtId="166" fontId="17" fillId="0" borderId="6" xfId="1" applyFont="1" applyFill="1" applyBorder="1" applyAlignment="1">
      <alignment horizontal="center" vertical="center"/>
    </xf>
    <xf numFmtId="0" fontId="17" fillId="11" borderId="27" xfId="0" applyFont="1" applyFill="1" applyBorder="1" applyAlignment="1">
      <alignment horizontal="center" vertical="top"/>
    </xf>
    <xf numFmtId="0" fontId="16" fillId="3" borderId="61" xfId="0" applyFont="1" applyFill="1" applyBorder="1" applyAlignment="1">
      <alignment horizontal="center" vertical="top"/>
    </xf>
    <xf numFmtId="164" fontId="16" fillId="0" borderId="25" xfId="0" applyNumberFormat="1" applyFont="1" applyBorder="1" applyAlignment="1">
      <alignment horizontal="left" vertical="center" wrapText="1"/>
    </xf>
    <xf numFmtId="164" fontId="17" fillId="11" borderId="22" xfId="0" applyNumberFormat="1" applyFont="1" applyFill="1" applyBorder="1" applyAlignment="1">
      <alignment horizontal="center" vertical="top"/>
    </xf>
    <xf numFmtId="0" fontId="16" fillId="3" borderId="47" xfId="0" applyFont="1" applyFill="1" applyBorder="1" applyAlignment="1">
      <alignment horizontal="center" vertical="top"/>
    </xf>
    <xf numFmtId="0" fontId="16" fillId="3" borderId="4" xfId="0" applyFont="1" applyFill="1" applyBorder="1" applyAlignment="1">
      <alignment horizontal="left" vertical="top" wrapText="1"/>
    </xf>
    <xf numFmtId="0" fontId="16" fillId="0" borderId="61" xfId="0" applyFont="1" applyBorder="1" applyAlignment="1">
      <alignment horizontal="center" vertical="top"/>
    </xf>
    <xf numFmtId="164" fontId="16" fillId="14" borderId="15" xfId="0" applyNumberFormat="1" applyFont="1" applyFill="1" applyBorder="1" applyAlignment="1">
      <alignment horizontal="left" vertical="center" wrapText="1"/>
    </xf>
    <xf numFmtId="164" fontId="5" fillId="11" borderId="22" xfId="0" applyNumberFormat="1" applyFont="1" applyFill="1" applyBorder="1" applyAlignment="1">
      <alignment horizontal="center" vertical="top"/>
    </xf>
    <xf numFmtId="164" fontId="8" fillId="11" borderId="32" xfId="0" applyNumberFormat="1" applyFont="1" applyFill="1" applyBorder="1" applyAlignment="1">
      <alignment horizontal="center" vertical="top"/>
    </xf>
    <xf numFmtId="0" fontId="5" fillId="0" borderId="47" xfId="0" applyFont="1" applyBorder="1" applyAlignment="1">
      <alignment horizontal="center" vertical="center"/>
    </xf>
    <xf numFmtId="0" fontId="5" fillId="0" borderId="28" xfId="0" applyFont="1" applyBorder="1" applyAlignment="1">
      <alignment horizontal="center" vertical="center" wrapText="1"/>
    </xf>
    <xf numFmtId="0" fontId="5" fillId="0" borderId="28" xfId="0" applyFont="1" applyBorder="1" applyAlignment="1">
      <alignment vertical="center" wrapText="1"/>
    </xf>
    <xf numFmtId="0" fontId="7" fillId="0" borderId="49" xfId="0" applyFont="1" applyBorder="1" applyAlignment="1">
      <alignment horizontal="center" vertical="center"/>
    </xf>
    <xf numFmtId="0" fontId="24" fillId="0" borderId="56" xfId="0" applyFont="1" applyBorder="1" applyAlignment="1">
      <alignment horizontal="center" vertical="center" wrapText="1"/>
    </xf>
    <xf numFmtId="0" fontId="5" fillId="0" borderId="56" xfId="0" applyFont="1" applyBorder="1" applyAlignment="1">
      <alignment vertical="center" wrapText="1"/>
    </xf>
    <xf numFmtId="0" fontId="17" fillId="0" borderId="26" xfId="0" applyFont="1" applyBorder="1" applyAlignment="1">
      <alignment horizontal="left" vertical="top"/>
    </xf>
    <xf numFmtId="0" fontId="25" fillId="0" borderId="26" xfId="0" applyFont="1" applyBorder="1" applyAlignment="1">
      <alignment horizontal="left" vertical="top"/>
    </xf>
    <xf numFmtId="0" fontId="25" fillId="0" borderId="26" xfId="0" applyFont="1" applyBorder="1" applyAlignment="1">
      <alignment horizontal="left" vertical="top" wrapText="1"/>
    </xf>
    <xf numFmtId="0" fontId="26" fillId="0" borderId="26" xfId="0" applyFont="1" applyBorder="1" applyAlignment="1">
      <alignment horizontal="left" vertical="top"/>
    </xf>
    <xf numFmtId="0" fontId="25" fillId="0" borderId="38" xfId="0" applyFont="1" applyBorder="1" applyAlignment="1">
      <alignment vertical="top"/>
    </xf>
    <xf numFmtId="49" fontId="17" fillId="9" borderId="38" xfId="0" applyNumberFormat="1" applyFont="1" applyFill="1" applyBorder="1" applyAlignment="1">
      <alignment horizontal="center" vertical="top" wrapText="1"/>
    </xf>
    <xf numFmtId="0" fontId="17" fillId="8" borderId="37" xfId="0" applyFont="1" applyFill="1" applyBorder="1" applyAlignment="1">
      <alignment horizontal="left" vertical="top"/>
    </xf>
    <xf numFmtId="0" fontId="3" fillId="9" borderId="26" xfId="0" applyFont="1" applyFill="1" applyBorder="1"/>
    <xf numFmtId="0" fontId="17" fillId="8" borderId="26" xfId="0" applyFont="1" applyFill="1" applyBorder="1" applyAlignment="1">
      <alignment horizontal="left" vertical="top"/>
    </xf>
    <xf numFmtId="0" fontId="25" fillId="8" borderId="26" xfId="0" applyFont="1" applyFill="1" applyBorder="1" applyAlignment="1">
      <alignment horizontal="left" vertical="top"/>
    </xf>
    <xf numFmtId="49" fontId="17" fillId="9" borderId="9" xfId="0" applyNumberFormat="1" applyFont="1" applyFill="1" applyBorder="1" applyAlignment="1">
      <alignment horizontal="center" vertical="top" wrapText="1"/>
    </xf>
    <xf numFmtId="0" fontId="8" fillId="0" borderId="27" xfId="3" applyFont="1" applyBorder="1" applyAlignment="1">
      <alignment horizontal="center" vertical="center" wrapText="1"/>
    </xf>
    <xf numFmtId="0" fontId="8" fillId="0" borderId="33" xfId="3" applyFont="1" applyBorder="1" applyAlignment="1">
      <alignment horizontal="center" vertical="center" wrapText="1"/>
    </xf>
    <xf numFmtId="0" fontId="8" fillId="0" borderId="34" xfId="3" applyFont="1" applyBorder="1" applyAlignment="1">
      <alignment horizontal="center" vertical="center" wrapText="1"/>
    </xf>
    <xf numFmtId="0" fontId="27" fillId="0" borderId="3" xfId="0" applyFont="1" applyBorder="1" applyAlignment="1">
      <alignment horizontal="center" vertical="center"/>
    </xf>
    <xf numFmtId="0" fontId="27" fillId="0" borderId="0" xfId="0" applyFont="1" applyAlignment="1">
      <alignment horizontal="center" vertical="center"/>
    </xf>
    <xf numFmtId="0" fontId="27" fillId="0" borderId="0" xfId="0" applyFont="1" applyAlignment="1">
      <alignment horizontal="left" vertical="center" wrapText="1"/>
    </xf>
    <xf numFmtId="0" fontId="29" fillId="0" borderId="0" xfId="3" applyFont="1" applyAlignment="1">
      <alignment vertical="top" wrapText="1"/>
    </xf>
    <xf numFmtId="0" fontId="0" fillId="0" borderId="0" xfId="0" applyAlignment="1">
      <alignment wrapText="1"/>
    </xf>
    <xf numFmtId="0" fontId="3" fillId="0" borderId="0" xfId="7"/>
    <xf numFmtId="164" fontId="8" fillId="0" borderId="27" xfId="8" applyNumberFormat="1" applyFont="1" applyBorder="1" applyAlignment="1">
      <alignment horizontal="center" vertical="top" wrapText="1"/>
    </xf>
    <xf numFmtId="164" fontId="5" fillId="0" borderId="32" xfId="8" applyNumberFormat="1" applyFont="1" applyBorder="1" applyAlignment="1">
      <alignment vertical="top" wrapText="1"/>
    </xf>
    <xf numFmtId="164" fontId="28" fillId="2" borderId="27" xfId="8" applyNumberFormat="1" applyFont="1" applyFill="1" applyBorder="1" applyAlignment="1">
      <alignment horizontal="center" vertical="top" wrapText="1"/>
    </xf>
    <xf numFmtId="0" fontId="33" fillId="0" borderId="0" xfId="7" applyFont="1"/>
    <xf numFmtId="164" fontId="5" fillId="0" borderId="27" xfId="8" applyNumberFormat="1" applyFont="1" applyBorder="1" applyAlignment="1">
      <alignment horizontal="center" vertical="top" wrapText="1"/>
    </xf>
    <xf numFmtId="164" fontId="34" fillId="0" borderId="32" xfId="8" applyNumberFormat="1" applyFont="1" applyBorder="1" applyAlignment="1">
      <alignment horizontal="center" vertical="top" wrapText="1"/>
    </xf>
    <xf numFmtId="164" fontId="34" fillId="4" borderId="9" xfId="8" applyNumberFormat="1" applyFont="1" applyFill="1" applyBorder="1" applyAlignment="1">
      <alignment horizontal="center" vertical="top" wrapText="1"/>
    </xf>
    <xf numFmtId="0" fontId="36" fillId="0" borderId="0" xfId="7" applyFont="1"/>
    <xf numFmtId="164" fontId="4" fillId="0" borderId="22" xfId="8" applyNumberFormat="1" applyFont="1" applyBorder="1" applyAlignment="1">
      <alignment vertical="top" wrapText="1"/>
    </xf>
    <xf numFmtId="164" fontId="4" fillId="0" borderId="22" xfId="8" applyNumberFormat="1" applyFont="1" applyBorder="1" applyAlignment="1">
      <alignment horizontal="center" vertical="top" wrapText="1"/>
    </xf>
    <xf numFmtId="0" fontId="37" fillId="0" borderId="0" xfId="7" applyFont="1"/>
    <xf numFmtId="0" fontId="3" fillId="0" borderId="0" xfId="7" applyAlignment="1">
      <alignment horizontal="right"/>
    </xf>
    <xf numFmtId="0" fontId="36" fillId="0" borderId="0" xfId="7" applyFont="1" applyAlignment="1">
      <alignment horizontal="right"/>
    </xf>
    <xf numFmtId="164" fontId="28" fillId="0" borderId="22" xfId="8" applyNumberFormat="1" applyFont="1" applyBorder="1" applyAlignment="1">
      <alignment horizontal="center" vertical="top" wrapText="1"/>
    </xf>
    <xf numFmtId="0" fontId="38" fillId="0" borderId="0" xfId="7" applyFont="1"/>
    <xf numFmtId="164" fontId="15" fillId="0" borderId="22" xfId="8" applyNumberFormat="1" applyFont="1" applyBorder="1" applyAlignment="1">
      <alignment horizontal="center" vertical="top" wrapText="1"/>
    </xf>
    <xf numFmtId="0" fontId="3" fillId="0" borderId="0" xfId="7" applyAlignment="1">
      <alignment horizontal="left"/>
    </xf>
    <xf numFmtId="0" fontId="39" fillId="0" borderId="0" xfId="7" applyFont="1"/>
    <xf numFmtId="164" fontId="8" fillId="0" borderId="22" xfId="8" applyNumberFormat="1" applyFont="1" applyBorder="1" applyAlignment="1">
      <alignment horizontal="center" vertical="top" wrapText="1"/>
    </xf>
    <xf numFmtId="164" fontId="36" fillId="0" borderId="0" xfId="7" applyNumberFormat="1" applyFont="1"/>
    <xf numFmtId="164" fontId="3" fillId="0" borderId="0" xfId="7" applyNumberFormat="1"/>
    <xf numFmtId="164" fontId="28" fillId="4" borderId="32" xfId="8" applyNumberFormat="1" applyFont="1" applyFill="1" applyBorder="1" applyAlignment="1">
      <alignment horizontal="center" vertical="top" wrapText="1"/>
    </xf>
    <xf numFmtId="0" fontId="33" fillId="0" borderId="0" xfId="7" applyFont="1" applyAlignment="1">
      <alignment vertical="top"/>
    </xf>
    <xf numFmtId="0" fontId="8" fillId="0" borderId="9" xfId="8" applyFont="1" applyBorder="1" applyAlignment="1">
      <alignment horizontal="center" vertical="center" wrapText="1"/>
    </xf>
    <xf numFmtId="0" fontId="5" fillId="0" borderId="11" xfId="8" applyFont="1" applyBorder="1" applyAlignment="1">
      <alignment vertical="top"/>
    </xf>
    <xf numFmtId="0" fontId="5" fillId="0" borderId="12" xfId="8" applyFont="1" applyBorder="1" applyAlignment="1">
      <alignment vertical="top"/>
    </xf>
    <xf numFmtId="164" fontId="5" fillId="0" borderId="3" xfId="8" applyNumberFormat="1" applyFont="1" applyBorder="1" applyAlignment="1">
      <alignment horizontal="right" vertical="top" wrapText="1"/>
    </xf>
    <xf numFmtId="0" fontId="5" fillId="0" borderId="0" xfId="8" applyFont="1" applyAlignment="1">
      <alignment vertical="top"/>
    </xf>
    <xf numFmtId="49" fontId="5" fillId="0" borderId="0" xfId="8" applyNumberFormat="1" applyFont="1" applyAlignment="1">
      <alignment horizontal="right" vertical="top"/>
    </xf>
    <xf numFmtId="49" fontId="7" fillId="0" borderId="0" xfId="8" applyNumberFormat="1" applyFont="1" applyAlignment="1">
      <alignment horizontal="right" vertical="top"/>
    </xf>
    <xf numFmtId="49" fontId="5" fillId="0" borderId="0" xfId="8" applyNumberFormat="1" applyFont="1" applyAlignment="1">
      <alignment vertical="top"/>
    </xf>
    <xf numFmtId="0" fontId="8" fillId="4" borderId="2" xfId="7" applyFont="1" applyFill="1" applyBorder="1" applyAlignment="1">
      <alignment horizontal="left" vertical="top" wrapText="1"/>
    </xf>
    <xf numFmtId="0" fontId="8" fillId="4" borderId="3" xfId="7" applyFont="1" applyFill="1" applyBorder="1" applyAlignment="1">
      <alignment horizontal="left" vertical="top" wrapText="1"/>
    </xf>
    <xf numFmtId="164" fontId="28" fillId="4" borderId="27" xfId="7" applyNumberFormat="1" applyFont="1" applyFill="1" applyBorder="1" applyAlignment="1">
      <alignment horizontal="center" vertical="top" wrapText="1"/>
    </xf>
    <xf numFmtId="0" fontId="28" fillId="4" borderId="4" xfId="7" applyFont="1" applyFill="1" applyBorder="1" applyAlignment="1">
      <alignment horizontal="center" vertical="top"/>
    </xf>
    <xf numFmtId="0" fontId="8" fillId="16" borderId="2" xfId="7" applyFont="1" applyFill="1" applyBorder="1" applyAlignment="1">
      <alignment horizontal="left" vertical="top" wrapText="1"/>
    </xf>
    <xf numFmtId="0" fontId="8" fillId="16" borderId="3" xfId="7" applyFont="1" applyFill="1" applyBorder="1" applyAlignment="1">
      <alignment horizontal="left" vertical="top" wrapText="1"/>
    </xf>
    <xf numFmtId="164" fontId="28" fillId="16" borderId="27" xfId="7" applyNumberFormat="1" applyFont="1" applyFill="1" applyBorder="1" applyAlignment="1">
      <alignment horizontal="center" vertical="top" wrapText="1"/>
    </xf>
    <xf numFmtId="0" fontId="28" fillId="16" borderId="4" xfId="7" applyFont="1" applyFill="1" applyBorder="1" applyAlignment="1">
      <alignment horizontal="center" vertical="top"/>
    </xf>
    <xf numFmtId="0" fontId="28" fillId="0" borderId="3" xfId="7" applyFont="1" applyBorder="1" applyAlignment="1">
      <alignment horizontal="right" vertical="top" wrapText="1"/>
    </xf>
    <xf numFmtId="49" fontId="28" fillId="16" borderId="27" xfId="7" applyNumberFormat="1" applyFont="1" applyFill="1" applyBorder="1" applyAlignment="1">
      <alignment horizontal="center" vertical="top"/>
    </xf>
    <xf numFmtId="0" fontId="8" fillId="9" borderId="10" xfId="7" applyFont="1" applyFill="1" applyBorder="1" applyAlignment="1">
      <alignment horizontal="left" vertical="top" wrapText="1"/>
    </xf>
    <xf numFmtId="0" fontId="8" fillId="9" borderId="11" xfId="7" applyFont="1" applyFill="1" applyBorder="1" applyAlignment="1">
      <alignment horizontal="left" vertical="top" wrapText="1"/>
    </xf>
    <xf numFmtId="164" fontId="28" fillId="9" borderId="9" xfId="7" applyNumberFormat="1" applyFont="1" applyFill="1" applyBorder="1" applyAlignment="1">
      <alignment horizontal="center" vertical="top" wrapText="1"/>
    </xf>
    <xf numFmtId="0" fontId="28" fillId="9" borderId="11" xfId="7" applyFont="1" applyFill="1" applyBorder="1" applyAlignment="1">
      <alignment horizontal="center" vertical="top"/>
    </xf>
    <xf numFmtId="0" fontId="28" fillId="9" borderId="9" xfId="7" applyFont="1" applyFill="1" applyBorder="1" applyAlignment="1">
      <alignment vertical="top" wrapText="1"/>
    </xf>
    <xf numFmtId="0" fontId="28" fillId="9" borderId="11" xfId="7" applyFont="1" applyFill="1" applyBorder="1" applyAlignment="1">
      <alignment horizontal="right" vertical="top" wrapText="1"/>
    </xf>
    <xf numFmtId="49" fontId="28" fillId="9" borderId="9" xfId="7" applyNumberFormat="1" applyFont="1" applyFill="1" applyBorder="1" applyAlignment="1">
      <alignment horizontal="center" vertical="top"/>
    </xf>
    <xf numFmtId="0" fontId="8" fillId="7" borderId="2" xfId="7" applyFont="1" applyFill="1" applyBorder="1" applyAlignment="1">
      <alignment horizontal="left" vertical="top" wrapText="1"/>
    </xf>
    <xf numFmtId="0" fontId="8" fillId="7" borderId="3" xfId="7" applyFont="1" applyFill="1" applyBorder="1" applyAlignment="1">
      <alignment horizontal="left" vertical="top" wrapText="1"/>
    </xf>
    <xf numFmtId="164" fontId="28" fillId="7" borderId="27" xfId="7" applyNumberFormat="1" applyFont="1" applyFill="1" applyBorder="1" applyAlignment="1">
      <alignment horizontal="center" vertical="top" wrapText="1"/>
    </xf>
    <xf numFmtId="0" fontId="28" fillId="7" borderId="3" xfId="7" applyFont="1" applyFill="1" applyBorder="1" applyAlignment="1">
      <alignment horizontal="center" vertical="top"/>
    </xf>
    <xf numFmtId="0" fontId="28" fillId="7" borderId="9" xfId="7" applyFont="1" applyFill="1" applyBorder="1" applyAlignment="1">
      <alignment vertical="top" wrapText="1"/>
    </xf>
    <xf numFmtId="0" fontId="28" fillId="7" borderId="11" xfId="7" applyFont="1" applyFill="1" applyBorder="1" applyAlignment="1">
      <alignment horizontal="right" vertical="top" wrapText="1"/>
    </xf>
    <xf numFmtId="49" fontId="28" fillId="7" borderId="9" xfId="7" applyNumberFormat="1" applyFont="1" applyFill="1" applyBorder="1" applyAlignment="1">
      <alignment horizontal="center" vertical="top"/>
    </xf>
    <xf numFmtId="49" fontId="28" fillId="8" borderId="9" xfId="7" applyNumberFormat="1" applyFont="1" applyFill="1" applyBorder="1" applyAlignment="1">
      <alignment horizontal="center" vertical="top"/>
    </xf>
    <xf numFmtId="9" fontId="5" fillId="0" borderId="44" xfId="7" applyNumberFormat="1" applyFont="1" applyBorder="1" applyAlignment="1">
      <alignment horizontal="center" vertical="top"/>
    </xf>
    <xf numFmtId="0" fontId="5" fillId="0" borderId="57" xfId="7" applyFont="1" applyBorder="1" applyAlignment="1">
      <alignment horizontal="center" vertical="center"/>
    </xf>
    <xf numFmtId="0" fontId="5" fillId="0" borderId="45" xfId="7" applyFont="1" applyBorder="1" applyAlignment="1">
      <alignment horizontal="left" vertical="top"/>
    </xf>
    <xf numFmtId="164" fontId="28" fillId="17" borderId="1" xfId="7" applyNumberFormat="1" applyFont="1" applyFill="1" applyBorder="1" applyAlignment="1">
      <alignment horizontal="center" vertical="top"/>
    </xf>
    <xf numFmtId="0" fontId="28" fillId="17" borderId="12" xfId="7" applyFont="1" applyFill="1" applyBorder="1" applyAlignment="1">
      <alignment horizontal="center" vertical="top"/>
    </xf>
    <xf numFmtId="49" fontId="4" fillId="3" borderId="27" xfId="7" applyNumberFormat="1" applyFont="1" applyFill="1" applyBorder="1" applyAlignment="1">
      <alignment horizontal="center" vertical="top"/>
    </xf>
    <xf numFmtId="0" fontId="35" fillId="11" borderId="27" xfId="7" applyFont="1" applyFill="1" applyBorder="1" applyAlignment="1">
      <alignment vertical="top" wrapText="1"/>
    </xf>
    <xf numFmtId="49" fontId="28" fillId="13" borderId="27" xfId="7" applyNumberFormat="1" applyFont="1" applyFill="1" applyBorder="1" applyAlignment="1">
      <alignment horizontal="center" vertical="top"/>
    </xf>
    <xf numFmtId="49" fontId="28" fillId="8" borderId="27" xfId="7" applyNumberFormat="1" applyFont="1" applyFill="1" applyBorder="1" applyAlignment="1">
      <alignment horizontal="center" vertical="top"/>
    </xf>
    <xf numFmtId="9" fontId="5" fillId="0" borderId="61" xfId="7" applyNumberFormat="1" applyFont="1" applyBorder="1" applyAlignment="1">
      <alignment horizontal="center" vertical="top"/>
    </xf>
    <xf numFmtId="0" fontId="5" fillId="0" borderId="58" xfId="7" applyFont="1" applyBorder="1" applyAlignment="1">
      <alignment horizontal="center" vertical="center"/>
    </xf>
    <xf numFmtId="0" fontId="5" fillId="0" borderId="62" xfId="7" applyFont="1" applyBorder="1" applyAlignment="1">
      <alignment horizontal="left" vertical="top"/>
    </xf>
    <xf numFmtId="164" fontId="28" fillId="0" borderId="32" xfId="7" applyNumberFormat="1" applyFont="1" applyBorder="1" applyAlignment="1">
      <alignment horizontal="center" vertical="top"/>
    </xf>
    <xf numFmtId="0" fontId="28" fillId="0" borderId="15" xfId="7" applyFont="1" applyBorder="1" applyAlignment="1">
      <alignment horizontal="center" vertical="top"/>
    </xf>
    <xf numFmtId="49" fontId="4" fillId="3" borderId="33" xfId="7" applyNumberFormat="1" applyFont="1" applyFill="1" applyBorder="1" applyAlignment="1">
      <alignment horizontal="center" vertical="top"/>
    </xf>
    <xf numFmtId="0" fontId="28" fillId="11" borderId="33" xfId="7" applyFont="1" applyFill="1" applyBorder="1" applyAlignment="1">
      <alignment horizontal="center" vertical="center" textRotation="90" wrapText="1"/>
    </xf>
    <xf numFmtId="49" fontId="28" fillId="11" borderId="33" xfId="7" applyNumberFormat="1" applyFont="1" applyFill="1" applyBorder="1" applyAlignment="1">
      <alignment vertical="top" wrapText="1"/>
    </xf>
    <xf numFmtId="49" fontId="28" fillId="13" borderId="33" xfId="7" applyNumberFormat="1" applyFont="1" applyFill="1" applyBorder="1" applyAlignment="1">
      <alignment horizontal="center" vertical="top"/>
    </xf>
    <xf numFmtId="49" fontId="28" fillId="8" borderId="33" xfId="7" applyNumberFormat="1" applyFont="1" applyFill="1" applyBorder="1" applyAlignment="1">
      <alignment horizontal="center" vertical="top"/>
    </xf>
    <xf numFmtId="0" fontId="28" fillId="0" borderId="25" xfId="7" applyFont="1" applyBorder="1" applyAlignment="1">
      <alignment horizontal="center" vertical="top"/>
    </xf>
    <xf numFmtId="0" fontId="28" fillId="0" borderId="18" xfId="7" applyFont="1" applyBorder="1" applyAlignment="1">
      <alignment horizontal="center" vertical="top"/>
    </xf>
    <xf numFmtId="9" fontId="5" fillId="0" borderId="42" xfId="7" applyNumberFormat="1" applyFont="1" applyBorder="1" applyAlignment="1">
      <alignment horizontal="center" vertical="top"/>
    </xf>
    <xf numFmtId="0" fontId="5" fillId="0" borderId="35" xfId="7" applyFont="1" applyBorder="1" applyAlignment="1">
      <alignment horizontal="center" vertical="center"/>
    </xf>
    <xf numFmtId="0" fontId="5" fillId="0" borderId="43" xfId="7" applyFont="1" applyBorder="1" applyAlignment="1">
      <alignment horizontal="left" vertical="top"/>
    </xf>
    <xf numFmtId="0" fontId="28" fillId="0" borderId="8" xfId="7" applyFont="1" applyBorder="1" applyAlignment="1">
      <alignment horizontal="center" vertical="top"/>
    </xf>
    <xf numFmtId="0" fontId="4" fillId="0" borderId="34" xfId="0" applyFont="1" applyBorder="1" applyAlignment="1">
      <alignment horizontal="left" vertical="top" wrapText="1"/>
    </xf>
    <xf numFmtId="49" fontId="4" fillId="3" borderId="34" xfId="7" applyNumberFormat="1" applyFont="1" applyFill="1" applyBorder="1" applyAlignment="1">
      <alignment horizontal="center" vertical="top"/>
    </xf>
    <xf numFmtId="49" fontId="28" fillId="11" borderId="34" xfId="7" applyNumberFormat="1" applyFont="1" applyFill="1" applyBorder="1" applyAlignment="1">
      <alignment vertical="top" wrapText="1"/>
    </xf>
    <xf numFmtId="49" fontId="28" fillId="13" borderId="34" xfId="7" applyNumberFormat="1" applyFont="1" applyFill="1" applyBorder="1" applyAlignment="1">
      <alignment horizontal="center" vertical="top"/>
    </xf>
    <xf numFmtId="49" fontId="28" fillId="8" borderId="34" xfId="7" applyNumberFormat="1" applyFont="1" applyFill="1" applyBorder="1" applyAlignment="1">
      <alignment horizontal="center" vertical="top"/>
    </xf>
    <xf numFmtId="9" fontId="5" fillId="0" borderId="39" xfId="7" applyNumberFormat="1" applyFont="1" applyBorder="1" applyAlignment="1">
      <alignment horizontal="center" vertical="top"/>
    </xf>
    <xf numFmtId="0" fontId="5" fillId="0" borderId="63" xfId="7" applyFont="1" applyBorder="1" applyAlignment="1">
      <alignment horizontal="center" vertical="center"/>
    </xf>
    <xf numFmtId="0" fontId="5" fillId="0" borderId="41" xfId="7" applyFont="1" applyBorder="1" applyAlignment="1">
      <alignment horizontal="left" vertical="top"/>
    </xf>
    <xf numFmtId="164" fontId="28" fillId="11" borderId="34" xfId="7" applyNumberFormat="1" applyFont="1" applyFill="1" applyBorder="1" applyAlignment="1">
      <alignment horizontal="center" vertical="top"/>
    </xf>
    <xf numFmtId="0" fontId="28" fillId="11" borderId="38" xfId="7" applyFont="1" applyFill="1" applyBorder="1" applyAlignment="1">
      <alignment horizontal="center" vertical="top"/>
    </xf>
    <xf numFmtId="49" fontId="4" fillId="0" borderId="27" xfId="7" applyNumberFormat="1" applyFont="1" applyBorder="1" applyAlignment="1">
      <alignment horizontal="center" vertical="top"/>
    </xf>
    <xf numFmtId="0" fontId="4" fillId="11" borderId="2" xfId="7" applyFont="1" applyFill="1" applyBorder="1" applyAlignment="1">
      <alignment horizontal="left" vertical="top" wrapText="1"/>
    </xf>
    <xf numFmtId="0" fontId="35" fillId="11" borderId="3" xfId="7" applyFont="1" applyFill="1" applyBorder="1" applyAlignment="1">
      <alignment horizontal="center" vertical="top" wrapText="1"/>
    </xf>
    <xf numFmtId="0" fontId="35" fillId="11" borderId="4" xfId="7" applyFont="1" applyFill="1" applyBorder="1" applyAlignment="1">
      <alignment horizontal="center" vertical="top" wrapText="1"/>
    </xf>
    <xf numFmtId="0" fontId="5" fillId="0" borderId="64" xfId="7" applyFont="1" applyBorder="1" applyAlignment="1">
      <alignment horizontal="left" vertical="top"/>
    </xf>
    <xf numFmtId="164" fontId="28" fillId="11" borderId="32" xfId="7" applyNumberFormat="1" applyFont="1" applyFill="1" applyBorder="1" applyAlignment="1">
      <alignment horizontal="center" vertical="top"/>
    </xf>
    <xf numFmtId="0" fontId="28" fillId="11" borderId="15" xfId="7" applyFont="1" applyFill="1" applyBorder="1" applyAlignment="1">
      <alignment horizontal="center" vertical="top"/>
    </xf>
    <xf numFmtId="49" fontId="4" fillId="0" borderId="33" xfId="7" applyNumberFormat="1" applyFont="1" applyBorder="1" applyAlignment="1">
      <alignment horizontal="center" vertical="top"/>
    </xf>
    <xf numFmtId="0" fontId="4" fillId="11" borderId="14" xfId="7" applyFont="1" applyFill="1" applyBorder="1" applyAlignment="1">
      <alignment horizontal="left" vertical="top" wrapText="1"/>
    </xf>
    <xf numFmtId="0" fontId="35" fillId="11" borderId="0" xfId="7" applyFont="1" applyFill="1" applyAlignment="1">
      <alignment horizontal="center" vertical="top" wrapText="1"/>
    </xf>
    <xf numFmtId="0" fontId="35" fillId="11" borderId="15" xfId="7" applyFont="1" applyFill="1" applyBorder="1" applyAlignment="1">
      <alignment horizontal="center" vertical="top" wrapText="1"/>
    </xf>
    <xf numFmtId="0" fontId="28" fillId="11" borderId="22" xfId="7" applyFont="1" applyFill="1" applyBorder="1" applyAlignment="1">
      <alignment horizontal="center" vertical="top"/>
    </xf>
    <xf numFmtId="0" fontId="28" fillId="11" borderId="14" xfId="7" applyFont="1" applyFill="1" applyBorder="1" applyAlignment="1">
      <alignment vertical="top" wrapText="1"/>
    </xf>
    <xf numFmtId="9" fontId="5" fillId="0" borderId="52" xfId="7" applyNumberFormat="1" applyFont="1" applyBorder="1" applyAlignment="1">
      <alignment horizontal="center" vertical="top"/>
    </xf>
    <xf numFmtId="0" fontId="5" fillId="0" borderId="30" xfId="7" applyFont="1" applyBorder="1" applyAlignment="1">
      <alignment horizontal="center" vertical="center"/>
    </xf>
    <xf numFmtId="0" fontId="5" fillId="0" borderId="31" xfId="7" applyFont="1" applyBorder="1" applyAlignment="1">
      <alignment horizontal="left" vertical="top"/>
    </xf>
    <xf numFmtId="0" fontId="28" fillId="11" borderId="5" xfId="7" applyFont="1" applyFill="1" applyBorder="1" applyAlignment="1">
      <alignment horizontal="center" vertical="top"/>
    </xf>
    <xf numFmtId="0" fontId="5" fillId="0" borderId="36" xfId="7" applyFont="1" applyBorder="1" applyAlignment="1">
      <alignment horizontal="left" vertical="top"/>
    </xf>
    <xf numFmtId="0" fontId="28" fillId="11" borderId="32" xfId="7" applyFont="1" applyFill="1" applyBorder="1" applyAlignment="1">
      <alignment horizontal="center" vertical="top"/>
    </xf>
    <xf numFmtId="0" fontId="28" fillId="11" borderId="37" xfId="7" applyFont="1" applyFill="1" applyBorder="1" applyAlignment="1">
      <alignment vertical="top" wrapText="1"/>
    </xf>
    <xf numFmtId="0" fontId="35" fillId="11" borderId="26" xfId="7" applyFont="1" applyFill="1" applyBorder="1" applyAlignment="1">
      <alignment horizontal="center" vertical="top" wrapText="1"/>
    </xf>
    <xf numFmtId="0" fontId="35" fillId="11" borderId="38" xfId="7" applyFont="1" applyFill="1" applyBorder="1" applyAlignment="1">
      <alignment horizontal="center" vertical="top" wrapText="1"/>
    </xf>
    <xf numFmtId="9" fontId="5" fillId="0" borderId="65" xfId="7" applyNumberFormat="1" applyFont="1" applyBorder="1" applyAlignment="1">
      <alignment horizontal="center" vertical="top"/>
    </xf>
    <xf numFmtId="0" fontId="5" fillId="0" borderId="66" xfId="7" applyFont="1" applyBorder="1" applyAlignment="1">
      <alignment horizontal="center" vertical="center"/>
    </xf>
    <xf numFmtId="0" fontId="5" fillId="0" borderId="67" xfId="7" applyFont="1" applyBorder="1" applyAlignment="1">
      <alignment horizontal="left" vertical="top"/>
    </xf>
    <xf numFmtId="49" fontId="28" fillId="0" borderId="9" xfId="7" applyNumberFormat="1" applyFont="1" applyBorder="1" applyAlignment="1">
      <alignment horizontal="center" vertical="top"/>
    </xf>
    <xf numFmtId="49" fontId="28" fillId="7" borderId="12" xfId="7" applyNumberFormat="1" applyFont="1" applyFill="1" applyBorder="1" applyAlignment="1">
      <alignment vertical="top" wrapText="1"/>
    </xf>
    <xf numFmtId="9" fontId="5" fillId="18" borderId="2" xfId="7" applyNumberFormat="1" applyFont="1" applyFill="1" applyBorder="1" applyAlignment="1">
      <alignment horizontal="center" vertical="top"/>
    </xf>
    <xf numFmtId="0" fontId="5" fillId="18" borderId="3" xfId="7" applyFont="1" applyFill="1" applyBorder="1" applyAlignment="1">
      <alignment horizontal="center" vertical="center"/>
    </xf>
    <xf numFmtId="0" fontId="5" fillId="18" borderId="4" xfId="7" applyFont="1" applyFill="1" applyBorder="1" applyAlignment="1">
      <alignment horizontal="left" vertical="top"/>
    </xf>
    <xf numFmtId="164" fontId="28" fillId="18" borderId="27" xfId="7" applyNumberFormat="1" applyFont="1" applyFill="1" applyBorder="1" applyAlignment="1">
      <alignment horizontal="center" vertical="top"/>
    </xf>
    <xf numFmtId="0" fontId="28" fillId="19" borderId="12" xfId="7" applyFont="1" applyFill="1" applyBorder="1" applyAlignment="1">
      <alignment horizontal="center" vertical="top"/>
    </xf>
    <xf numFmtId="49" fontId="4" fillId="0" borderId="3" xfId="7" applyNumberFormat="1" applyFont="1" applyBorder="1" applyAlignment="1">
      <alignment horizontal="center" vertical="top"/>
    </xf>
    <xf numFmtId="0" fontId="35" fillId="3" borderId="27" xfId="7" applyFont="1" applyFill="1" applyBorder="1" applyAlignment="1">
      <alignment horizontal="center" vertical="top" wrapText="1"/>
    </xf>
    <xf numFmtId="0" fontId="35" fillId="12" borderId="27" xfId="7" applyFont="1" applyFill="1" applyBorder="1" applyAlignment="1">
      <alignment horizontal="center" vertical="top" wrapText="1"/>
    </xf>
    <xf numFmtId="164" fontId="4" fillId="0" borderId="1" xfId="7" applyNumberFormat="1" applyFont="1" applyBorder="1" applyAlignment="1">
      <alignment horizontal="center" vertical="top"/>
    </xf>
    <xf numFmtId="0" fontId="4" fillId="0" borderId="15" xfId="7" applyFont="1" applyBorder="1" applyAlignment="1">
      <alignment horizontal="center" vertical="top"/>
    </xf>
    <xf numFmtId="49" fontId="4" fillId="0" borderId="0" xfId="7" applyNumberFormat="1" applyFont="1" applyAlignment="1">
      <alignment horizontal="center" vertical="top"/>
    </xf>
    <xf numFmtId="0" fontId="35" fillId="3" borderId="33" xfId="7" applyFont="1" applyFill="1" applyBorder="1" applyAlignment="1">
      <alignment horizontal="center" vertical="top" wrapText="1"/>
    </xf>
    <xf numFmtId="0" fontId="35" fillId="12" borderId="33" xfId="7" applyFont="1" applyFill="1" applyBorder="1" applyAlignment="1">
      <alignment horizontal="center" vertical="top" wrapText="1"/>
    </xf>
    <xf numFmtId="164" fontId="4" fillId="0" borderId="22" xfId="7" applyNumberFormat="1" applyFont="1" applyBorder="1" applyAlignment="1">
      <alignment horizontal="center" vertical="top"/>
    </xf>
    <xf numFmtId="0" fontId="4" fillId="0" borderId="25" xfId="7" applyFont="1" applyBorder="1" applyAlignment="1">
      <alignment horizontal="center" vertical="top"/>
    </xf>
    <xf numFmtId="0" fontId="5" fillId="0" borderId="31" xfId="7" applyFont="1" applyBorder="1" applyAlignment="1">
      <alignment horizontal="left" vertical="top" wrapText="1"/>
    </xf>
    <xf numFmtId="0" fontId="5" fillId="0" borderId="41" xfId="7" applyFont="1" applyBorder="1" applyAlignment="1">
      <alignment horizontal="left" vertical="top" wrapText="1"/>
    </xf>
    <xf numFmtId="49" fontId="4" fillId="0" borderId="0" xfId="7" applyNumberFormat="1" applyFont="1" applyAlignment="1">
      <alignment horizontal="left" vertical="top"/>
    </xf>
    <xf numFmtId="0" fontId="5" fillId="3" borderId="30" xfId="7" applyFont="1" applyFill="1" applyBorder="1" applyAlignment="1">
      <alignment horizontal="center" vertical="top" wrapText="1"/>
    </xf>
    <xf numFmtId="0" fontId="5" fillId="3" borderId="54" xfId="7" applyFont="1" applyFill="1" applyBorder="1" applyAlignment="1">
      <alignment horizontal="left" vertical="top" wrapText="1"/>
    </xf>
    <xf numFmtId="164" fontId="4" fillId="0" borderId="5" xfId="7" applyNumberFormat="1" applyFont="1" applyBorder="1" applyAlignment="1">
      <alignment horizontal="center" vertical="top"/>
    </xf>
    <xf numFmtId="0" fontId="28" fillId="0" borderId="5" xfId="7" applyFont="1" applyBorder="1" applyAlignment="1">
      <alignment horizontal="center" vertical="top"/>
    </xf>
    <xf numFmtId="0" fontId="4" fillId="0" borderId="0" xfId="6" applyFont="1" applyAlignment="1">
      <alignment vertical="top" wrapText="1"/>
    </xf>
    <xf numFmtId="49" fontId="28" fillId="12" borderId="33" xfId="7" applyNumberFormat="1" applyFont="1" applyFill="1" applyBorder="1" applyAlignment="1">
      <alignment vertical="top" wrapText="1"/>
    </xf>
    <xf numFmtId="0" fontId="5" fillId="3" borderId="35" xfId="7" applyFont="1" applyFill="1" applyBorder="1" applyAlignment="1">
      <alignment horizontal="center" vertical="top" wrapText="1"/>
    </xf>
    <xf numFmtId="0" fontId="5" fillId="3" borderId="43" xfId="7" applyFont="1" applyFill="1" applyBorder="1" applyAlignment="1">
      <alignment horizontal="left" vertical="top" wrapText="1"/>
    </xf>
    <xf numFmtId="164" fontId="4" fillId="0" borderId="32" xfId="7" applyNumberFormat="1" applyFont="1" applyBorder="1" applyAlignment="1">
      <alignment horizontal="center" vertical="top"/>
    </xf>
    <xf numFmtId="0" fontId="4" fillId="0" borderId="8" xfId="7" applyFont="1" applyBorder="1" applyAlignment="1">
      <alignment horizontal="center" vertical="top"/>
    </xf>
    <xf numFmtId="0" fontId="4" fillId="0" borderId="37" xfId="6" applyFont="1" applyBorder="1" applyAlignment="1">
      <alignment vertical="top" wrapText="1"/>
    </xf>
    <xf numFmtId="0" fontId="35" fillId="3" borderId="34" xfId="7" applyFont="1" applyFill="1" applyBorder="1" applyAlignment="1">
      <alignment horizontal="center" vertical="top" wrapText="1"/>
    </xf>
    <xf numFmtId="49" fontId="28" fillId="12" borderId="34" xfId="7" applyNumberFormat="1" applyFont="1" applyFill="1" applyBorder="1" applyAlignment="1">
      <alignment vertical="top" wrapText="1"/>
    </xf>
    <xf numFmtId="0" fontId="5" fillId="0" borderId="46" xfId="7" applyFont="1" applyBorder="1" applyAlignment="1">
      <alignment horizontal="left" vertical="top"/>
    </xf>
    <xf numFmtId="164" fontId="28" fillId="11" borderId="9" xfId="7" applyNumberFormat="1" applyFont="1" applyFill="1" applyBorder="1" applyAlignment="1">
      <alignment horizontal="center" vertical="top"/>
    </xf>
    <xf numFmtId="0" fontId="28" fillId="11" borderId="12" xfId="7" applyFont="1" applyFill="1" applyBorder="1" applyAlignment="1">
      <alignment horizontal="center" vertical="top"/>
    </xf>
    <xf numFmtId="164" fontId="28" fillId="11" borderId="33" xfId="7" applyNumberFormat="1" applyFont="1" applyFill="1" applyBorder="1" applyAlignment="1">
      <alignment horizontal="center" vertical="top"/>
    </xf>
    <xf numFmtId="164" fontId="28" fillId="11" borderId="22" xfId="7" applyNumberFormat="1" applyFont="1" applyFill="1" applyBorder="1" applyAlignment="1">
      <alignment horizontal="center" vertical="top"/>
    </xf>
    <xf numFmtId="164" fontId="28" fillId="11" borderId="5" xfId="7" applyNumberFormat="1" applyFont="1" applyFill="1" applyBorder="1" applyAlignment="1">
      <alignment horizontal="center" vertical="top"/>
    </xf>
    <xf numFmtId="49" fontId="28" fillId="0" borderId="10" xfId="7" applyNumberFormat="1" applyFont="1" applyBorder="1" applyAlignment="1">
      <alignment vertical="top"/>
    </xf>
    <xf numFmtId="49" fontId="28" fillId="0" borderId="11" xfId="7" applyNumberFormat="1" applyFont="1" applyBorder="1" applyAlignment="1">
      <alignment vertical="top"/>
    </xf>
    <xf numFmtId="49" fontId="28" fillId="9" borderId="9" xfId="7" applyNumberFormat="1" applyFont="1" applyFill="1" applyBorder="1" applyAlignment="1">
      <alignment vertical="top"/>
    </xf>
    <xf numFmtId="9" fontId="34" fillId="9" borderId="37" xfId="7" applyNumberFormat="1" applyFont="1" applyFill="1" applyBorder="1" applyAlignment="1">
      <alignment horizontal="center" vertical="top"/>
    </xf>
    <xf numFmtId="0" fontId="34" fillId="9" borderId="68" xfId="7" applyFont="1" applyFill="1" applyBorder="1" applyAlignment="1">
      <alignment horizontal="center" vertical="center"/>
    </xf>
    <xf numFmtId="0" fontId="34" fillId="9" borderId="26" xfId="7" applyFont="1" applyFill="1" applyBorder="1" applyAlignment="1">
      <alignment horizontal="left" vertical="top"/>
    </xf>
    <xf numFmtId="164" fontId="28" fillId="9" borderId="9" xfId="7" applyNumberFormat="1" applyFont="1" applyFill="1" applyBorder="1" applyAlignment="1">
      <alignment horizontal="center" vertical="top"/>
    </xf>
    <xf numFmtId="0" fontId="28" fillId="9" borderId="4" xfId="7" applyFont="1" applyFill="1" applyBorder="1" applyAlignment="1">
      <alignment horizontal="center" vertical="top"/>
    </xf>
    <xf numFmtId="0" fontId="28" fillId="9" borderId="3" xfId="7" applyFont="1" applyFill="1" applyBorder="1" applyAlignment="1">
      <alignment horizontal="right" vertical="top" wrapText="1"/>
    </xf>
    <xf numFmtId="49" fontId="28" fillId="9" borderId="12" xfId="7" applyNumberFormat="1" applyFont="1" applyFill="1" applyBorder="1" applyAlignment="1">
      <alignment horizontal="center" vertical="top"/>
    </xf>
    <xf numFmtId="9" fontId="34" fillId="7" borderId="37" xfId="7" applyNumberFormat="1" applyFont="1" applyFill="1" applyBorder="1" applyAlignment="1">
      <alignment horizontal="center" vertical="top"/>
    </xf>
    <xf numFmtId="0" fontId="34" fillId="7" borderId="68" xfId="7" applyFont="1" applyFill="1" applyBorder="1" applyAlignment="1">
      <alignment horizontal="center" vertical="center"/>
    </xf>
    <xf numFmtId="0" fontId="34" fillId="7" borderId="26" xfId="7" applyFont="1" applyFill="1" applyBorder="1" applyAlignment="1">
      <alignment horizontal="left" vertical="top"/>
    </xf>
    <xf numFmtId="164" fontId="28" fillId="7" borderId="9" xfId="7" applyNumberFormat="1" applyFont="1" applyFill="1" applyBorder="1" applyAlignment="1">
      <alignment horizontal="center" vertical="top"/>
    </xf>
    <xf numFmtId="0" fontId="28" fillId="7" borderId="12" xfId="7" applyFont="1" applyFill="1" applyBorder="1" applyAlignment="1">
      <alignment horizontal="center" vertical="top"/>
    </xf>
    <xf numFmtId="0" fontId="28" fillId="7" borderId="9" xfId="7" applyFont="1" applyFill="1" applyBorder="1" applyAlignment="1">
      <alignment horizontal="right" vertical="top" wrapText="1"/>
    </xf>
    <xf numFmtId="49" fontId="28" fillId="13" borderId="9" xfId="7" applyNumberFormat="1" applyFont="1" applyFill="1" applyBorder="1" applyAlignment="1">
      <alignment horizontal="center" vertical="top"/>
    </xf>
    <xf numFmtId="9" fontId="34" fillId="18" borderId="10" xfId="7" applyNumberFormat="1" applyFont="1" applyFill="1" applyBorder="1" applyAlignment="1">
      <alignment horizontal="center" vertical="top"/>
    </xf>
    <xf numFmtId="0" fontId="34" fillId="18" borderId="66" xfId="7" applyFont="1" applyFill="1" applyBorder="1" applyAlignment="1">
      <alignment horizontal="center" vertical="center"/>
    </xf>
    <xf numFmtId="0" fontId="34" fillId="18" borderId="66" xfId="7" applyFont="1" applyFill="1" applyBorder="1" applyAlignment="1">
      <alignment horizontal="left" vertical="top"/>
    </xf>
    <xf numFmtId="164" fontId="28" fillId="18" borderId="9" xfId="7" applyNumberFormat="1" applyFont="1" applyFill="1" applyBorder="1" applyAlignment="1">
      <alignment horizontal="center" vertical="top"/>
    </xf>
    <xf numFmtId="0" fontId="28" fillId="18" borderId="9" xfId="7" applyFont="1" applyFill="1" applyBorder="1" applyAlignment="1">
      <alignment horizontal="center" vertical="top"/>
    </xf>
    <xf numFmtId="49" fontId="4" fillId="3" borderId="2" xfId="7" applyNumberFormat="1" applyFont="1" applyFill="1" applyBorder="1" applyAlignment="1">
      <alignment horizontal="center" vertical="top"/>
    </xf>
    <xf numFmtId="0" fontId="35" fillId="12" borderId="3" xfId="7" applyFont="1" applyFill="1" applyBorder="1" applyAlignment="1">
      <alignment horizontal="left" vertical="top" wrapText="1"/>
    </xf>
    <xf numFmtId="49" fontId="28" fillId="11" borderId="27" xfId="7" applyNumberFormat="1" applyFont="1" applyFill="1" applyBorder="1" applyAlignment="1">
      <alignment horizontal="center" vertical="top" wrapText="1"/>
    </xf>
    <xf numFmtId="9" fontId="34" fillId="0" borderId="39" xfId="7" applyNumberFormat="1" applyFont="1" applyBorder="1" applyAlignment="1">
      <alignment horizontal="center" vertical="top"/>
    </xf>
    <xf numFmtId="0" fontId="34" fillId="0" borderId="63" xfId="7" applyFont="1" applyBorder="1" applyAlignment="1">
      <alignment horizontal="center" vertical="center"/>
    </xf>
    <xf numFmtId="0" fontId="34" fillId="0" borderId="40" xfId="7" applyFont="1" applyBorder="1" applyAlignment="1">
      <alignment horizontal="left" vertical="top"/>
    </xf>
    <xf numFmtId="164" fontId="28" fillId="0" borderId="13" xfId="7" applyNumberFormat="1" applyFont="1" applyBorder="1" applyAlignment="1">
      <alignment horizontal="center" vertical="top"/>
    </xf>
    <xf numFmtId="0" fontId="4" fillId="3" borderId="13" xfId="7" applyFont="1" applyFill="1" applyBorder="1" applyAlignment="1">
      <alignment horizontal="center" vertical="top"/>
    </xf>
    <xf numFmtId="49" fontId="4" fillId="3" borderId="14" xfId="7" applyNumberFormat="1" applyFont="1" applyFill="1" applyBorder="1" applyAlignment="1">
      <alignment horizontal="center" vertical="top"/>
    </xf>
    <xf numFmtId="49" fontId="28" fillId="12" borderId="0" xfId="7" applyNumberFormat="1" applyFont="1" applyFill="1" applyAlignment="1">
      <alignment horizontal="left" vertical="top" wrapText="1"/>
    </xf>
    <xf numFmtId="49" fontId="28" fillId="11" borderId="33" xfId="7" applyNumberFormat="1" applyFont="1" applyFill="1" applyBorder="1" applyAlignment="1">
      <alignment horizontal="center" vertical="top" wrapText="1"/>
    </xf>
    <xf numFmtId="9" fontId="34" fillId="0" borderId="61" xfId="7" applyNumberFormat="1" applyFont="1" applyBorder="1" applyAlignment="1">
      <alignment horizontal="center" vertical="top"/>
    </xf>
    <xf numFmtId="0" fontId="34" fillId="0" borderId="58" xfId="7" applyFont="1" applyBorder="1" applyAlignment="1">
      <alignment horizontal="center" vertical="center"/>
    </xf>
    <xf numFmtId="0" fontId="34" fillId="0" borderId="62" xfId="7" applyFont="1" applyBorder="1" applyAlignment="1">
      <alignment horizontal="left" vertical="top"/>
    </xf>
    <xf numFmtId="164" fontId="28" fillId="0" borderId="22" xfId="7" applyNumberFormat="1" applyFont="1" applyBorder="1" applyAlignment="1">
      <alignment horizontal="center" vertical="top"/>
    </xf>
    <xf numFmtId="0" fontId="4" fillId="3" borderId="22" xfId="7" applyFont="1" applyFill="1" applyBorder="1" applyAlignment="1">
      <alignment horizontal="center" vertical="top"/>
    </xf>
    <xf numFmtId="49" fontId="28" fillId="12" borderId="0" xfId="7" applyNumberFormat="1" applyFont="1" applyFill="1" applyAlignment="1">
      <alignment horizontal="center" vertical="top" wrapText="1"/>
    </xf>
    <xf numFmtId="0" fontId="4" fillId="3" borderId="32" xfId="7" applyFont="1" applyFill="1" applyBorder="1" applyAlignment="1">
      <alignment horizontal="center" vertical="top"/>
    </xf>
    <xf numFmtId="49" fontId="4" fillId="3" borderId="37" xfId="7" applyNumberFormat="1" applyFont="1" applyFill="1" applyBorder="1" applyAlignment="1">
      <alignment horizontal="center" vertical="top"/>
    </xf>
    <xf numFmtId="49" fontId="28" fillId="12" borderId="26" xfId="7" applyNumberFormat="1" applyFont="1" applyFill="1" applyBorder="1" applyAlignment="1">
      <alignment horizontal="center" vertical="top" wrapText="1"/>
    </xf>
    <xf numFmtId="9" fontId="34" fillId="18" borderId="37" xfId="7" applyNumberFormat="1" applyFont="1" applyFill="1" applyBorder="1" applyAlignment="1">
      <alignment horizontal="center" vertical="top"/>
    </xf>
    <xf numFmtId="0" fontId="34" fillId="18" borderId="50" xfId="7" applyFont="1" applyFill="1" applyBorder="1" applyAlignment="1">
      <alignment horizontal="center" vertical="center"/>
    </xf>
    <xf numFmtId="0" fontId="34" fillId="18" borderId="36" xfId="7" applyFont="1" applyFill="1" applyBorder="1" applyAlignment="1">
      <alignment horizontal="left" vertical="top"/>
    </xf>
    <xf numFmtId="164" fontId="28" fillId="18" borderId="34" xfId="7" applyNumberFormat="1" applyFont="1" applyFill="1" applyBorder="1" applyAlignment="1">
      <alignment horizontal="center" vertical="top"/>
    </xf>
    <xf numFmtId="0" fontId="28" fillId="18" borderId="38" xfId="7" applyFont="1" applyFill="1" applyBorder="1" applyAlignment="1">
      <alignment horizontal="center" vertical="top"/>
    </xf>
    <xf numFmtId="49" fontId="4" fillId="0" borderId="15" xfId="7" applyNumberFormat="1" applyFont="1" applyBorder="1" applyAlignment="1">
      <alignment horizontal="center" vertical="top"/>
    </xf>
    <xf numFmtId="9" fontId="34" fillId="0" borderId="14" xfId="7" applyNumberFormat="1" applyFont="1" applyBorder="1" applyAlignment="1">
      <alignment horizontal="center" vertical="top"/>
    </xf>
    <xf numFmtId="0" fontId="34" fillId="0" borderId="54" xfId="7" applyFont="1" applyBorder="1" applyAlignment="1">
      <alignment horizontal="center" vertical="center"/>
    </xf>
    <xf numFmtId="0" fontId="34" fillId="0" borderId="41" xfId="7" applyFont="1" applyBorder="1" applyAlignment="1">
      <alignment horizontal="left" vertical="top"/>
    </xf>
    <xf numFmtId="164" fontId="28" fillId="0" borderId="33" xfId="7" applyNumberFormat="1" applyFont="1" applyBorder="1" applyAlignment="1">
      <alignment horizontal="center" vertical="top"/>
    </xf>
    <xf numFmtId="0" fontId="4" fillId="3" borderId="15" xfId="7" applyFont="1" applyFill="1" applyBorder="1" applyAlignment="1">
      <alignment horizontal="center" vertical="top"/>
    </xf>
    <xf numFmtId="9" fontId="34" fillId="0" borderId="23" xfId="7" applyNumberFormat="1" applyFont="1" applyBorder="1" applyAlignment="1">
      <alignment horizontal="center" vertical="top"/>
    </xf>
    <xf numFmtId="0" fontId="34" fillId="0" borderId="62" xfId="7" applyFont="1" applyBorder="1" applyAlignment="1">
      <alignment horizontal="center" vertical="center"/>
    </xf>
    <xf numFmtId="0" fontId="34" fillId="0" borderId="64" xfId="7" applyFont="1" applyBorder="1" applyAlignment="1">
      <alignment horizontal="left" vertical="top"/>
    </xf>
    <xf numFmtId="9" fontId="34" fillId="0" borderId="16" xfId="7" applyNumberFormat="1" applyFont="1" applyBorder="1" applyAlignment="1">
      <alignment horizontal="center" vertical="top"/>
    </xf>
    <xf numFmtId="0" fontId="34" fillId="0" borderId="69" xfId="7" applyFont="1" applyBorder="1" applyAlignment="1">
      <alignment horizontal="center" vertical="center"/>
    </xf>
    <xf numFmtId="0" fontId="34" fillId="0" borderId="31" xfId="7" applyFont="1" applyBorder="1" applyAlignment="1">
      <alignment horizontal="left" vertical="top"/>
    </xf>
    <xf numFmtId="164" fontId="28" fillId="0" borderId="5" xfId="7" applyNumberFormat="1" applyFont="1" applyBorder="1" applyAlignment="1">
      <alignment horizontal="center" vertical="top"/>
    </xf>
    <xf numFmtId="0" fontId="40" fillId="0" borderId="5" xfId="7" applyFont="1" applyBorder="1" applyAlignment="1">
      <alignment horizontal="center" vertical="top"/>
    </xf>
    <xf numFmtId="9" fontId="34" fillId="0" borderId="6" xfId="7" applyNumberFormat="1" applyFont="1" applyBorder="1" applyAlignment="1">
      <alignment horizontal="center" vertical="top"/>
    </xf>
    <xf numFmtId="0" fontId="34" fillId="0" borderId="43" xfId="7" applyFont="1" applyBorder="1" applyAlignment="1">
      <alignment horizontal="center" vertical="center"/>
    </xf>
    <xf numFmtId="0" fontId="34" fillId="0" borderId="36" xfId="7" applyFont="1" applyBorder="1" applyAlignment="1">
      <alignment horizontal="left" vertical="top"/>
    </xf>
    <xf numFmtId="0" fontId="34" fillId="18" borderId="26" xfId="7" applyFont="1" applyFill="1" applyBorder="1" applyAlignment="1">
      <alignment horizontal="left" vertical="top"/>
    </xf>
    <xf numFmtId="0" fontId="28" fillId="18" borderId="12" xfId="7" applyFont="1" applyFill="1" applyBorder="1" applyAlignment="1">
      <alignment horizontal="center" vertical="top"/>
    </xf>
    <xf numFmtId="0" fontId="34" fillId="0" borderId="0" xfId="7" applyFont="1" applyAlignment="1">
      <alignment horizontal="left" vertical="top"/>
    </xf>
    <xf numFmtId="0" fontId="34" fillId="18" borderId="67" xfId="7" applyFont="1" applyFill="1" applyBorder="1" applyAlignment="1">
      <alignment horizontal="left" vertical="top"/>
    </xf>
    <xf numFmtId="9" fontId="34" fillId="18" borderId="65" xfId="7" applyNumberFormat="1" applyFont="1" applyFill="1" applyBorder="1" applyAlignment="1">
      <alignment horizontal="center" vertical="top"/>
    </xf>
    <xf numFmtId="0" fontId="35" fillId="12" borderId="3" xfId="7" applyFont="1" applyFill="1" applyBorder="1" applyAlignment="1">
      <alignment horizontal="center" vertical="top" wrapText="1"/>
    </xf>
    <xf numFmtId="0" fontId="34" fillId="3" borderId="53" xfId="7" applyFont="1" applyFill="1" applyBorder="1" applyAlignment="1">
      <alignment horizontal="center" vertical="top"/>
    </xf>
    <xf numFmtId="0" fontId="5" fillId="3" borderId="54" xfId="7" applyFont="1" applyFill="1" applyBorder="1" applyAlignment="1">
      <alignment horizontal="center" vertical="center" wrapText="1"/>
    </xf>
    <xf numFmtId="0" fontId="5" fillId="3" borderId="55" xfId="7" applyFont="1" applyFill="1" applyBorder="1" applyAlignment="1">
      <alignment horizontal="left" vertical="top" wrapText="1"/>
    </xf>
    <xf numFmtId="164" fontId="4" fillId="0" borderId="33" xfId="7" applyNumberFormat="1" applyFont="1" applyBorder="1" applyAlignment="1">
      <alignment horizontal="center" vertical="top"/>
    </xf>
    <xf numFmtId="0" fontId="30" fillId="12" borderId="14" xfId="7" applyFont="1" applyFill="1" applyBorder="1" applyAlignment="1">
      <alignment horizontal="left" vertical="top" wrapText="1"/>
    </xf>
    <xf numFmtId="49" fontId="28" fillId="3" borderId="33" xfId="7" applyNumberFormat="1" applyFont="1" applyFill="1" applyBorder="1" applyAlignment="1">
      <alignment horizontal="center" vertical="top" wrapText="1"/>
    </xf>
    <xf numFmtId="0" fontId="36" fillId="0" borderId="0" xfId="7" applyFont="1" applyAlignment="1">
      <alignment horizontal="left"/>
    </xf>
    <xf numFmtId="0" fontId="36" fillId="0" borderId="0" xfId="7" applyFont="1" applyAlignment="1">
      <alignment horizontal="center"/>
    </xf>
    <xf numFmtId="0" fontId="34" fillId="3" borderId="52" xfId="7" applyFont="1" applyFill="1" applyBorder="1" applyAlignment="1">
      <alignment horizontal="center" vertical="top"/>
    </xf>
    <xf numFmtId="0" fontId="5" fillId="3" borderId="58" xfId="7" applyFont="1" applyFill="1" applyBorder="1" applyAlignment="1">
      <alignment horizontal="center" vertical="center" wrapText="1"/>
    </xf>
    <xf numFmtId="0" fontId="5" fillId="3" borderId="25" xfId="7" applyFont="1" applyFill="1" applyBorder="1" applyAlignment="1">
      <alignment wrapText="1"/>
    </xf>
    <xf numFmtId="164" fontId="15" fillId="0" borderId="5" xfId="7" applyNumberFormat="1" applyFont="1" applyBorder="1" applyAlignment="1">
      <alignment horizontal="center" vertical="top"/>
    </xf>
    <xf numFmtId="0" fontId="42" fillId="3" borderId="52" xfId="7" applyFont="1" applyFill="1" applyBorder="1" applyAlignment="1">
      <alignment horizontal="center" vertical="top"/>
    </xf>
    <xf numFmtId="0" fontId="5" fillId="3" borderId="58" xfId="7" applyFont="1" applyFill="1" applyBorder="1" applyAlignment="1">
      <alignment horizontal="center" vertical="top" wrapText="1"/>
    </xf>
    <xf numFmtId="0" fontId="5" fillId="3" borderId="18" xfId="7" applyFont="1" applyFill="1" applyBorder="1" applyAlignment="1">
      <alignment horizontal="left" vertical="top" wrapText="1"/>
    </xf>
    <xf numFmtId="164" fontId="4" fillId="3" borderId="5" xfId="7" applyNumberFormat="1" applyFont="1" applyFill="1" applyBorder="1" applyAlignment="1">
      <alignment horizontal="center" vertical="top"/>
    </xf>
    <xf numFmtId="49" fontId="4" fillId="0" borderId="33" xfId="7" applyNumberFormat="1" applyFont="1" applyBorder="1" applyAlignment="1">
      <alignment horizontal="left" vertical="top"/>
    </xf>
    <xf numFmtId="0" fontId="42" fillId="3" borderId="42" xfId="7" applyFont="1" applyFill="1" applyBorder="1" applyAlignment="1">
      <alignment horizontal="center" vertical="top"/>
    </xf>
    <xf numFmtId="0" fontId="5" fillId="3" borderId="43" xfId="7" applyFont="1" applyFill="1" applyBorder="1" applyAlignment="1">
      <alignment horizontal="center" vertical="top" wrapText="1"/>
    </xf>
    <xf numFmtId="0" fontId="5" fillId="3" borderId="36" xfId="7" applyFont="1" applyFill="1" applyBorder="1" applyAlignment="1">
      <alignment horizontal="left" vertical="top" wrapText="1"/>
    </xf>
    <xf numFmtId="164" fontId="4" fillId="3" borderId="32" xfId="7" applyNumberFormat="1" applyFont="1" applyFill="1" applyBorder="1" applyAlignment="1">
      <alignment horizontal="center" vertical="top"/>
    </xf>
    <xf numFmtId="49" fontId="4" fillId="0" borderId="34" xfId="7" applyNumberFormat="1" applyFont="1" applyBorder="1" applyAlignment="1">
      <alignment horizontal="left" vertical="top"/>
    </xf>
    <xf numFmtId="49" fontId="28" fillId="3" borderId="34" xfId="7" applyNumberFormat="1" applyFont="1" applyFill="1" applyBorder="1" applyAlignment="1">
      <alignment horizontal="center" vertical="top" wrapText="1"/>
    </xf>
    <xf numFmtId="49" fontId="28" fillId="12" borderId="26" xfId="7" applyNumberFormat="1" applyFont="1" applyFill="1" applyBorder="1" applyAlignment="1">
      <alignment horizontal="left" vertical="top" wrapText="1"/>
    </xf>
    <xf numFmtId="49" fontId="4" fillId="0" borderId="4" xfId="7" applyNumberFormat="1" applyFont="1" applyBorder="1" applyAlignment="1">
      <alignment horizontal="left" vertical="top"/>
    </xf>
    <xf numFmtId="0" fontId="40" fillId="12" borderId="2" xfId="7" applyFont="1" applyFill="1" applyBorder="1" applyAlignment="1">
      <alignment vertical="top" wrapText="1"/>
    </xf>
    <xf numFmtId="0" fontId="5" fillId="3" borderId="29" xfId="7" applyFont="1" applyFill="1" applyBorder="1" applyAlignment="1">
      <alignment wrapText="1"/>
    </xf>
    <xf numFmtId="164" fontId="4" fillId="3" borderId="33" xfId="7" applyNumberFormat="1" applyFont="1" applyFill="1" applyBorder="1" applyAlignment="1">
      <alignment horizontal="center" vertical="top"/>
    </xf>
    <xf numFmtId="49" fontId="4" fillId="0" borderId="15" xfId="7" applyNumberFormat="1" applyFont="1" applyBorder="1" applyAlignment="1">
      <alignment horizontal="left" vertical="top"/>
    </xf>
    <xf numFmtId="0" fontId="5" fillId="3" borderId="62" xfId="7" applyFont="1" applyFill="1" applyBorder="1" applyAlignment="1">
      <alignment horizontal="center" vertical="center" wrapText="1"/>
    </xf>
    <xf numFmtId="0" fontId="5" fillId="3" borderId="64" xfId="7" applyFont="1" applyFill="1" applyBorder="1" applyAlignment="1">
      <alignment wrapText="1"/>
    </xf>
    <xf numFmtId="0" fontId="5" fillId="3" borderId="69" xfId="7" applyFont="1" applyFill="1" applyBorder="1" applyAlignment="1">
      <alignment horizontal="center" vertical="top" wrapText="1"/>
    </xf>
    <xf numFmtId="0" fontId="5" fillId="3" borderId="31" xfId="7" applyFont="1" applyFill="1" applyBorder="1" applyAlignment="1">
      <alignment horizontal="left" vertical="top" wrapText="1"/>
    </xf>
    <xf numFmtId="9" fontId="5" fillId="18" borderId="65" xfId="7" applyNumberFormat="1" applyFont="1" applyFill="1" applyBorder="1" applyAlignment="1">
      <alignment horizontal="center" vertical="top"/>
    </xf>
    <xf numFmtId="0" fontId="5" fillId="18" borderId="66" xfId="7" applyFont="1" applyFill="1" applyBorder="1" applyAlignment="1">
      <alignment horizontal="center" vertical="center"/>
    </xf>
    <xf numFmtId="0" fontId="5" fillId="18" borderId="67" xfId="7" applyFont="1" applyFill="1" applyBorder="1" applyAlignment="1">
      <alignment horizontal="left" vertical="top"/>
    </xf>
    <xf numFmtId="0" fontId="4" fillId="12" borderId="14" xfId="7" applyFont="1" applyFill="1" applyBorder="1" applyAlignment="1">
      <alignment horizontal="left" vertical="top" wrapText="1"/>
    </xf>
    <xf numFmtId="49" fontId="28" fillId="0" borderId="27" xfId="7" applyNumberFormat="1" applyFont="1" applyBorder="1" applyAlignment="1">
      <alignment horizontal="center" vertical="top" wrapText="1"/>
    </xf>
    <xf numFmtId="0" fontId="30" fillId="12" borderId="0" xfId="7" applyFont="1" applyFill="1" applyAlignment="1">
      <alignment horizontal="left" vertical="top" wrapText="1"/>
    </xf>
    <xf numFmtId="0" fontId="5" fillId="0" borderId="40" xfId="7" applyFont="1" applyBorder="1" applyAlignment="1">
      <alignment horizontal="center" vertical="center"/>
    </xf>
    <xf numFmtId="49" fontId="28" fillId="0" borderId="33" xfId="7" applyNumberFormat="1" applyFont="1" applyBorder="1" applyAlignment="1">
      <alignment horizontal="center" vertical="top" wrapText="1"/>
    </xf>
    <xf numFmtId="0" fontId="5" fillId="0" borderId="62" xfId="7" applyFont="1" applyBorder="1" applyAlignment="1">
      <alignment horizontal="center" vertical="center"/>
    </xf>
    <xf numFmtId="0" fontId="28" fillId="0" borderId="22" xfId="7" applyFont="1" applyBorder="1" applyAlignment="1">
      <alignment horizontal="center" vertical="top"/>
    </xf>
    <xf numFmtId="49" fontId="15" fillId="0" borderId="15" xfId="7" applyNumberFormat="1" applyFont="1" applyBorder="1" applyAlignment="1">
      <alignment horizontal="center" vertical="top"/>
    </xf>
    <xf numFmtId="0" fontId="34" fillId="0" borderId="42" xfId="7" applyFont="1" applyBorder="1" applyAlignment="1">
      <alignment horizontal="center" vertical="top"/>
    </xf>
    <xf numFmtId="0" fontId="34" fillId="0" borderId="43" xfId="7" applyFont="1" applyBorder="1" applyAlignment="1">
      <alignment horizontal="center" vertical="top" wrapText="1"/>
    </xf>
    <xf numFmtId="0" fontId="34" fillId="0" borderId="36" xfId="7" applyFont="1" applyBorder="1" applyAlignment="1">
      <alignment horizontal="left" vertical="top" wrapText="1"/>
    </xf>
    <xf numFmtId="0" fontId="28" fillId="0" borderId="32" xfId="7" applyFont="1" applyBorder="1" applyAlignment="1">
      <alignment horizontal="center" vertical="top"/>
    </xf>
    <xf numFmtId="49" fontId="15" fillId="0" borderId="33" xfId="7" applyNumberFormat="1" applyFont="1" applyBorder="1" applyAlignment="1">
      <alignment horizontal="left" vertical="top"/>
    </xf>
    <xf numFmtId="49" fontId="15" fillId="3" borderId="33" xfId="7" applyNumberFormat="1" applyFont="1" applyFill="1" applyBorder="1" applyAlignment="1">
      <alignment horizontal="center" vertical="top"/>
    </xf>
    <xf numFmtId="0" fontId="34" fillId="4" borderId="0" xfId="0" applyFont="1" applyFill="1" applyAlignment="1">
      <alignment wrapText="1"/>
    </xf>
    <xf numFmtId="49" fontId="28" fillId="12" borderId="33" xfId="7" applyNumberFormat="1" applyFont="1" applyFill="1" applyBorder="1" applyAlignment="1">
      <alignment horizontal="left" vertical="top" wrapText="1"/>
    </xf>
    <xf numFmtId="49" fontId="4" fillId="0" borderId="4" xfId="7" applyNumberFormat="1" applyFont="1" applyBorder="1" applyAlignment="1">
      <alignment horizontal="center" vertical="top"/>
    </xf>
    <xf numFmtId="0" fontId="30" fillId="12" borderId="4" xfId="7" applyFont="1" applyFill="1" applyBorder="1" applyAlignment="1">
      <alignment horizontal="left" vertical="top" wrapText="1"/>
    </xf>
    <xf numFmtId="0" fontId="5" fillId="3" borderId="39" xfId="7" applyFont="1" applyFill="1" applyBorder="1" applyAlignment="1">
      <alignment horizontal="center" vertical="top"/>
    </xf>
    <xf numFmtId="0" fontId="5" fillId="3" borderId="40" xfId="7" applyFont="1" applyFill="1" applyBorder="1" applyAlignment="1">
      <alignment horizontal="center" vertical="center" wrapText="1"/>
    </xf>
    <xf numFmtId="0" fontId="5" fillId="3" borderId="41" xfId="7" applyFont="1" applyFill="1" applyBorder="1" applyAlignment="1">
      <alignment horizontal="left" vertical="top" wrapText="1"/>
    </xf>
    <xf numFmtId="164" fontId="4" fillId="0" borderId="13" xfId="7" applyNumberFormat="1" applyFont="1" applyBorder="1" applyAlignment="1">
      <alignment horizontal="center" vertical="top"/>
    </xf>
    <xf numFmtId="0" fontId="4" fillId="0" borderId="13" xfId="7" applyFont="1" applyBorder="1" applyAlignment="1">
      <alignment horizontal="center" vertical="top"/>
    </xf>
    <xf numFmtId="0" fontId="30" fillId="12" borderId="15" xfId="7" applyFont="1" applyFill="1" applyBorder="1" applyAlignment="1">
      <alignment horizontal="left" vertical="top" wrapText="1"/>
    </xf>
    <xf numFmtId="0" fontId="5" fillId="3" borderId="52" xfId="7" applyFont="1" applyFill="1" applyBorder="1" applyAlignment="1">
      <alignment horizontal="center" vertical="top"/>
    </xf>
    <xf numFmtId="0" fontId="5" fillId="3" borderId="69" xfId="7" applyFont="1" applyFill="1" applyBorder="1" applyAlignment="1">
      <alignment horizontal="center" vertical="center" wrapText="1"/>
    </xf>
    <xf numFmtId="0" fontId="4" fillId="0" borderId="22" xfId="7" applyFont="1" applyBorder="1" applyAlignment="1">
      <alignment horizontal="center" vertical="top"/>
    </xf>
    <xf numFmtId="0" fontId="5" fillId="0" borderId="52" xfId="7" applyFont="1" applyBorder="1" applyAlignment="1">
      <alignment horizontal="center" vertical="top"/>
    </xf>
    <xf numFmtId="0" fontId="5" fillId="0" borderId="69" xfId="7" applyFont="1" applyBorder="1" applyAlignment="1">
      <alignment horizontal="center" vertical="top" wrapText="1"/>
    </xf>
    <xf numFmtId="0" fontId="5" fillId="0" borderId="18" xfId="7" applyFont="1" applyBorder="1" applyAlignment="1">
      <alignment horizontal="left" vertical="top" wrapText="1"/>
    </xf>
    <xf numFmtId="49" fontId="28" fillId="12" borderId="15" xfId="7" applyNumberFormat="1" applyFont="1" applyFill="1" applyBorder="1" applyAlignment="1">
      <alignment horizontal="left" vertical="top" wrapText="1"/>
    </xf>
    <xf numFmtId="0" fontId="5" fillId="0" borderId="42" xfId="7" applyFont="1" applyBorder="1" applyAlignment="1">
      <alignment horizontal="center" vertical="top"/>
    </xf>
    <xf numFmtId="0" fontId="5" fillId="0" borderId="43" xfId="7" applyFont="1" applyBorder="1" applyAlignment="1">
      <alignment horizontal="center" vertical="top" wrapText="1"/>
    </xf>
    <xf numFmtId="0" fontId="5" fillId="0" borderId="36" xfId="7" applyFont="1" applyBorder="1" applyAlignment="1">
      <alignment horizontal="left" vertical="top" wrapText="1"/>
    </xf>
    <xf numFmtId="0" fontId="4" fillId="0" borderId="32" xfId="7" applyFont="1" applyBorder="1" applyAlignment="1">
      <alignment horizontal="center" vertical="top"/>
    </xf>
    <xf numFmtId="49" fontId="28" fillId="12" borderId="34" xfId="7" applyNumberFormat="1" applyFont="1" applyFill="1" applyBorder="1" applyAlignment="1">
      <alignment horizontal="left" vertical="top" wrapText="1"/>
    </xf>
    <xf numFmtId="0" fontId="3" fillId="0" borderId="0" xfId="7" applyAlignment="1">
      <alignment horizontal="center"/>
    </xf>
    <xf numFmtId="0" fontId="5" fillId="3" borderId="53" xfId="7" applyFont="1" applyFill="1" applyBorder="1" applyAlignment="1">
      <alignment horizontal="center" vertical="top"/>
    </xf>
    <xf numFmtId="0" fontId="5" fillId="3" borderId="61" xfId="7" applyFont="1" applyFill="1" applyBorder="1" applyAlignment="1">
      <alignment horizontal="center" vertical="top"/>
    </xf>
    <xf numFmtId="0" fontId="5" fillId="3" borderId="64" xfId="7" applyFont="1" applyFill="1" applyBorder="1" applyAlignment="1">
      <alignment horizontal="left" vertical="top" wrapText="1"/>
    </xf>
    <xf numFmtId="164" fontId="4" fillId="3" borderId="22" xfId="7" applyNumberFormat="1" applyFont="1" applyFill="1" applyBorder="1" applyAlignment="1">
      <alignment horizontal="center" vertical="top"/>
    </xf>
    <xf numFmtId="0" fontId="5" fillId="3" borderId="42" xfId="7" applyFont="1" applyFill="1" applyBorder="1" applyAlignment="1">
      <alignment horizontal="center" vertical="top"/>
    </xf>
    <xf numFmtId="49" fontId="4" fillId="0" borderId="34" xfId="7" applyNumberFormat="1" applyFont="1" applyBorder="1" applyAlignment="1">
      <alignment horizontal="center" vertical="top"/>
    </xf>
    <xf numFmtId="9" fontId="5" fillId="19" borderId="65" xfId="7" applyNumberFormat="1" applyFont="1" applyFill="1" applyBorder="1" applyAlignment="1">
      <alignment horizontal="center" vertical="top"/>
    </xf>
    <xf numFmtId="0" fontId="5" fillId="19" borderId="66" xfId="7" applyFont="1" applyFill="1" applyBorder="1" applyAlignment="1">
      <alignment horizontal="center" vertical="center"/>
    </xf>
    <xf numFmtId="0" fontId="34" fillId="19" borderId="67" xfId="7" applyFont="1" applyFill="1" applyBorder="1" applyAlignment="1">
      <alignment horizontal="left" vertical="top"/>
    </xf>
    <xf numFmtId="0" fontId="28" fillId="19" borderId="9" xfId="1" applyNumberFormat="1" applyFont="1" applyFill="1" applyBorder="1" applyAlignment="1">
      <alignment horizontal="center" vertical="top"/>
    </xf>
    <xf numFmtId="164" fontId="4" fillId="11" borderId="33" xfId="7" applyNumberFormat="1" applyFont="1" applyFill="1" applyBorder="1" applyAlignment="1">
      <alignment horizontal="center" vertical="top"/>
    </xf>
    <xf numFmtId="164" fontId="4" fillId="11" borderId="22" xfId="7" applyNumberFormat="1" applyFont="1" applyFill="1" applyBorder="1" applyAlignment="1">
      <alignment horizontal="center" vertical="top"/>
    </xf>
    <xf numFmtId="164" fontId="4" fillId="11" borderId="5" xfId="7" applyNumberFormat="1" applyFont="1" applyFill="1" applyBorder="1" applyAlignment="1">
      <alignment horizontal="center" vertical="top"/>
    </xf>
    <xf numFmtId="0" fontId="34" fillId="3" borderId="31" xfId="7" applyFont="1" applyFill="1" applyBorder="1" applyAlignment="1">
      <alignment horizontal="left" vertical="top" wrapText="1"/>
    </xf>
    <xf numFmtId="164" fontId="15" fillId="11" borderId="5" xfId="7" applyNumberFormat="1" applyFont="1" applyFill="1" applyBorder="1" applyAlignment="1">
      <alignment horizontal="center" vertical="top"/>
    </xf>
    <xf numFmtId="164" fontId="4" fillId="11" borderId="32" xfId="7" applyNumberFormat="1" applyFont="1" applyFill="1" applyBorder="1" applyAlignment="1">
      <alignment horizontal="center" vertical="top"/>
    </xf>
    <xf numFmtId="0" fontId="5" fillId="0" borderId="65" xfId="7" applyFont="1" applyBorder="1" applyAlignment="1">
      <alignment horizontal="center" vertical="center"/>
    </xf>
    <xf numFmtId="0" fontId="5" fillId="0" borderId="68" xfId="7" applyFont="1" applyBorder="1" applyAlignment="1">
      <alignment horizontal="center" vertical="center" wrapText="1"/>
    </xf>
    <xf numFmtId="0" fontId="5" fillId="0" borderId="66" xfId="7" applyFont="1" applyBorder="1" applyAlignment="1">
      <alignment vertical="center" wrapText="1"/>
    </xf>
    <xf numFmtId="0" fontId="28" fillId="3" borderId="10" xfId="7" applyFont="1" applyFill="1" applyBorder="1" applyAlignment="1">
      <alignment horizontal="left" vertical="top"/>
    </xf>
    <xf numFmtId="0" fontId="28" fillId="3" borderId="11" xfId="7" applyFont="1" applyFill="1" applyBorder="1" applyAlignment="1">
      <alignment horizontal="left" vertical="top"/>
    </xf>
    <xf numFmtId="0" fontId="28" fillId="0" borderId="11" xfId="7" applyFont="1" applyBorder="1" applyAlignment="1">
      <alignment horizontal="left" vertical="top"/>
    </xf>
    <xf numFmtId="0" fontId="28" fillId="3" borderId="12" xfId="7" applyFont="1" applyFill="1" applyBorder="1" applyAlignment="1">
      <alignment horizontal="left" vertical="top"/>
    </xf>
    <xf numFmtId="49" fontId="28" fillId="8" borderId="12" xfId="7" applyNumberFormat="1" applyFont="1" applyFill="1" applyBorder="1" applyAlignment="1">
      <alignment horizontal="center" vertical="top"/>
    </xf>
    <xf numFmtId="0" fontId="8" fillId="7" borderId="10" xfId="7" applyFont="1" applyFill="1" applyBorder="1" applyAlignment="1">
      <alignment vertical="top"/>
    </xf>
    <xf numFmtId="0" fontId="8" fillId="7" borderId="11" xfId="7" applyFont="1" applyFill="1" applyBorder="1" applyAlignment="1">
      <alignment vertical="top"/>
    </xf>
    <xf numFmtId="0" fontId="28" fillId="7" borderId="11" xfId="7" applyFont="1" applyFill="1" applyBorder="1" applyAlignment="1">
      <alignment vertical="top"/>
    </xf>
    <xf numFmtId="0" fontId="28" fillId="7" borderId="12" xfId="7" applyFont="1" applyFill="1" applyBorder="1" applyAlignment="1">
      <alignment vertical="top"/>
    </xf>
    <xf numFmtId="0" fontId="5" fillId="3" borderId="66" xfId="7" applyFont="1" applyFill="1" applyBorder="1" applyAlignment="1">
      <alignment vertical="center" wrapText="1"/>
    </xf>
    <xf numFmtId="0" fontId="8" fillId="0" borderId="10" xfId="7" applyFont="1" applyBorder="1" applyAlignment="1">
      <alignment horizontal="left" vertical="top"/>
    </xf>
    <xf numFmtId="0" fontId="25" fillId="0" borderId="11" xfId="7" applyFont="1" applyBorder="1" applyAlignment="1">
      <alignment horizontal="left" vertical="top"/>
    </xf>
    <xf numFmtId="0" fontId="26" fillId="0" borderId="11" xfId="7" applyFont="1" applyBorder="1" applyAlignment="1">
      <alignment horizontal="left" vertical="top"/>
    </xf>
    <xf numFmtId="0" fontId="25" fillId="0" borderId="12" xfId="7" applyFont="1" applyBorder="1" applyAlignment="1">
      <alignment vertical="top"/>
    </xf>
    <xf numFmtId="49" fontId="17" fillId="9" borderId="12" xfId="7" applyNumberFormat="1" applyFont="1" applyFill="1" applyBorder="1" applyAlignment="1">
      <alignment horizontal="center" vertical="top" wrapText="1"/>
    </xf>
    <xf numFmtId="0" fontId="8" fillId="9" borderId="37" xfId="7" applyFont="1" applyFill="1" applyBorder="1" applyAlignment="1">
      <alignment horizontal="left" vertical="top"/>
    </xf>
    <xf numFmtId="0" fontId="3" fillId="9" borderId="26" xfId="7" applyFill="1" applyBorder="1"/>
    <xf numFmtId="0" fontId="28" fillId="9" borderId="26" xfId="7" applyFont="1" applyFill="1" applyBorder="1" applyAlignment="1">
      <alignment horizontal="left" vertical="top"/>
    </xf>
    <xf numFmtId="0" fontId="4" fillId="9" borderId="26" xfId="7" applyFont="1" applyFill="1" applyBorder="1" applyAlignment="1">
      <alignment horizontal="left" vertical="top"/>
    </xf>
    <xf numFmtId="0" fontId="28" fillId="9" borderId="0" xfId="7" applyFont="1" applyFill="1" applyAlignment="1">
      <alignment vertical="top"/>
    </xf>
    <xf numFmtId="49" fontId="28" fillId="9" borderId="9" xfId="7" applyNumberFormat="1" applyFont="1" applyFill="1" applyBorder="1" applyAlignment="1">
      <alignment horizontal="center" vertical="top" wrapText="1"/>
    </xf>
    <xf numFmtId="0" fontId="8" fillId="9" borderId="2" xfId="7" applyFont="1" applyFill="1" applyBorder="1" applyAlignment="1">
      <alignment horizontal="left" vertical="top" wrapText="1"/>
    </xf>
    <xf numFmtId="0" fontId="8" fillId="9" borderId="3" xfId="7" applyFont="1" applyFill="1" applyBorder="1" applyAlignment="1">
      <alignment horizontal="left" vertical="top" wrapText="1"/>
    </xf>
    <xf numFmtId="164" fontId="28" fillId="9" borderId="27" xfId="7" applyNumberFormat="1" applyFont="1" applyFill="1" applyBorder="1" applyAlignment="1">
      <alignment horizontal="center" vertical="top" wrapText="1"/>
    </xf>
    <xf numFmtId="49" fontId="28" fillId="9" borderId="27" xfId="7" applyNumberFormat="1" applyFont="1" applyFill="1" applyBorder="1" applyAlignment="1">
      <alignment horizontal="center" vertical="top"/>
    </xf>
    <xf numFmtId="0" fontId="8" fillId="7" borderId="10" xfId="7" applyFont="1" applyFill="1" applyBorder="1" applyAlignment="1">
      <alignment horizontal="left" vertical="top" wrapText="1"/>
    </xf>
    <xf numFmtId="0" fontId="8" fillId="7" borderId="11" xfId="7" applyFont="1" applyFill="1" applyBorder="1" applyAlignment="1">
      <alignment horizontal="left" vertical="top" wrapText="1"/>
    </xf>
    <xf numFmtId="164" fontId="28" fillId="7" borderId="9" xfId="7" applyNumberFormat="1" applyFont="1" applyFill="1" applyBorder="1" applyAlignment="1">
      <alignment horizontal="center" vertical="top" wrapText="1"/>
    </xf>
    <xf numFmtId="0" fontId="28" fillId="7" borderId="27" xfId="7" applyFont="1" applyFill="1" applyBorder="1" applyAlignment="1">
      <alignment horizontal="right" vertical="top" wrapText="1"/>
    </xf>
    <xf numFmtId="0" fontId="34" fillId="18" borderId="67" xfId="7" applyFont="1" applyFill="1" applyBorder="1" applyAlignment="1">
      <alignment horizontal="center" vertical="center"/>
    </xf>
    <xf numFmtId="0" fontId="5" fillId="18" borderId="12" xfId="7" applyFont="1" applyFill="1" applyBorder="1" applyAlignment="1">
      <alignment horizontal="left" vertical="top"/>
    </xf>
    <xf numFmtId="0" fontId="28" fillId="18" borderId="11" xfId="7" applyFont="1" applyFill="1" applyBorder="1" applyAlignment="1">
      <alignment horizontal="center" vertical="top"/>
    </xf>
    <xf numFmtId="49" fontId="28" fillId="12" borderId="27" xfId="7" applyNumberFormat="1" applyFont="1" applyFill="1" applyBorder="1" applyAlignment="1">
      <alignment horizontal="center" vertical="top" wrapText="1"/>
    </xf>
    <xf numFmtId="9" fontId="34" fillId="0" borderId="2" xfId="7" applyNumberFormat="1" applyFont="1" applyBorder="1" applyAlignment="1">
      <alignment horizontal="center" vertical="top"/>
    </xf>
    <xf numFmtId="0" fontId="34" fillId="0" borderId="29" xfId="7" applyFont="1" applyBorder="1" applyAlignment="1">
      <alignment horizontal="center" vertical="center"/>
    </xf>
    <xf numFmtId="0" fontId="5" fillId="0" borderId="4" xfId="7" applyFont="1" applyBorder="1" applyAlignment="1">
      <alignment horizontal="left" vertical="top"/>
    </xf>
    <xf numFmtId="164" fontId="28" fillId="0" borderId="27" xfId="7" applyNumberFormat="1" applyFont="1" applyBorder="1" applyAlignment="1">
      <alignment horizontal="center" vertical="top"/>
    </xf>
    <xf numFmtId="0" fontId="28" fillId="0" borderId="27" xfId="7" applyFont="1" applyBorder="1" applyAlignment="1">
      <alignment horizontal="center" vertical="top"/>
    </xf>
    <xf numFmtId="49" fontId="28" fillId="12" borderId="33" xfId="7" applyNumberFormat="1" applyFont="1" applyFill="1" applyBorder="1" applyAlignment="1">
      <alignment horizontal="center" vertical="top" wrapText="1"/>
    </xf>
    <xf numFmtId="0" fontId="34" fillId="0" borderId="64" xfId="7" applyFont="1" applyBorder="1" applyAlignment="1">
      <alignment horizontal="center" vertical="center"/>
    </xf>
    <xf numFmtId="0" fontId="5" fillId="0" borderId="25" xfId="7" applyFont="1" applyBorder="1" applyAlignment="1">
      <alignment horizontal="left" vertical="top"/>
    </xf>
    <xf numFmtId="0" fontId="34" fillId="0" borderId="36" xfId="7" applyFont="1" applyBorder="1" applyAlignment="1">
      <alignment horizontal="center" vertical="center"/>
    </xf>
    <xf numFmtId="0" fontId="5" fillId="0" borderId="8" xfId="7" applyFont="1" applyBorder="1" applyAlignment="1">
      <alignment horizontal="left" vertical="top"/>
    </xf>
    <xf numFmtId="49" fontId="28" fillId="12" borderId="34" xfId="7" applyNumberFormat="1" applyFont="1" applyFill="1" applyBorder="1" applyAlignment="1">
      <alignment horizontal="center" vertical="top" wrapText="1"/>
    </xf>
    <xf numFmtId="0" fontId="34" fillId="18" borderId="12" xfId="7" applyFont="1" applyFill="1" applyBorder="1" applyAlignment="1">
      <alignment horizontal="left" vertical="top"/>
    </xf>
    <xf numFmtId="0" fontId="34" fillId="0" borderId="4" xfId="7" applyFont="1" applyBorder="1" applyAlignment="1">
      <alignment horizontal="left" vertical="top"/>
    </xf>
    <xf numFmtId="0" fontId="34" fillId="0" borderId="25" xfId="7" applyFont="1" applyBorder="1" applyAlignment="1">
      <alignment horizontal="left" vertical="top"/>
    </xf>
    <xf numFmtId="0" fontId="34" fillId="18" borderId="51" xfId="7" applyFont="1" applyFill="1" applyBorder="1" applyAlignment="1">
      <alignment horizontal="left" vertical="top"/>
    </xf>
    <xf numFmtId="164" fontId="28" fillId="18" borderId="33" xfId="7" applyNumberFormat="1" applyFont="1" applyFill="1" applyBorder="1" applyAlignment="1">
      <alignment horizontal="center" vertical="top"/>
    </xf>
    <xf numFmtId="0" fontId="28" fillId="18" borderId="26" xfId="7" applyFont="1" applyFill="1" applyBorder="1" applyAlignment="1">
      <alignment horizontal="center" vertical="top"/>
    </xf>
    <xf numFmtId="0" fontId="4" fillId="12" borderId="27" xfId="10" applyFont="1" applyFill="1" applyBorder="1" applyAlignment="1">
      <alignment horizontal="left" vertical="top" wrapText="1"/>
    </xf>
    <xf numFmtId="0" fontId="35" fillId="3" borderId="2" xfId="7" applyFont="1" applyFill="1" applyBorder="1" applyAlignment="1">
      <alignment horizontal="center" vertical="top" wrapText="1"/>
    </xf>
    <xf numFmtId="0" fontId="34" fillId="0" borderId="48" xfId="7" applyFont="1" applyBorder="1" applyAlignment="1">
      <alignment horizontal="center" vertical="center"/>
    </xf>
    <xf numFmtId="0" fontId="34" fillId="0" borderId="29" xfId="7" applyFont="1" applyBorder="1" applyAlignment="1">
      <alignment horizontal="left" vertical="top"/>
    </xf>
    <xf numFmtId="0" fontId="28" fillId="0" borderId="3" xfId="7" applyFont="1" applyBorder="1" applyAlignment="1">
      <alignment horizontal="center" vertical="top"/>
    </xf>
    <xf numFmtId="0" fontId="4" fillId="0" borderId="24" xfId="7" applyFont="1" applyBorder="1" applyAlignment="1">
      <alignment horizontal="center" vertical="top"/>
    </xf>
    <xf numFmtId="0" fontId="5" fillId="3" borderId="62" xfId="7" applyFont="1" applyFill="1" applyBorder="1" applyAlignment="1">
      <alignment horizontal="center" vertical="top" wrapText="1"/>
    </xf>
    <xf numFmtId="0" fontId="4" fillId="0" borderId="33" xfId="0" applyFont="1" applyBorder="1" applyAlignment="1">
      <alignment vertical="top"/>
    </xf>
    <xf numFmtId="0" fontId="4" fillId="0" borderId="7" xfId="7" applyFont="1" applyBorder="1" applyAlignment="1">
      <alignment horizontal="center" vertical="top"/>
    </xf>
    <xf numFmtId="0" fontId="4" fillId="0" borderId="34" xfId="0" applyFont="1" applyBorder="1" applyAlignment="1">
      <alignment vertical="top"/>
    </xf>
    <xf numFmtId="0" fontId="34" fillId="18" borderId="9" xfId="7" applyFont="1" applyFill="1" applyBorder="1" applyAlignment="1">
      <alignment horizontal="center" vertical="center"/>
    </xf>
    <xf numFmtId="0" fontId="34" fillId="0" borderId="39" xfId="7" applyFont="1" applyBorder="1" applyAlignment="1">
      <alignment horizontal="left" vertical="top"/>
    </xf>
    <xf numFmtId="0" fontId="34" fillId="0" borderId="63" xfId="7" applyFont="1" applyBorder="1" applyAlignment="1">
      <alignment horizontal="left" vertical="top"/>
    </xf>
    <xf numFmtId="164" fontId="28" fillId="0" borderId="24" xfId="7" applyNumberFormat="1" applyFont="1" applyBorder="1" applyAlignment="1">
      <alignment horizontal="center" vertical="top"/>
    </xf>
    <xf numFmtId="164" fontId="28" fillId="0" borderId="1" xfId="7" applyNumberFormat="1" applyFont="1" applyBorder="1" applyAlignment="1">
      <alignment horizontal="center" vertical="top"/>
    </xf>
    <xf numFmtId="0" fontId="4" fillId="3" borderId="70" xfId="7" applyFont="1" applyFill="1" applyBorder="1" applyAlignment="1">
      <alignment horizontal="center" vertical="top"/>
    </xf>
    <xf numFmtId="0" fontId="34" fillId="0" borderId="61" xfId="7" applyFont="1" applyBorder="1" applyAlignment="1">
      <alignment horizontal="left" vertical="top"/>
    </xf>
    <xf numFmtId="0" fontId="34" fillId="0" borderId="58" xfId="7" applyFont="1" applyBorder="1" applyAlignment="1">
      <alignment horizontal="left" vertical="top"/>
    </xf>
    <xf numFmtId="164" fontId="28" fillId="0" borderId="17" xfId="7" applyNumberFormat="1" applyFont="1" applyBorder="1" applyAlignment="1">
      <alignment horizontal="center" vertical="top"/>
    </xf>
    <xf numFmtId="0" fontId="4" fillId="3" borderId="25" xfId="7" applyFont="1" applyFill="1" applyBorder="1" applyAlignment="1">
      <alignment horizontal="center" vertical="top"/>
    </xf>
    <xf numFmtId="0" fontId="34" fillId="0" borderId="52" xfId="7" applyFont="1" applyBorder="1" applyAlignment="1">
      <alignment horizontal="left" vertical="top"/>
    </xf>
    <xf numFmtId="164" fontId="28" fillId="3" borderId="24" xfId="7" applyNumberFormat="1" applyFont="1" applyFill="1" applyBorder="1" applyAlignment="1">
      <alignment horizontal="center" vertical="top"/>
    </xf>
    <xf numFmtId="9" fontId="34" fillId="0" borderId="52" xfId="7" applyNumberFormat="1" applyFont="1" applyBorder="1" applyAlignment="1">
      <alignment horizontal="center" vertical="top"/>
    </xf>
    <xf numFmtId="164" fontId="4" fillId="3" borderId="71" xfId="7" applyNumberFormat="1" applyFont="1" applyFill="1" applyBorder="1" applyAlignment="1">
      <alignment horizontal="center" vertical="top"/>
    </xf>
    <xf numFmtId="9" fontId="34" fillId="0" borderId="42" xfId="7" applyNumberFormat="1" applyFont="1" applyBorder="1" applyAlignment="1">
      <alignment horizontal="center" vertical="top"/>
    </xf>
    <xf numFmtId="164" fontId="4" fillId="3" borderId="17" xfId="7" applyNumberFormat="1" applyFont="1" applyFill="1" applyBorder="1" applyAlignment="1">
      <alignment horizontal="left" vertical="top"/>
    </xf>
    <xf numFmtId="0" fontId="4" fillId="3" borderId="8" xfId="7" applyFont="1" applyFill="1" applyBorder="1" applyAlignment="1">
      <alignment horizontal="center" vertical="top"/>
    </xf>
    <xf numFmtId="0" fontId="34" fillId="18" borderId="10" xfId="7" applyFont="1" applyFill="1" applyBorder="1" applyAlignment="1">
      <alignment horizontal="left" vertical="top"/>
    </xf>
    <xf numFmtId="0" fontId="34" fillId="18" borderId="68" xfId="7" applyFont="1" applyFill="1" applyBorder="1" applyAlignment="1">
      <alignment horizontal="left" vertical="top"/>
    </xf>
    <xf numFmtId="164" fontId="4" fillId="18" borderId="12" xfId="7" applyNumberFormat="1" applyFont="1" applyFill="1" applyBorder="1" applyAlignment="1">
      <alignment horizontal="center" vertical="top"/>
    </xf>
    <xf numFmtId="0" fontId="34" fillId="0" borderId="46" xfId="7" applyFont="1" applyBorder="1" applyAlignment="1">
      <alignment horizontal="left" vertical="top"/>
    </xf>
    <xf numFmtId="0" fontId="34" fillId="0" borderId="62" xfId="7" applyFont="1" applyBorder="1" applyAlignment="1">
      <alignment horizontal="center" vertical="top"/>
    </xf>
    <xf numFmtId="0" fontId="5" fillId="0" borderId="61" xfId="7" applyFont="1" applyBorder="1" applyAlignment="1">
      <alignment horizontal="center" vertical="top"/>
    </xf>
    <xf numFmtId="0" fontId="34" fillId="18" borderId="9" xfId="7" applyFont="1" applyFill="1" applyBorder="1" applyAlignment="1">
      <alignment horizontal="left" vertical="top"/>
    </xf>
    <xf numFmtId="0" fontId="4" fillId="12" borderId="27" xfId="7" applyFont="1" applyFill="1" applyBorder="1" applyAlignment="1">
      <alignment horizontal="left" vertical="top" wrapText="1"/>
    </xf>
    <xf numFmtId="49" fontId="28" fillId="11" borderId="4" xfId="7" applyNumberFormat="1" applyFont="1" applyFill="1" applyBorder="1" applyAlignment="1">
      <alignment horizontal="center" vertical="top" wrapText="1"/>
    </xf>
    <xf numFmtId="49" fontId="40" fillId="13" borderId="27" xfId="7" applyNumberFormat="1" applyFont="1" applyFill="1" applyBorder="1" applyAlignment="1">
      <alignment horizontal="center" vertical="top"/>
    </xf>
    <xf numFmtId="49" fontId="40" fillId="8" borderId="27" xfId="7" applyNumberFormat="1" applyFont="1" applyFill="1" applyBorder="1" applyAlignment="1">
      <alignment horizontal="center" vertical="top"/>
    </xf>
    <xf numFmtId="164" fontId="4" fillId="3" borderId="13" xfId="7" applyNumberFormat="1" applyFont="1" applyFill="1" applyBorder="1" applyAlignment="1">
      <alignment horizontal="center" vertical="top"/>
    </xf>
    <xf numFmtId="0" fontId="4" fillId="12" borderId="33" xfId="7" applyFont="1" applyFill="1" applyBorder="1" applyAlignment="1">
      <alignment horizontal="left" vertical="top" wrapText="1"/>
    </xf>
    <xf numFmtId="49" fontId="28" fillId="11" borderId="15" xfId="7" applyNumberFormat="1" applyFont="1" applyFill="1" applyBorder="1" applyAlignment="1">
      <alignment horizontal="center" vertical="top" wrapText="1"/>
    </xf>
    <xf numFmtId="49" fontId="40" fillId="13" borderId="33" xfId="7" applyNumberFormat="1" applyFont="1" applyFill="1" applyBorder="1" applyAlignment="1">
      <alignment horizontal="center" vertical="top"/>
    </xf>
    <xf numFmtId="49" fontId="40" fillId="8" borderId="33" xfId="7" applyNumberFormat="1" applyFont="1" applyFill="1" applyBorder="1" applyAlignment="1">
      <alignment horizontal="center" vertical="top"/>
    </xf>
    <xf numFmtId="0" fontId="5" fillId="3" borderId="31" xfId="7" applyFont="1" applyFill="1" applyBorder="1" applyAlignment="1">
      <alignment vertical="top" wrapText="1"/>
    </xf>
    <xf numFmtId="0" fontId="5" fillId="3" borderId="52" xfId="7" applyFont="1" applyFill="1" applyBorder="1" applyAlignment="1">
      <alignment horizontal="center" vertical="center"/>
    </xf>
    <xf numFmtId="0" fontId="5" fillId="3" borderId="64" xfId="7" applyFont="1" applyFill="1" applyBorder="1" applyAlignment="1">
      <alignment vertical="top" wrapText="1"/>
    </xf>
    <xf numFmtId="0" fontId="4" fillId="0" borderId="14" xfId="0" applyFont="1" applyBorder="1" applyAlignment="1">
      <alignment vertical="top" wrapText="1"/>
    </xf>
    <xf numFmtId="49" fontId="28" fillId="11" borderId="0" xfId="7" applyNumberFormat="1" applyFont="1" applyFill="1" applyAlignment="1">
      <alignment vertical="top" wrapText="1"/>
    </xf>
    <xf numFmtId="49" fontId="28" fillId="13" borderId="33" xfId="7" applyNumberFormat="1" applyFont="1" applyFill="1" applyBorder="1" applyAlignment="1">
      <alignment vertical="top"/>
    </xf>
    <xf numFmtId="49" fontId="28" fillId="8" borderId="33" xfId="7" applyNumberFormat="1" applyFont="1" applyFill="1" applyBorder="1" applyAlignment="1">
      <alignment vertical="top"/>
    </xf>
    <xf numFmtId="0" fontId="4" fillId="12" borderId="34" xfId="7" applyFont="1" applyFill="1" applyBorder="1" applyAlignment="1">
      <alignment horizontal="left" vertical="top" wrapText="1"/>
    </xf>
    <xf numFmtId="49" fontId="28" fillId="11" borderId="26" xfId="7" applyNumberFormat="1" applyFont="1" applyFill="1" applyBorder="1" applyAlignment="1">
      <alignment vertical="top" wrapText="1"/>
    </xf>
    <xf numFmtId="49" fontId="28" fillId="13" borderId="34" xfId="7" applyNumberFormat="1" applyFont="1" applyFill="1" applyBorder="1" applyAlignment="1">
      <alignment vertical="top"/>
    </xf>
    <xf numFmtId="49" fontId="28" fillId="8" borderId="34" xfId="7" applyNumberFormat="1" applyFont="1" applyFill="1" applyBorder="1" applyAlignment="1">
      <alignment vertical="top"/>
    </xf>
    <xf numFmtId="0" fontId="34" fillId="3" borderId="69" xfId="7" applyFont="1" applyFill="1" applyBorder="1" applyAlignment="1">
      <alignment horizontal="center" vertical="center" wrapText="1"/>
    </xf>
    <xf numFmtId="0" fontId="34" fillId="3" borderId="58" xfId="7" applyFont="1" applyFill="1" applyBorder="1" applyAlignment="1">
      <alignment horizontal="center" vertical="center" wrapText="1"/>
    </xf>
    <xf numFmtId="0" fontId="34" fillId="3" borderId="25" xfId="7" applyFont="1" applyFill="1" applyBorder="1" applyAlignment="1">
      <alignment wrapText="1"/>
    </xf>
    <xf numFmtId="0" fontId="34" fillId="3" borderId="42" xfId="7" applyFont="1" applyFill="1" applyBorder="1" applyAlignment="1">
      <alignment horizontal="center" vertical="top"/>
    </xf>
    <xf numFmtId="0" fontId="34" fillId="3" borderId="43" xfId="7" applyFont="1" applyFill="1" applyBorder="1" applyAlignment="1">
      <alignment horizontal="center" vertical="top" wrapText="1"/>
    </xf>
    <xf numFmtId="0" fontId="34" fillId="3" borderId="36" xfId="7" applyFont="1" applyFill="1" applyBorder="1" applyAlignment="1">
      <alignment horizontal="left" vertical="top" wrapText="1"/>
    </xf>
    <xf numFmtId="0" fontId="40" fillId="11" borderId="27" xfId="7" applyFont="1" applyFill="1" applyBorder="1" applyAlignment="1">
      <alignment horizontal="left" vertical="top" textRotation="90" wrapText="1"/>
    </xf>
    <xf numFmtId="0" fontId="43" fillId="3" borderId="27" xfId="7" applyFont="1" applyFill="1" applyBorder="1" applyAlignment="1">
      <alignment horizontal="center" vertical="top" wrapText="1"/>
    </xf>
    <xf numFmtId="0" fontId="43" fillId="12" borderId="3" xfId="7" applyFont="1" applyFill="1" applyBorder="1" applyAlignment="1">
      <alignment horizontal="center" vertical="top" wrapText="1"/>
    </xf>
    <xf numFmtId="49" fontId="40" fillId="11" borderId="27" xfId="7" applyNumberFormat="1" applyFont="1" applyFill="1" applyBorder="1" applyAlignment="1">
      <alignment horizontal="center" vertical="top" wrapText="1"/>
    </xf>
    <xf numFmtId="0" fontId="34" fillId="3" borderId="39" xfId="7" applyFont="1" applyFill="1" applyBorder="1" applyAlignment="1">
      <alignment horizontal="center" vertical="top"/>
    </xf>
    <xf numFmtId="0" fontId="34" fillId="3" borderId="40" xfId="7" applyFont="1" applyFill="1" applyBorder="1" applyAlignment="1">
      <alignment horizontal="center" vertical="center" wrapText="1"/>
    </xf>
    <xf numFmtId="0" fontId="34" fillId="3" borderId="41" xfId="7" applyFont="1" applyFill="1" applyBorder="1" applyAlignment="1">
      <alignment horizontal="left" vertical="top" wrapText="1"/>
    </xf>
    <xf numFmtId="0" fontId="40" fillId="11" borderId="33" xfId="7" applyFont="1" applyFill="1" applyBorder="1" applyAlignment="1">
      <alignment horizontal="left" vertical="top" textRotation="90" wrapText="1"/>
    </xf>
    <xf numFmtId="49" fontId="40" fillId="3" borderId="33" xfId="7" applyNumberFormat="1" applyFont="1" applyFill="1" applyBorder="1" applyAlignment="1">
      <alignment horizontal="center" vertical="top" wrapText="1"/>
    </xf>
    <xf numFmtId="49" fontId="40" fillId="12" borderId="0" xfId="7" applyNumberFormat="1" applyFont="1" applyFill="1" applyAlignment="1">
      <alignment horizontal="center" vertical="top" wrapText="1"/>
    </xf>
    <xf numFmtId="49" fontId="40" fillId="11" borderId="33" xfId="7" applyNumberFormat="1" applyFont="1" applyFill="1" applyBorder="1" applyAlignment="1">
      <alignment horizontal="center" vertical="top" wrapText="1"/>
    </xf>
    <xf numFmtId="49" fontId="4" fillId="0" borderId="33" xfId="7" applyNumberFormat="1" applyFont="1" applyBorder="1" applyAlignment="1">
      <alignment vertical="top"/>
    </xf>
    <xf numFmtId="49" fontId="15" fillId="3" borderId="33" xfId="7" applyNumberFormat="1" applyFont="1" applyFill="1" applyBorder="1" applyAlignment="1">
      <alignment vertical="top"/>
    </xf>
    <xf numFmtId="0" fontId="4" fillId="0" borderId="37" xfId="0" applyFont="1" applyBorder="1" applyAlignment="1">
      <alignment vertical="top" wrapText="1"/>
    </xf>
    <xf numFmtId="0" fontId="40" fillId="11" borderId="34" xfId="7" applyFont="1" applyFill="1" applyBorder="1" applyAlignment="1">
      <alignment horizontal="left" vertical="top" textRotation="90" wrapText="1"/>
    </xf>
    <xf numFmtId="49" fontId="40" fillId="3" borderId="34" xfId="7" applyNumberFormat="1" applyFont="1" applyFill="1" applyBorder="1" applyAlignment="1">
      <alignment horizontal="center" vertical="top" wrapText="1"/>
    </xf>
    <xf numFmtId="49" fontId="40" fillId="12" borderId="26" xfId="7" applyNumberFormat="1" applyFont="1" applyFill="1" applyBorder="1" applyAlignment="1">
      <alignment horizontal="center" vertical="top" wrapText="1"/>
    </xf>
    <xf numFmtId="49" fontId="40" fillId="11" borderId="34" xfId="7" applyNumberFormat="1" applyFont="1" applyFill="1" applyBorder="1" applyAlignment="1">
      <alignment vertical="top" wrapText="1"/>
    </xf>
    <xf numFmtId="49" fontId="40" fillId="13" borderId="34" xfId="7" applyNumberFormat="1" applyFont="1" applyFill="1" applyBorder="1" applyAlignment="1">
      <alignment vertical="top"/>
    </xf>
    <xf numFmtId="0" fontId="35" fillId="11" borderId="27" xfId="7" applyFont="1" applyFill="1" applyBorder="1" applyAlignment="1">
      <alignment horizontal="center" vertical="top" wrapText="1"/>
    </xf>
    <xf numFmtId="49" fontId="28" fillId="13" borderId="27" xfId="7" applyNumberFormat="1" applyFont="1" applyFill="1" applyBorder="1" applyAlignment="1">
      <alignment vertical="top"/>
    </xf>
    <xf numFmtId="0" fontId="4" fillId="3" borderId="58" xfId="10" applyFont="1" applyFill="1" applyBorder="1" applyAlignment="1">
      <alignment horizontal="center" vertical="center" wrapText="1"/>
    </xf>
    <xf numFmtId="0" fontId="4" fillId="3" borderId="25" xfId="10" applyFont="1" applyFill="1" applyBorder="1" applyAlignment="1">
      <alignment wrapText="1"/>
    </xf>
    <xf numFmtId="49" fontId="41" fillId="0" borderId="33" xfId="7" applyNumberFormat="1" applyFont="1" applyBorder="1" applyAlignment="1">
      <alignment horizontal="center" vertical="top"/>
    </xf>
    <xf numFmtId="0" fontId="5" fillId="0" borderId="68" xfId="7" applyFont="1" applyBorder="1" applyAlignment="1">
      <alignment vertical="center" wrapText="1"/>
    </xf>
    <xf numFmtId="0" fontId="28" fillId="3" borderId="3" xfId="7" applyFont="1" applyFill="1" applyBorder="1" applyAlignment="1">
      <alignment horizontal="left" vertical="top"/>
    </xf>
    <xf numFmtId="0" fontId="28" fillId="0" borderId="3" xfId="7" applyFont="1" applyBorder="1" applyAlignment="1">
      <alignment horizontal="left" vertical="top"/>
    </xf>
    <xf numFmtId="49" fontId="28" fillId="8" borderId="38" xfId="7" applyNumberFormat="1" applyFont="1" applyFill="1" applyBorder="1" applyAlignment="1">
      <alignment horizontal="center" vertical="top"/>
    </xf>
    <xf numFmtId="0" fontId="44" fillId="7" borderId="11" xfId="7" applyFont="1" applyFill="1" applyBorder="1" applyAlignment="1">
      <alignment vertical="top"/>
    </xf>
    <xf numFmtId="0" fontId="31" fillId="7" borderId="11" xfId="7" applyFont="1" applyFill="1" applyBorder="1" applyAlignment="1">
      <alignment vertical="top"/>
    </xf>
    <xf numFmtId="0" fontId="31" fillId="7" borderId="12" xfId="7" applyFont="1" applyFill="1" applyBorder="1" applyAlignment="1">
      <alignment vertical="top"/>
    </xf>
    <xf numFmtId="49" fontId="28" fillId="7" borderId="12" xfId="7" applyNumberFormat="1" applyFont="1" applyFill="1" applyBorder="1" applyAlignment="1">
      <alignment horizontal="center" vertical="top"/>
    </xf>
    <xf numFmtId="0" fontId="5" fillId="3" borderId="68" xfId="7" applyFont="1" applyFill="1" applyBorder="1" applyAlignment="1">
      <alignment vertical="center" wrapText="1"/>
    </xf>
    <xf numFmtId="0" fontId="4" fillId="0" borderId="11" xfId="7" applyFont="1" applyBorder="1" applyAlignment="1">
      <alignment horizontal="left" vertical="top"/>
    </xf>
    <xf numFmtId="0" fontId="28" fillId="0" borderId="12" xfId="7" applyFont="1" applyBorder="1" applyAlignment="1">
      <alignment vertical="top"/>
    </xf>
    <xf numFmtId="49" fontId="28" fillId="9" borderId="12" xfId="7" applyNumberFormat="1" applyFont="1" applyFill="1" applyBorder="1" applyAlignment="1">
      <alignment horizontal="center" vertical="top" wrapText="1"/>
    </xf>
    <xf numFmtId="0" fontId="8" fillId="9" borderId="10" xfId="7" applyFont="1" applyFill="1" applyBorder="1" applyAlignment="1">
      <alignment horizontal="left" vertical="top"/>
    </xf>
    <xf numFmtId="0" fontId="3" fillId="9" borderId="11" xfId="7" applyFill="1" applyBorder="1"/>
    <xf numFmtId="0" fontId="28" fillId="9" borderId="11" xfId="7" applyFont="1" applyFill="1" applyBorder="1" applyAlignment="1">
      <alignment horizontal="left" vertical="top"/>
    </xf>
    <xf numFmtId="0" fontId="41" fillId="9" borderId="11" xfId="7" applyFont="1" applyFill="1" applyBorder="1" applyAlignment="1">
      <alignment horizontal="left" vertical="top"/>
    </xf>
    <xf numFmtId="0" fontId="31" fillId="9" borderId="11" xfId="7" applyFont="1" applyFill="1" applyBorder="1" applyAlignment="1">
      <alignment horizontal="left" vertical="top"/>
    </xf>
    <xf numFmtId="0" fontId="28" fillId="9" borderId="11" xfId="7" applyFont="1" applyFill="1" applyBorder="1" applyAlignment="1">
      <alignment vertical="top"/>
    </xf>
    <xf numFmtId="164" fontId="8" fillId="9" borderId="9" xfId="7" applyNumberFormat="1" applyFont="1" applyFill="1" applyBorder="1" applyAlignment="1">
      <alignment horizontal="center" vertical="top" wrapText="1"/>
    </xf>
    <xf numFmtId="0" fontId="17" fillId="9" borderId="12" xfId="7" applyFont="1" applyFill="1" applyBorder="1" applyAlignment="1">
      <alignment horizontal="center" vertical="top"/>
    </xf>
    <xf numFmtId="0" fontId="17" fillId="9" borderId="11" xfId="7" applyFont="1" applyFill="1" applyBorder="1" applyAlignment="1">
      <alignment horizontal="right" vertical="top" wrapText="1"/>
    </xf>
    <xf numFmtId="49" fontId="19" fillId="9" borderId="9" xfId="7" applyNumberFormat="1" applyFont="1" applyFill="1" applyBorder="1" applyAlignment="1">
      <alignment horizontal="center" vertical="top"/>
    </xf>
    <xf numFmtId="49" fontId="25" fillId="9" borderId="9" xfId="7" applyNumberFormat="1" applyFont="1" applyFill="1" applyBorder="1" applyAlignment="1">
      <alignment horizontal="center" vertical="top"/>
    </xf>
    <xf numFmtId="164" fontId="8" fillId="7" borderId="9" xfId="7" applyNumberFormat="1" applyFont="1" applyFill="1" applyBorder="1" applyAlignment="1">
      <alignment horizontal="center" vertical="top" wrapText="1"/>
    </xf>
    <xf numFmtId="0" fontId="17" fillId="7" borderId="12" xfId="7" applyFont="1" applyFill="1" applyBorder="1" applyAlignment="1">
      <alignment horizontal="center" vertical="top"/>
    </xf>
    <xf numFmtId="0" fontId="17" fillId="7" borderId="11" xfId="7" applyFont="1" applyFill="1" applyBorder="1" applyAlignment="1">
      <alignment horizontal="right" vertical="top" wrapText="1"/>
    </xf>
    <xf numFmtId="49" fontId="19" fillId="7" borderId="9" xfId="7" applyNumberFormat="1" applyFont="1" applyFill="1" applyBorder="1" applyAlignment="1">
      <alignment horizontal="center" vertical="top"/>
    </xf>
    <xf numFmtId="49" fontId="25" fillId="8" borderId="9" xfId="7" applyNumberFormat="1" applyFont="1" applyFill="1" applyBorder="1" applyAlignment="1">
      <alignment horizontal="center" vertical="top"/>
    </xf>
    <xf numFmtId="9" fontId="18" fillId="18" borderId="65" xfId="7" applyNumberFormat="1" applyFont="1" applyFill="1" applyBorder="1" applyAlignment="1">
      <alignment horizontal="center" vertical="top"/>
    </xf>
    <xf numFmtId="0" fontId="18" fillId="18" borderId="66" xfId="7" applyFont="1" applyFill="1" applyBorder="1" applyAlignment="1">
      <alignment horizontal="center" vertical="center"/>
    </xf>
    <xf numFmtId="0" fontId="18" fillId="18" borderId="67" xfId="7" applyFont="1" applyFill="1" applyBorder="1" applyAlignment="1">
      <alignment horizontal="left" vertical="top"/>
    </xf>
    <xf numFmtId="164" fontId="8" fillId="18" borderId="9" xfId="7" applyNumberFormat="1" applyFont="1" applyFill="1" applyBorder="1" applyAlignment="1">
      <alignment horizontal="center" vertical="top"/>
    </xf>
    <xf numFmtId="0" fontId="17" fillId="18" borderId="12" xfId="7" applyFont="1" applyFill="1" applyBorder="1" applyAlignment="1">
      <alignment horizontal="center" vertical="top"/>
    </xf>
    <xf numFmtId="49" fontId="16" fillId="0" borderId="4" xfId="7" applyNumberFormat="1" applyFont="1" applyBorder="1" applyAlignment="1">
      <alignment horizontal="center" vertical="top"/>
    </xf>
    <xf numFmtId="49" fontId="16" fillId="3" borderId="27" xfId="7" applyNumberFormat="1" applyFont="1" applyFill="1" applyBorder="1" applyAlignment="1">
      <alignment horizontal="center" vertical="top"/>
    </xf>
    <xf numFmtId="0" fontId="21" fillId="3" borderId="27" xfId="7" applyFont="1" applyFill="1" applyBorder="1" applyAlignment="1">
      <alignment horizontal="center" vertical="top" wrapText="1"/>
    </xf>
    <xf numFmtId="0" fontId="21" fillId="12" borderId="27" xfId="7" applyFont="1" applyFill="1" applyBorder="1" applyAlignment="1">
      <alignment horizontal="center" vertical="top" wrapText="1"/>
    </xf>
    <xf numFmtId="0" fontId="21" fillId="11" borderId="4" xfId="7" applyFont="1" applyFill="1" applyBorder="1" applyAlignment="1">
      <alignment horizontal="center" vertical="top" wrapText="1"/>
    </xf>
    <xf numFmtId="49" fontId="19" fillId="8" borderId="27" xfId="7" applyNumberFormat="1" applyFont="1" applyFill="1" applyBorder="1" applyAlignment="1">
      <alignment horizontal="center" vertical="top"/>
    </xf>
    <xf numFmtId="0" fontId="16" fillId="3" borderId="39" xfId="7" applyFont="1" applyFill="1" applyBorder="1" applyAlignment="1">
      <alignment horizontal="center" vertical="top"/>
    </xf>
    <xf numFmtId="0" fontId="16" fillId="3" borderId="40" xfId="7" applyFont="1" applyFill="1" applyBorder="1" applyAlignment="1">
      <alignment horizontal="center" vertical="center" wrapText="1"/>
    </xf>
    <xf numFmtId="0" fontId="16" fillId="3" borderId="41" xfId="7" applyFont="1" applyFill="1" applyBorder="1" applyAlignment="1">
      <alignment horizontal="left" vertical="top" wrapText="1"/>
    </xf>
    <xf numFmtId="164" fontId="5" fillId="3" borderId="13" xfId="7" applyNumberFormat="1" applyFont="1" applyFill="1" applyBorder="1" applyAlignment="1">
      <alignment horizontal="center" vertical="top"/>
    </xf>
    <xf numFmtId="0" fontId="16" fillId="3" borderId="13" xfId="7" applyFont="1" applyFill="1" applyBorder="1" applyAlignment="1">
      <alignment horizontal="center" vertical="top"/>
    </xf>
    <xf numFmtId="49" fontId="16" fillId="0" borderId="33" xfId="7" applyNumberFormat="1" applyFont="1" applyBorder="1" applyAlignment="1">
      <alignment horizontal="center" vertical="top"/>
    </xf>
    <xf numFmtId="49" fontId="16" fillId="3" borderId="33" xfId="7" applyNumberFormat="1" applyFont="1" applyFill="1" applyBorder="1" applyAlignment="1">
      <alignment horizontal="center" vertical="top"/>
    </xf>
    <xf numFmtId="0" fontId="4" fillId="4" borderId="33" xfId="7" applyFont="1" applyFill="1" applyBorder="1" applyAlignment="1">
      <alignment horizontal="left" vertical="top" wrapText="1"/>
    </xf>
    <xf numFmtId="49" fontId="17" fillId="3" borderId="33" xfId="7" applyNumberFormat="1" applyFont="1" applyFill="1" applyBorder="1" applyAlignment="1">
      <alignment horizontal="center" vertical="top" wrapText="1"/>
    </xf>
    <xf numFmtId="49" fontId="17" fillId="12" borderId="33" xfId="7" applyNumberFormat="1" applyFont="1" applyFill="1" applyBorder="1" applyAlignment="1">
      <alignment horizontal="center" vertical="top" wrapText="1"/>
    </xf>
    <xf numFmtId="49" fontId="17" fillId="11" borderId="0" xfId="7" applyNumberFormat="1" applyFont="1" applyFill="1" applyAlignment="1">
      <alignment vertical="top" wrapText="1"/>
    </xf>
    <xf numFmtId="49" fontId="19" fillId="8" borderId="33" xfId="7" applyNumberFormat="1" applyFont="1" applyFill="1" applyBorder="1" applyAlignment="1">
      <alignment vertical="top"/>
    </xf>
    <xf numFmtId="0" fontId="18" fillId="3" borderId="52" xfId="7" applyFont="1" applyFill="1" applyBorder="1" applyAlignment="1">
      <alignment horizontal="center" vertical="top"/>
    </xf>
    <xf numFmtId="0" fontId="16" fillId="3" borderId="69" xfId="7" applyFont="1" applyFill="1" applyBorder="1" applyAlignment="1">
      <alignment horizontal="center" vertical="center" wrapText="1"/>
    </xf>
    <xf numFmtId="0" fontId="16" fillId="3" borderId="31" xfId="7" applyFont="1" applyFill="1" applyBorder="1" applyAlignment="1">
      <alignment horizontal="left" vertical="top" wrapText="1"/>
    </xf>
    <xf numFmtId="164" fontId="5" fillId="3" borderId="5" xfId="7" applyNumberFormat="1" applyFont="1" applyFill="1" applyBorder="1" applyAlignment="1">
      <alignment horizontal="center" vertical="top"/>
    </xf>
    <xf numFmtId="0" fontId="16" fillId="3" borderId="22" xfId="7" applyFont="1" applyFill="1" applyBorder="1" applyAlignment="1">
      <alignment horizontal="center" vertical="top"/>
    </xf>
    <xf numFmtId="49" fontId="5" fillId="0" borderId="33" xfId="7" applyNumberFormat="1" applyFont="1" applyBorder="1" applyAlignment="1">
      <alignment horizontal="center" vertical="top"/>
    </xf>
    <xf numFmtId="0" fontId="16" fillId="3" borderId="52" xfId="7" applyFont="1" applyFill="1" applyBorder="1" applyAlignment="1">
      <alignment horizontal="center" vertical="top"/>
    </xf>
    <xf numFmtId="0" fontId="16" fillId="3" borderId="58" xfId="7" applyFont="1" applyFill="1" applyBorder="1" applyAlignment="1">
      <alignment horizontal="center" vertical="center" wrapText="1"/>
    </xf>
    <xf numFmtId="0" fontId="16" fillId="3" borderId="25" xfId="7" applyFont="1" applyFill="1" applyBorder="1" applyAlignment="1">
      <alignment wrapText="1"/>
    </xf>
    <xf numFmtId="0" fontId="16" fillId="3" borderId="42" xfId="7" applyFont="1" applyFill="1" applyBorder="1" applyAlignment="1">
      <alignment horizontal="center" vertical="top"/>
    </xf>
    <xf numFmtId="0" fontId="16" fillId="3" borderId="43" xfId="7" applyFont="1" applyFill="1" applyBorder="1" applyAlignment="1">
      <alignment horizontal="center" vertical="top" wrapText="1"/>
    </xf>
    <xf numFmtId="0" fontId="16" fillId="3" borderId="36" xfId="7" applyFont="1" applyFill="1" applyBorder="1" applyAlignment="1">
      <alignment horizontal="left" vertical="top" wrapText="1"/>
    </xf>
    <xf numFmtId="164" fontId="5" fillId="3" borderId="32" xfId="7" applyNumberFormat="1" applyFont="1" applyFill="1" applyBorder="1" applyAlignment="1">
      <alignment horizontal="center" vertical="top"/>
    </xf>
    <xf numFmtId="0" fontId="16" fillId="3" borderId="32" xfId="7" applyFont="1" applyFill="1" applyBorder="1" applyAlignment="1">
      <alignment horizontal="center" vertical="top"/>
    </xf>
    <xf numFmtId="49" fontId="17" fillId="3" borderId="34" xfId="7" applyNumberFormat="1" applyFont="1" applyFill="1" applyBorder="1" applyAlignment="1">
      <alignment horizontal="center" vertical="top" wrapText="1"/>
    </xf>
    <xf numFmtId="49" fontId="25" fillId="12" borderId="34" xfId="7" applyNumberFormat="1" applyFont="1" applyFill="1" applyBorder="1" applyAlignment="1">
      <alignment horizontal="center" vertical="top" wrapText="1"/>
    </xf>
    <xf numFmtId="49" fontId="25" fillId="11" borderId="26" xfId="7" applyNumberFormat="1" applyFont="1" applyFill="1" applyBorder="1" applyAlignment="1">
      <alignment vertical="top" wrapText="1"/>
    </xf>
    <xf numFmtId="49" fontId="25" fillId="8" borderId="34" xfId="7" applyNumberFormat="1" applyFont="1" applyFill="1" applyBorder="1" applyAlignment="1">
      <alignment vertical="top"/>
    </xf>
    <xf numFmtId="49" fontId="5" fillId="0" borderId="4" xfId="7" applyNumberFormat="1" applyFont="1" applyBorder="1" applyAlignment="1">
      <alignment horizontal="center" vertical="top"/>
    </xf>
    <xf numFmtId="164" fontId="5" fillId="11" borderId="13" xfId="7" applyNumberFormat="1" applyFont="1" applyFill="1" applyBorder="1" applyAlignment="1">
      <alignment horizontal="center" vertical="top"/>
    </xf>
    <xf numFmtId="0" fontId="8" fillId="11" borderId="13" xfId="7" applyFont="1" applyFill="1" applyBorder="1" applyAlignment="1">
      <alignment horizontal="center" vertical="top"/>
    </xf>
    <xf numFmtId="164" fontId="5" fillId="11" borderId="5" xfId="7" applyNumberFormat="1" applyFont="1" applyFill="1" applyBorder="1" applyAlignment="1">
      <alignment horizontal="center" vertical="top"/>
    </xf>
    <xf numFmtId="0" fontId="8" fillId="11" borderId="22" xfId="7" applyFont="1" applyFill="1" applyBorder="1" applyAlignment="1">
      <alignment horizontal="center" vertical="top"/>
    </xf>
    <xf numFmtId="0" fontId="16" fillId="3" borderId="69" xfId="7" applyFont="1" applyFill="1" applyBorder="1" applyAlignment="1">
      <alignment horizontal="center" vertical="top" wrapText="1"/>
    </xf>
    <xf numFmtId="49" fontId="25" fillId="11" borderId="0" xfId="7" applyNumberFormat="1" applyFont="1" applyFill="1" applyAlignment="1">
      <alignment vertical="top" wrapText="1"/>
    </xf>
    <xf numFmtId="49" fontId="25" fillId="8" borderId="33" xfId="7" applyNumberFormat="1" applyFont="1" applyFill="1" applyBorder="1" applyAlignment="1">
      <alignment vertical="top"/>
    </xf>
    <xf numFmtId="164" fontId="5" fillId="11" borderId="32" xfId="7" applyNumberFormat="1" applyFont="1" applyFill="1" applyBorder="1" applyAlignment="1">
      <alignment horizontal="center" vertical="top"/>
    </xf>
    <xf numFmtId="0" fontId="8" fillId="11" borderId="32" xfId="7" applyFont="1" applyFill="1" applyBorder="1" applyAlignment="1">
      <alignment horizontal="center" vertical="top"/>
    </xf>
    <xf numFmtId="0" fontId="5" fillId="3" borderId="46" xfId="7" applyFont="1" applyFill="1" applyBorder="1" applyAlignment="1">
      <alignment horizontal="left" vertical="top" wrapText="1"/>
    </xf>
    <xf numFmtId="0" fontId="4" fillId="0" borderId="14" xfId="0" applyFont="1" applyBorder="1" applyAlignment="1">
      <alignment vertical="top"/>
    </xf>
    <xf numFmtId="0" fontId="4" fillId="0" borderId="37" xfId="0" applyFont="1" applyBorder="1" applyAlignment="1">
      <alignment vertical="top"/>
    </xf>
    <xf numFmtId="164" fontId="4" fillId="11" borderId="13" xfId="7" applyNumberFormat="1" applyFont="1" applyFill="1" applyBorder="1" applyAlignment="1">
      <alignment horizontal="center" vertical="top"/>
    </xf>
    <xf numFmtId="0" fontId="28" fillId="11" borderId="13" xfId="7" applyFont="1" applyFill="1" applyBorder="1" applyAlignment="1">
      <alignment horizontal="center" vertical="top"/>
    </xf>
    <xf numFmtId="0" fontId="44" fillId="7" borderId="10" xfId="7" applyFont="1" applyFill="1" applyBorder="1" applyAlignment="1">
      <alignment vertical="top"/>
    </xf>
    <xf numFmtId="0" fontId="5" fillId="0" borderId="65" xfId="7" applyFont="1" applyBorder="1" applyAlignment="1">
      <alignment horizontal="center" vertical="top"/>
    </xf>
    <xf numFmtId="0" fontId="28" fillId="0" borderId="10" xfId="7" applyFont="1" applyBorder="1" applyAlignment="1">
      <alignment horizontal="left" vertical="top"/>
    </xf>
    <xf numFmtId="0" fontId="25" fillId="9" borderId="11" xfId="7" applyFont="1" applyFill="1" applyBorder="1" applyAlignment="1">
      <alignment horizontal="left" vertical="top"/>
    </xf>
    <xf numFmtId="164" fontId="25" fillId="9" borderId="2" xfId="7" applyNumberFormat="1" applyFont="1" applyFill="1" applyBorder="1" applyAlignment="1">
      <alignment horizontal="center" vertical="top" wrapText="1"/>
    </xf>
    <xf numFmtId="0" fontId="28" fillId="9" borderId="27" xfId="7" applyFont="1" applyFill="1" applyBorder="1" applyAlignment="1">
      <alignment horizontal="center" vertical="top"/>
    </xf>
    <xf numFmtId="164" fontId="25" fillId="7" borderId="2" xfId="7" applyNumberFormat="1" applyFont="1" applyFill="1" applyBorder="1" applyAlignment="1">
      <alignment horizontal="center" vertical="top" wrapText="1"/>
    </xf>
    <xf numFmtId="0" fontId="28" fillId="7" borderId="27" xfId="7" applyFont="1" applyFill="1" applyBorder="1" applyAlignment="1">
      <alignment horizontal="center" vertical="top"/>
    </xf>
    <xf numFmtId="0" fontId="34" fillId="18" borderId="68" xfId="7" applyFont="1" applyFill="1" applyBorder="1" applyAlignment="1">
      <alignment horizontal="center" vertical="center"/>
    </xf>
    <xf numFmtId="164" fontId="25" fillId="18" borderId="66" xfId="7" applyNumberFormat="1" applyFont="1" applyFill="1" applyBorder="1" applyAlignment="1">
      <alignment horizontal="center" vertical="top"/>
    </xf>
    <xf numFmtId="164" fontId="25" fillId="0" borderId="22" xfId="7" applyNumberFormat="1" applyFont="1" applyBorder="1" applyAlignment="1">
      <alignment horizontal="center" vertical="top"/>
    </xf>
    <xf numFmtId="0" fontId="26" fillId="3" borderId="13" xfId="7" applyFont="1" applyFill="1" applyBorder="1" applyAlignment="1">
      <alignment horizontal="center" vertical="top"/>
    </xf>
    <xf numFmtId="0" fontId="5" fillId="0" borderId="30" xfId="7" applyFont="1" applyBorder="1" applyAlignment="1">
      <alignment horizontal="left" vertical="top"/>
    </xf>
    <xf numFmtId="164" fontId="25" fillId="0" borderId="32" xfId="7" applyNumberFormat="1" applyFont="1" applyBorder="1" applyAlignment="1">
      <alignment horizontal="center" vertical="top"/>
    </xf>
    <xf numFmtId="0" fontId="4" fillId="3" borderId="5" xfId="7" applyFont="1" applyFill="1" applyBorder="1" applyAlignment="1">
      <alignment horizontal="center" vertical="top"/>
    </xf>
    <xf numFmtId="0" fontId="5" fillId="18" borderId="68" xfId="7" applyFont="1" applyFill="1" applyBorder="1" applyAlignment="1">
      <alignment horizontal="center" vertical="center"/>
    </xf>
    <xf numFmtId="0" fontId="5" fillId="18" borderId="68" xfId="7" applyFont="1" applyFill="1" applyBorder="1" applyAlignment="1">
      <alignment horizontal="left" vertical="top"/>
    </xf>
    <xf numFmtId="0" fontId="28" fillId="12" borderId="27" xfId="7" applyFont="1" applyFill="1" applyBorder="1" applyAlignment="1">
      <alignment vertical="top" wrapText="1"/>
    </xf>
    <xf numFmtId="0" fontId="40" fillId="11" borderId="4" xfId="7" applyFont="1" applyFill="1" applyBorder="1" applyAlignment="1">
      <alignment vertical="top" wrapText="1"/>
    </xf>
    <xf numFmtId="0" fontId="5" fillId="0" borderId="63" xfId="7" applyFont="1" applyBorder="1" applyAlignment="1">
      <alignment horizontal="left" vertical="top"/>
    </xf>
    <xf numFmtId="0" fontId="28" fillId="12" borderId="33" xfId="7" applyFont="1" applyFill="1" applyBorder="1" applyAlignment="1">
      <alignment vertical="top" wrapText="1"/>
    </xf>
    <xf numFmtId="0" fontId="40" fillId="11" borderId="15" xfId="7" applyFont="1" applyFill="1" applyBorder="1" applyAlignment="1">
      <alignment vertical="top" wrapText="1"/>
    </xf>
    <xf numFmtId="0" fontId="5" fillId="0" borderId="58" xfId="7" applyFont="1" applyBorder="1" applyAlignment="1">
      <alignment horizontal="left" vertical="top"/>
    </xf>
    <xf numFmtId="0" fontId="28" fillId="12" borderId="34" xfId="7" applyFont="1" applyFill="1" applyBorder="1" applyAlignment="1">
      <alignment vertical="top" wrapText="1"/>
    </xf>
    <xf numFmtId="0" fontId="26" fillId="3" borderId="22" xfId="7" applyFont="1" applyFill="1" applyBorder="1" applyAlignment="1">
      <alignment horizontal="center" vertical="top"/>
    </xf>
    <xf numFmtId="0" fontId="25" fillId="0" borderId="22" xfId="7" applyFont="1" applyBorder="1" applyAlignment="1">
      <alignment horizontal="center" vertical="top"/>
    </xf>
    <xf numFmtId="0" fontId="26" fillId="3" borderId="32" xfId="7" applyFont="1" applyFill="1" applyBorder="1" applyAlignment="1">
      <alignment horizontal="center" vertical="top"/>
    </xf>
    <xf numFmtId="164" fontId="25" fillId="18" borderId="9" xfId="7" applyNumberFormat="1" applyFont="1" applyFill="1" applyBorder="1" applyAlignment="1">
      <alignment horizontal="center" vertical="top"/>
    </xf>
    <xf numFmtId="0" fontId="25" fillId="18" borderId="12" xfId="7" applyFont="1" applyFill="1" applyBorder="1" applyAlignment="1">
      <alignment horizontal="center" vertical="top"/>
    </xf>
    <xf numFmtId="0" fontId="26" fillId="3" borderId="72" xfId="7" applyFont="1" applyFill="1" applyBorder="1" applyAlignment="1">
      <alignment horizontal="center" vertical="top"/>
    </xf>
    <xf numFmtId="0" fontId="26" fillId="3" borderId="73" xfId="7" applyFont="1" applyFill="1" applyBorder="1" applyAlignment="1">
      <alignment horizontal="center" vertical="top"/>
    </xf>
    <xf numFmtId="0" fontId="25" fillId="0" borderId="73" xfId="7" applyFont="1" applyBorder="1" applyAlignment="1">
      <alignment horizontal="center" vertical="top"/>
    </xf>
    <xf numFmtId="0" fontId="5" fillId="0" borderId="69" xfId="7" applyFont="1" applyBorder="1" applyAlignment="1">
      <alignment horizontal="left" vertical="top"/>
    </xf>
    <xf numFmtId="0" fontId="4" fillId="3" borderId="74" xfId="7" applyFont="1" applyFill="1" applyBorder="1" applyAlignment="1">
      <alignment horizontal="center" vertical="top"/>
    </xf>
    <xf numFmtId="0" fontId="5" fillId="18" borderId="66" xfId="7" applyFont="1" applyFill="1" applyBorder="1" applyAlignment="1">
      <alignment horizontal="left" vertical="top"/>
    </xf>
    <xf numFmtId="164" fontId="25" fillId="18" borderId="1" xfId="7" applyNumberFormat="1" applyFont="1" applyFill="1" applyBorder="1" applyAlignment="1">
      <alignment horizontal="center" vertical="top"/>
    </xf>
    <xf numFmtId="0" fontId="5" fillId="0" borderId="40" xfId="7" applyFont="1" applyBorder="1" applyAlignment="1">
      <alignment horizontal="left" vertical="top"/>
    </xf>
    <xf numFmtId="0" fontId="4" fillId="3" borderId="73" xfId="7" applyFont="1" applyFill="1" applyBorder="1" applyAlignment="1">
      <alignment horizontal="center" vertical="top"/>
    </xf>
    <xf numFmtId="0" fontId="26" fillId="3" borderId="74" xfId="7" applyFont="1" applyFill="1" applyBorder="1" applyAlignment="1">
      <alignment horizontal="center" vertical="top"/>
    </xf>
    <xf numFmtId="9" fontId="34" fillId="18" borderId="61" xfId="7" applyNumberFormat="1" applyFont="1" applyFill="1" applyBorder="1" applyAlignment="1">
      <alignment horizontal="center" vertical="top"/>
    </xf>
    <xf numFmtId="0" fontId="5" fillId="18" borderId="58" xfId="7" applyFont="1" applyFill="1" applyBorder="1" applyAlignment="1">
      <alignment horizontal="center" vertical="center"/>
    </xf>
    <xf numFmtId="0" fontId="5" fillId="18" borderId="62" xfId="7" applyFont="1" applyFill="1" applyBorder="1" applyAlignment="1">
      <alignment horizontal="left" vertical="top"/>
    </xf>
    <xf numFmtId="0" fontId="25" fillId="18" borderId="1" xfId="7" applyFont="1" applyFill="1" applyBorder="1" applyAlignment="1">
      <alignment horizontal="center" vertical="top"/>
    </xf>
    <xf numFmtId="9" fontId="34" fillId="18" borderId="14" xfId="7" applyNumberFormat="1" applyFont="1" applyFill="1" applyBorder="1" applyAlignment="1">
      <alignment horizontal="center" vertical="top"/>
    </xf>
    <xf numFmtId="0" fontId="34" fillId="18" borderId="59" xfId="7" applyFont="1" applyFill="1" applyBorder="1" applyAlignment="1">
      <alignment horizontal="center" vertical="center"/>
    </xf>
    <xf numFmtId="0" fontId="34" fillId="18" borderId="55" xfId="7" applyFont="1" applyFill="1" applyBorder="1" applyAlignment="1">
      <alignment horizontal="left" vertical="top"/>
    </xf>
    <xf numFmtId="164" fontId="25" fillId="18" borderId="34" xfId="7" applyNumberFormat="1" applyFont="1" applyFill="1" applyBorder="1" applyAlignment="1">
      <alignment horizontal="center" vertical="top"/>
    </xf>
    <xf numFmtId="0" fontId="25" fillId="18" borderId="38" xfId="7" applyFont="1" applyFill="1" applyBorder="1" applyAlignment="1">
      <alignment horizontal="center" vertical="top"/>
    </xf>
    <xf numFmtId="0" fontId="34" fillId="0" borderId="28" xfId="7" applyFont="1" applyBorder="1" applyAlignment="1">
      <alignment horizontal="center" vertical="center"/>
    </xf>
    <xf numFmtId="164" fontId="25" fillId="0" borderId="13" xfId="7" applyNumberFormat="1" applyFont="1" applyBorder="1" applyAlignment="1">
      <alignment horizontal="center" vertical="top"/>
    </xf>
    <xf numFmtId="0" fontId="34" fillId="0" borderId="30" xfId="7" applyFont="1" applyBorder="1" applyAlignment="1">
      <alignment horizontal="center" vertical="center"/>
    </xf>
    <xf numFmtId="164" fontId="26" fillId="0" borderId="33" xfId="7" applyNumberFormat="1" applyFont="1" applyBorder="1" applyAlignment="1">
      <alignment horizontal="center" vertical="top"/>
    </xf>
    <xf numFmtId="0" fontId="34" fillId="0" borderId="35" xfId="7" applyFont="1" applyBorder="1" applyAlignment="1">
      <alignment horizontal="center" vertical="center"/>
    </xf>
    <xf numFmtId="164" fontId="26" fillId="3" borderId="13" xfId="7" applyNumberFormat="1" applyFont="1" applyFill="1" applyBorder="1" applyAlignment="1">
      <alignment horizontal="center" vertical="top"/>
    </xf>
    <xf numFmtId="0" fontId="15" fillId="12" borderId="33" xfId="7" applyFont="1" applyFill="1" applyBorder="1" applyAlignment="1">
      <alignment vertical="top" wrapText="1"/>
    </xf>
    <xf numFmtId="164" fontId="26" fillId="0" borderId="5" xfId="7" applyNumberFormat="1" applyFont="1" applyBorder="1" applyAlignment="1">
      <alignment horizontal="center" vertical="top"/>
    </xf>
    <xf numFmtId="164" fontId="26" fillId="3" borderId="5" xfId="7" applyNumberFormat="1" applyFont="1" applyFill="1" applyBorder="1" applyAlignment="1">
      <alignment horizontal="center" vertical="top"/>
    </xf>
    <xf numFmtId="0" fontId="25" fillId="0" borderId="5" xfId="7" applyFont="1" applyBorder="1" applyAlignment="1">
      <alignment horizontal="center" vertical="top"/>
    </xf>
    <xf numFmtId="164" fontId="26" fillId="3" borderId="32" xfId="7" applyNumberFormat="1" applyFont="1" applyFill="1" applyBorder="1" applyAlignment="1">
      <alignment horizontal="center" vertical="top"/>
    </xf>
    <xf numFmtId="49" fontId="4" fillId="3" borderId="33" xfId="7" applyNumberFormat="1" applyFont="1" applyFill="1" applyBorder="1" applyAlignment="1">
      <alignment vertical="top"/>
    </xf>
    <xf numFmtId="0" fontId="28" fillId="4" borderId="27" xfId="7" applyFont="1" applyFill="1" applyBorder="1" applyAlignment="1">
      <alignment vertical="top" wrapText="1"/>
    </xf>
    <xf numFmtId="0" fontId="40" fillId="4" borderId="33" xfId="7" applyFont="1" applyFill="1" applyBorder="1" applyAlignment="1">
      <alignment vertical="top" wrapText="1"/>
    </xf>
    <xf numFmtId="0" fontId="15" fillId="4" borderId="33" xfId="7" applyFont="1" applyFill="1" applyBorder="1" applyAlignment="1">
      <alignment vertical="top" wrapText="1"/>
    </xf>
    <xf numFmtId="0" fontId="40" fillId="12" borderId="33" xfId="7" applyFont="1" applyFill="1" applyBorder="1" applyAlignment="1">
      <alignment vertical="top" wrapText="1"/>
    </xf>
    <xf numFmtId="2" fontId="26" fillId="0" borderId="5" xfId="7" applyNumberFormat="1" applyFont="1" applyBorder="1" applyAlignment="1">
      <alignment horizontal="center" vertical="top"/>
    </xf>
    <xf numFmtId="0" fontId="34" fillId="3" borderId="18" xfId="7" applyFont="1" applyFill="1" applyBorder="1" applyAlignment="1">
      <alignment horizontal="left" vertical="top" wrapText="1"/>
    </xf>
    <xf numFmtId="0" fontId="34" fillId="3" borderId="43" xfId="7" applyFont="1" applyFill="1" applyBorder="1" applyAlignment="1">
      <alignment horizontal="center" vertical="center" wrapText="1"/>
    </xf>
    <xf numFmtId="49" fontId="15" fillId="0" borderId="4" xfId="7" applyNumberFormat="1" applyFont="1" applyBorder="1" applyAlignment="1">
      <alignment horizontal="center" vertical="top"/>
    </xf>
    <xf numFmtId="49" fontId="15" fillId="0" borderId="33" xfId="7" applyNumberFormat="1" applyFont="1" applyBorder="1" applyAlignment="1">
      <alignment horizontal="center" vertical="top"/>
    </xf>
    <xf numFmtId="0" fontId="4" fillId="12" borderId="33" xfId="7" applyFont="1" applyFill="1" applyBorder="1" applyAlignment="1">
      <alignment vertical="top" wrapText="1"/>
    </xf>
    <xf numFmtId="164" fontId="26" fillId="3" borderId="33" xfId="7" applyNumberFormat="1" applyFont="1" applyFill="1" applyBorder="1" applyAlignment="1">
      <alignment horizontal="center" vertical="top"/>
    </xf>
    <xf numFmtId="0" fontId="34" fillId="3" borderId="61" xfId="7" applyFont="1" applyFill="1" applyBorder="1" applyAlignment="1">
      <alignment horizontal="center" vertical="top"/>
    </xf>
    <xf numFmtId="164" fontId="25" fillId="3" borderId="5" xfId="7" applyNumberFormat="1" applyFont="1" applyFill="1" applyBorder="1" applyAlignment="1">
      <alignment horizontal="center" vertical="top"/>
    </xf>
    <xf numFmtId="164" fontId="26" fillId="11" borderId="13" xfId="7" applyNumberFormat="1" applyFont="1" applyFill="1" applyBorder="1" applyAlignment="1">
      <alignment horizontal="center" vertical="top"/>
    </xf>
    <xf numFmtId="0" fontId="25" fillId="11" borderId="13" xfId="7" applyFont="1" applyFill="1" applyBorder="1" applyAlignment="1">
      <alignment horizontal="center" vertical="top"/>
    </xf>
    <xf numFmtId="164" fontId="25" fillId="11" borderId="5" xfId="7" applyNumberFormat="1" applyFont="1" applyFill="1" applyBorder="1" applyAlignment="1">
      <alignment horizontal="center" vertical="top"/>
    </xf>
    <xf numFmtId="0" fontId="25" fillId="11" borderId="22" xfId="7" applyFont="1" applyFill="1" applyBorder="1" applyAlignment="1">
      <alignment horizontal="center" vertical="top"/>
    </xf>
    <xf numFmtId="164" fontId="26" fillId="11" borderId="5" xfId="7" applyNumberFormat="1" applyFont="1" applyFill="1" applyBorder="1" applyAlignment="1">
      <alignment horizontal="center" vertical="top"/>
    </xf>
    <xf numFmtId="0" fontId="25" fillId="11" borderId="5" xfId="7" applyFont="1" applyFill="1" applyBorder="1" applyAlignment="1">
      <alignment horizontal="center" vertical="top"/>
    </xf>
    <xf numFmtId="164" fontId="26" fillId="11" borderId="32" xfId="7" applyNumberFormat="1" applyFont="1" applyFill="1" applyBorder="1" applyAlignment="1">
      <alignment horizontal="center" vertical="top"/>
    </xf>
    <xf numFmtId="0" fontId="25" fillId="11" borderId="32" xfId="7" applyFont="1" applyFill="1" applyBorder="1" applyAlignment="1">
      <alignment horizontal="center" vertical="top"/>
    </xf>
    <xf numFmtId="0" fontId="25" fillId="3" borderId="10" xfId="7" applyFont="1" applyFill="1" applyBorder="1" applyAlignment="1">
      <alignment horizontal="left" vertical="top"/>
    </xf>
    <xf numFmtId="0" fontId="25" fillId="3" borderId="11" xfId="7" applyFont="1" applyFill="1" applyBorder="1" applyAlignment="1">
      <alignment horizontal="left" vertical="top"/>
    </xf>
    <xf numFmtId="0" fontId="25" fillId="7" borderId="11" xfId="7" applyFont="1" applyFill="1" applyBorder="1" applyAlignment="1">
      <alignment vertical="top"/>
    </xf>
    <xf numFmtId="49" fontId="28" fillId="7" borderId="38" xfId="7" applyNumberFormat="1" applyFont="1" applyFill="1" applyBorder="1" applyAlignment="1">
      <alignment horizontal="center" vertical="top"/>
    </xf>
    <xf numFmtId="164" fontId="25" fillId="7" borderId="27" xfId="7" applyNumberFormat="1" applyFont="1" applyFill="1" applyBorder="1" applyAlignment="1">
      <alignment horizontal="center" vertical="top" wrapText="1"/>
    </xf>
    <xf numFmtId="0" fontId="25" fillId="7" borderId="9" xfId="7" applyFont="1" applyFill="1" applyBorder="1" applyAlignment="1">
      <alignment horizontal="center" vertical="top"/>
    </xf>
    <xf numFmtId="0" fontId="25" fillId="7" borderId="3" xfId="7" applyFont="1" applyFill="1" applyBorder="1" applyAlignment="1">
      <alignment horizontal="right" vertical="top" wrapText="1"/>
    </xf>
    <xf numFmtId="49" fontId="25" fillId="7" borderId="27" xfId="7" applyNumberFormat="1" applyFont="1" applyFill="1" applyBorder="1" applyAlignment="1">
      <alignment horizontal="center" vertical="top"/>
    </xf>
    <xf numFmtId="49" fontId="25" fillId="8" borderId="27" xfId="7" applyNumberFormat="1" applyFont="1" applyFill="1" applyBorder="1" applyAlignment="1">
      <alignment horizontal="center" vertical="top"/>
    </xf>
    <xf numFmtId="9" fontId="18" fillId="18" borderId="2" xfId="7" applyNumberFormat="1" applyFont="1" applyFill="1" applyBorder="1" applyAlignment="1">
      <alignment horizontal="center" vertical="top"/>
    </xf>
    <xf numFmtId="0" fontId="18" fillId="18" borderId="3" xfId="7" applyFont="1" applyFill="1" applyBorder="1" applyAlignment="1">
      <alignment horizontal="center" vertical="center"/>
    </xf>
    <xf numFmtId="0" fontId="18" fillId="18" borderId="3" xfId="7" applyFont="1" applyFill="1" applyBorder="1" applyAlignment="1">
      <alignment horizontal="left" vertical="top"/>
    </xf>
    <xf numFmtId="164" fontId="25" fillId="18" borderId="27" xfId="7" applyNumberFormat="1" applyFont="1" applyFill="1" applyBorder="1" applyAlignment="1">
      <alignment horizontal="center" vertical="top"/>
    </xf>
    <xf numFmtId="0" fontId="25" fillId="18" borderId="15" xfId="7" applyFont="1" applyFill="1" applyBorder="1" applyAlignment="1">
      <alignment horizontal="center" vertical="top"/>
    </xf>
    <xf numFmtId="9" fontId="18" fillId="0" borderId="61" xfId="7" applyNumberFormat="1" applyFont="1" applyBorder="1" applyAlignment="1">
      <alignment horizontal="center" vertical="top"/>
    </xf>
    <xf numFmtId="0" fontId="18" fillId="0" borderId="58" xfId="7" applyFont="1" applyBorder="1" applyAlignment="1">
      <alignment horizontal="center" vertical="center"/>
    </xf>
    <xf numFmtId="0" fontId="18" fillId="0" borderId="62" xfId="7" applyFont="1" applyBorder="1" applyAlignment="1">
      <alignment horizontal="left" vertical="top"/>
    </xf>
    <xf numFmtId="164" fontId="4" fillId="0" borderId="44" xfId="7" applyNumberFormat="1" applyFont="1" applyBorder="1" applyAlignment="1">
      <alignment horizontal="center" vertical="top"/>
    </xf>
    <xf numFmtId="0" fontId="26" fillId="3" borderId="1" xfId="7" applyFont="1" applyFill="1" applyBorder="1" applyAlignment="1">
      <alignment horizontal="center" vertical="top"/>
    </xf>
    <xf numFmtId="164" fontId="4" fillId="0" borderId="61" xfId="7" applyNumberFormat="1" applyFont="1" applyBorder="1" applyAlignment="1">
      <alignment horizontal="center" vertical="top"/>
    </xf>
    <xf numFmtId="0" fontId="16" fillId="0" borderId="58" xfId="7" applyFont="1" applyBorder="1" applyAlignment="1">
      <alignment horizontal="center" vertical="center"/>
    </xf>
    <xf numFmtId="0" fontId="16" fillId="0" borderId="62" xfId="7" applyFont="1" applyBorder="1" applyAlignment="1">
      <alignment horizontal="left" vertical="top"/>
    </xf>
    <xf numFmtId="9" fontId="18" fillId="18" borderId="49" xfId="7" applyNumberFormat="1" applyFont="1" applyFill="1" applyBorder="1" applyAlignment="1">
      <alignment horizontal="center" vertical="top"/>
    </xf>
    <xf numFmtId="0" fontId="18" fillId="18" borderId="50" xfId="7" applyFont="1" applyFill="1" applyBorder="1" applyAlignment="1">
      <alignment horizontal="center" vertical="center"/>
    </xf>
    <xf numFmtId="0" fontId="18" fillId="18" borderId="50" xfId="7" applyFont="1" applyFill="1" applyBorder="1" applyAlignment="1">
      <alignment horizontal="left" vertical="top"/>
    </xf>
    <xf numFmtId="49" fontId="26" fillId="0" borderId="4" xfId="7" applyNumberFormat="1" applyFont="1" applyBorder="1" applyAlignment="1">
      <alignment horizontal="center" vertical="top"/>
    </xf>
    <xf numFmtId="0" fontId="45" fillId="3" borderId="27" xfId="7" applyFont="1" applyFill="1" applyBorder="1" applyAlignment="1">
      <alignment horizontal="center" vertical="top" wrapText="1"/>
    </xf>
    <xf numFmtId="0" fontId="45" fillId="12" borderId="3" xfId="7" applyFont="1" applyFill="1" applyBorder="1" applyAlignment="1">
      <alignment horizontal="center" vertical="top" wrapText="1"/>
    </xf>
    <xf numFmtId="0" fontId="16" fillId="3" borderId="40" xfId="7" applyFont="1" applyFill="1" applyBorder="1" applyAlignment="1">
      <alignment horizontal="left" vertical="top" wrapText="1"/>
    </xf>
    <xf numFmtId="49" fontId="26" fillId="0" borderId="33" xfId="7" applyNumberFormat="1" applyFont="1" applyBorder="1" applyAlignment="1">
      <alignment horizontal="center" vertical="top"/>
    </xf>
    <xf numFmtId="49" fontId="25" fillId="3" borderId="33" xfId="7" applyNumberFormat="1" applyFont="1" applyFill="1" applyBorder="1" applyAlignment="1">
      <alignment horizontal="center" vertical="top" wrapText="1"/>
    </xf>
    <xf numFmtId="49" fontId="25" fillId="12" borderId="0" xfId="7" applyNumberFormat="1" applyFont="1" applyFill="1" applyAlignment="1">
      <alignment horizontal="center" vertical="top" wrapText="1"/>
    </xf>
    <xf numFmtId="0" fontId="16" fillId="3" borderId="69" xfId="7" applyFont="1" applyFill="1" applyBorder="1" applyAlignment="1">
      <alignment horizontal="left" vertical="top" wrapText="1"/>
    </xf>
    <xf numFmtId="0" fontId="16" fillId="3" borderId="61" xfId="7" applyFont="1" applyFill="1" applyBorder="1" applyAlignment="1">
      <alignment horizontal="center" vertical="top"/>
    </xf>
    <xf numFmtId="0" fontId="16" fillId="3" borderId="24" xfId="7" applyFont="1" applyFill="1" applyBorder="1" applyAlignment="1">
      <alignment wrapText="1"/>
    </xf>
    <xf numFmtId="164" fontId="26" fillId="3" borderId="22" xfId="7" applyNumberFormat="1" applyFont="1" applyFill="1" applyBorder="1" applyAlignment="1">
      <alignment horizontal="center" vertical="top"/>
    </xf>
    <xf numFmtId="0" fontId="16" fillId="3" borderId="17" xfId="7" applyFont="1" applyFill="1" applyBorder="1" applyAlignment="1">
      <alignment horizontal="left" vertical="top" wrapText="1"/>
    </xf>
    <xf numFmtId="49" fontId="25" fillId="3" borderId="34" xfId="7" applyNumberFormat="1" applyFont="1" applyFill="1" applyBorder="1" applyAlignment="1">
      <alignment horizontal="center" vertical="top" wrapText="1"/>
    </xf>
    <xf numFmtId="49" fontId="25" fillId="12" borderId="26" xfId="7" applyNumberFormat="1" applyFont="1" applyFill="1" applyBorder="1" applyAlignment="1">
      <alignment horizontal="center" vertical="top" wrapText="1"/>
    </xf>
    <xf numFmtId="9" fontId="16" fillId="19" borderId="65" xfId="7" applyNumberFormat="1" applyFont="1" applyFill="1" applyBorder="1" applyAlignment="1">
      <alignment horizontal="center" vertical="top"/>
    </xf>
    <xf numFmtId="0" fontId="16" fillId="19" borderId="66" xfId="7" applyFont="1" applyFill="1" applyBorder="1" applyAlignment="1">
      <alignment horizontal="center" vertical="center"/>
    </xf>
    <xf numFmtId="0" fontId="16" fillId="19" borderId="67" xfId="7" applyFont="1" applyFill="1" applyBorder="1" applyAlignment="1">
      <alignment horizontal="left" vertical="top"/>
    </xf>
    <xf numFmtId="164" fontId="25" fillId="19" borderId="9" xfId="7" applyNumberFormat="1" applyFont="1" applyFill="1" applyBorder="1" applyAlignment="1">
      <alignment horizontal="center" vertical="top"/>
    </xf>
    <xf numFmtId="0" fontId="25" fillId="19" borderId="12" xfId="7" applyFont="1" applyFill="1" applyBorder="1" applyAlignment="1">
      <alignment horizontal="center" vertical="top"/>
    </xf>
    <xf numFmtId="0" fontId="16" fillId="3" borderId="52" xfId="7" applyFont="1" applyFill="1" applyBorder="1" applyAlignment="1">
      <alignment horizontal="center" vertical="center"/>
    </xf>
    <xf numFmtId="0" fontId="5" fillId="0" borderId="67" xfId="7" applyFont="1" applyBorder="1" applyAlignment="1">
      <alignment vertical="center" wrapText="1"/>
    </xf>
    <xf numFmtId="49" fontId="25" fillId="7" borderId="9" xfId="7" applyNumberFormat="1" applyFont="1" applyFill="1" applyBorder="1" applyAlignment="1">
      <alignment horizontal="center" vertical="top"/>
    </xf>
    <xf numFmtId="49" fontId="25" fillId="8" borderId="38" xfId="7" applyNumberFormat="1" applyFont="1" applyFill="1" applyBorder="1" applyAlignment="1">
      <alignment horizontal="center" vertical="top"/>
    </xf>
    <xf numFmtId="49" fontId="25" fillId="8" borderId="12" xfId="7" applyNumberFormat="1" applyFont="1" applyFill="1" applyBorder="1" applyAlignment="1">
      <alignment horizontal="center" vertical="top"/>
    </xf>
    <xf numFmtId="0" fontId="25" fillId="7" borderId="4" xfId="7" applyFont="1" applyFill="1" applyBorder="1" applyAlignment="1">
      <alignment horizontal="center" vertical="top"/>
    </xf>
    <xf numFmtId="0" fontId="28" fillId="7" borderId="3" xfId="7" applyFont="1" applyFill="1" applyBorder="1" applyAlignment="1">
      <alignment horizontal="right" vertical="top" wrapText="1"/>
    </xf>
    <xf numFmtId="0" fontId="5" fillId="3" borderId="44" xfId="7" applyFont="1" applyFill="1" applyBorder="1" applyAlignment="1">
      <alignment horizontal="center" vertical="top"/>
    </xf>
    <xf numFmtId="0" fontId="5" fillId="3" borderId="45" xfId="7" applyFont="1" applyFill="1" applyBorder="1" applyAlignment="1">
      <alignment horizontal="center" vertical="center" wrapText="1"/>
    </xf>
    <xf numFmtId="164" fontId="26" fillId="3" borderId="1" xfId="7" applyNumberFormat="1" applyFont="1" applyFill="1" applyBorder="1" applyAlignment="1">
      <alignment horizontal="center" vertical="top"/>
    </xf>
    <xf numFmtId="0" fontId="4" fillId="3" borderId="1" xfId="7" applyFont="1" applyFill="1" applyBorder="1" applyAlignment="1">
      <alignment horizontal="center" vertical="top"/>
    </xf>
    <xf numFmtId="49" fontId="28" fillId="8" borderId="15" xfId="7" applyNumberFormat="1" applyFont="1" applyFill="1" applyBorder="1" applyAlignment="1">
      <alignment horizontal="center" vertical="top"/>
    </xf>
    <xf numFmtId="0" fontId="5" fillId="3" borderId="43" xfId="7" applyFont="1" applyFill="1" applyBorder="1" applyAlignment="1">
      <alignment horizontal="center" vertical="center" wrapText="1"/>
    </xf>
    <xf numFmtId="0" fontId="5" fillId="3" borderId="49" xfId="7" applyFont="1" applyFill="1" applyBorder="1" applyAlignment="1">
      <alignment horizontal="center" vertical="top"/>
    </xf>
    <xf numFmtId="0" fontId="5" fillId="3" borderId="50" xfId="7" applyFont="1" applyFill="1" applyBorder="1" applyAlignment="1">
      <alignment horizontal="center" vertical="center" wrapText="1"/>
    </xf>
    <xf numFmtId="0" fontId="5" fillId="3" borderId="51" xfId="7" applyFont="1" applyFill="1" applyBorder="1" applyAlignment="1">
      <alignment vertical="top" wrapText="1"/>
    </xf>
    <xf numFmtId="164" fontId="26" fillId="3" borderId="34" xfId="7" applyNumberFormat="1" applyFont="1" applyFill="1" applyBorder="1" applyAlignment="1">
      <alignment horizontal="center" vertical="top"/>
    </xf>
    <xf numFmtId="0" fontId="4" fillId="3" borderId="34" xfId="7" applyFont="1" applyFill="1" applyBorder="1" applyAlignment="1">
      <alignment horizontal="center" vertical="top"/>
    </xf>
    <xf numFmtId="0" fontId="5" fillId="3" borderId="63" xfId="7" applyFont="1" applyFill="1" applyBorder="1" applyAlignment="1">
      <alignment horizontal="center" vertical="center" wrapText="1"/>
    </xf>
    <xf numFmtId="0" fontId="5" fillId="3" borderId="41" xfId="7" applyFont="1" applyFill="1" applyBorder="1" applyAlignment="1">
      <alignment vertical="top" wrapText="1"/>
    </xf>
    <xf numFmtId="164" fontId="26" fillId="11" borderId="33" xfId="7" applyNumberFormat="1" applyFont="1" applyFill="1" applyBorder="1" applyAlignment="1">
      <alignment horizontal="center" vertical="top"/>
    </xf>
    <xf numFmtId="0" fontId="5" fillId="3" borderId="54" xfId="7" applyFont="1" applyFill="1" applyBorder="1" applyAlignment="1">
      <alignment horizontal="center" vertical="top" wrapText="1"/>
    </xf>
    <xf numFmtId="0" fontId="25" fillId="3" borderId="3" xfId="7" applyFont="1" applyFill="1" applyBorder="1" applyAlignment="1">
      <alignment horizontal="left" vertical="top"/>
    </xf>
    <xf numFmtId="0" fontId="25" fillId="9" borderId="26" xfId="7" applyFont="1" applyFill="1" applyBorder="1" applyAlignment="1">
      <alignment horizontal="left" vertical="top"/>
    </xf>
    <xf numFmtId="0" fontId="41" fillId="9" borderId="26" xfId="7" applyFont="1" applyFill="1" applyBorder="1" applyAlignment="1">
      <alignment horizontal="left" vertical="top"/>
    </xf>
    <xf numFmtId="0" fontId="31" fillId="9" borderId="26" xfId="7" applyFont="1" applyFill="1" applyBorder="1" applyAlignment="1">
      <alignment horizontal="left" vertical="top"/>
    </xf>
    <xf numFmtId="0" fontId="28" fillId="9" borderId="12" xfId="7" applyFont="1" applyFill="1" applyBorder="1" applyAlignment="1">
      <alignment horizontal="center" vertical="top"/>
    </xf>
    <xf numFmtId="0" fontId="21" fillId="3" borderId="3" xfId="7" applyFont="1" applyFill="1" applyBorder="1" applyAlignment="1">
      <alignment horizontal="center" vertical="top" wrapText="1"/>
    </xf>
    <xf numFmtId="0" fontId="21" fillId="11" borderId="27" xfId="7" applyFont="1" applyFill="1" applyBorder="1" applyAlignment="1">
      <alignment horizontal="center" vertical="top" wrapText="1"/>
    </xf>
    <xf numFmtId="49" fontId="17" fillId="13" borderId="27" xfId="7" applyNumberFormat="1" applyFont="1" applyFill="1" applyBorder="1" applyAlignment="1">
      <alignment horizontal="center" vertical="top"/>
    </xf>
    <xf numFmtId="49" fontId="17" fillId="3" borderId="0" xfId="7" applyNumberFormat="1" applyFont="1" applyFill="1" applyAlignment="1">
      <alignment horizontal="center" vertical="top" wrapText="1"/>
    </xf>
    <xf numFmtId="49" fontId="17" fillId="11" borderId="33" xfId="7" applyNumberFormat="1" applyFont="1" applyFill="1" applyBorder="1" applyAlignment="1">
      <alignment vertical="top" wrapText="1"/>
    </xf>
    <xf numFmtId="49" fontId="17" fillId="13" borderId="33" xfId="7" applyNumberFormat="1" applyFont="1" applyFill="1" applyBorder="1" applyAlignment="1">
      <alignment horizontal="center" vertical="top"/>
    </xf>
    <xf numFmtId="49" fontId="5" fillId="3" borderId="5" xfId="2" applyNumberFormat="1" applyFont="1" applyFill="1" applyBorder="1" applyAlignment="1">
      <alignment horizontal="center" vertical="top"/>
    </xf>
    <xf numFmtId="164" fontId="5" fillId="0" borderId="5" xfId="7" applyNumberFormat="1" applyFont="1" applyBorder="1" applyAlignment="1">
      <alignment horizontal="center" vertical="top"/>
    </xf>
    <xf numFmtId="0" fontId="16" fillId="3" borderId="18" xfId="7" applyFont="1" applyFill="1" applyBorder="1" applyAlignment="1">
      <alignment horizontal="left" vertical="top" wrapText="1"/>
    </xf>
    <xf numFmtId="49" fontId="17" fillId="3" borderId="26" xfId="7" applyNumberFormat="1" applyFont="1" applyFill="1" applyBorder="1" applyAlignment="1">
      <alignment horizontal="center" vertical="top" wrapText="1"/>
    </xf>
    <xf numFmtId="49" fontId="17" fillId="12" borderId="34" xfId="7" applyNumberFormat="1" applyFont="1" applyFill="1" applyBorder="1" applyAlignment="1">
      <alignment horizontal="center" vertical="top" wrapText="1"/>
    </xf>
    <xf numFmtId="49" fontId="17" fillId="11" borderId="34" xfId="7" applyNumberFormat="1" applyFont="1" applyFill="1" applyBorder="1" applyAlignment="1">
      <alignment vertical="top" wrapText="1"/>
    </xf>
    <xf numFmtId="49" fontId="19" fillId="8" borderId="34" xfId="7" applyNumberFormat="1" applyFont="1" applyFill="1" applyBorder="1" applyAlignment="1">
      <alignment vertical="top"/>
    </xf>
    <xf numFmtId="0" fontId="16" fillId="3" borderId="44" xfId="7" applyFont="1" applyFill="1" applyBorder="1" applyAlignment="1">
      <alignment horizontal="center" vertical="top"/>
    </xf>
    <xf numFmtId="0" fontId="16" fillId="3" borderId="45" xfId="7" applyFont="1" applyFill="1" applyBorder="1" applyAlignment="1">
      <alignment horizontal="center" vertical="center" wrapText="1"/>
    </xf>
    <xf numFmtId="0" fontId="16" fillId="3" borderId="46" xfId="7" applyFont="1" applyFill="1" applyBorder="1" applyAlignment="1">
      <alignment horizontal="left" vertical="top" wrapText="1"/>
    </xf>
    <xf numFmtId="164" fontId="5" fillId="11" borderId="1" xfId="7" applyNumberFormat="1" applyFont="1" applyFill="1" applyBorder="1" applyAlignment="1">
      <alignment horizontal="center" vertical="top"/>
    </xf>
    <xf numFmtId="0" fontId="17" fillId="11" borderId="1" xfId="7" applyFont="1" applyFill="1" applyBorder="1" applyAlignment="1">
      <alignment horizontal="center" vertical="top"/>
    </xf>
    <xf numFmtId="0" fontId="18" fillId="3" borderId="42" xfId="7" applyFont="1" applyFill="1" applyBorder="1" applyAlignment="1">
      <alignment horizontal="center" vertical="top"/>
    </xf>
    <xf numFmtId="0" fontId="16" fillId="3" borderId="43" xfId="7" applyFont="1" applyFill="1" applyBorder="1" applyAlignment="1">
      <alignment horizontal="center" vertical="center" wrapText="1"/>
    </xf>
    <xf numFmtId="0" fontId="17" fillId="11" borderId="32" xfId="7" applyFont="1" applyFill="1" applyBorder="1" applyAlignment="1">
      <alignment horizontal="center" vertical="top"/>
    </xf>
    <xf numFmtId="0" fontId="18" fillId="3" borderId="53" xfId="7" applyFont="1" applyFill="1" applyBorder="1" applyAlignment="1">
      <alignment horizontal="center" vertical="top"/>
    </xf>
    <xf numFmtId="0" fontId="16" fillId="3" borderId="54" xfId="7" applyFont="1" applyFill="1" applyBorder="1" applyAlignment="1">
      <alignment horizontal="center" vertical="center" wrapText="1"/>
    </xf>
    <xf numFmtId="0" fontId="16" fillId="3" borderId="55" xfId="7" applyFont="1" applyFill="1" applyBorder="1" applyAlignment="1">
      <alignment horizontal="left" vertical="top" wrapText="1"/>
    </xf>
    <xf numFmtId="164" fontId="5" fillId="11" borderId="33" xfId="7" applyNumberFormat="1" applyFont="1" applyFill="1" applyBorder="1" applyAlignment="1">
      <alignment horizontal="center" vertical="top"/>
    </xf>
    <xf numFmtId="0" fontId="17" fillId="11" borderId="13" xfId="7" applyFont="1" applyFill="1" applyBorder="1" applyAlignment="1">
      <alignment horizontal="center" vertical="top"/>
    </xf>
    <xf numFmtId="0" fontId="17" fillId="11" borderId="22" xfId="7" applyFont="1" applyFill="1" applyBorder="1" applyAlignment="1">
      <alignment horizontal="center" vertical="top"/>
    </xf>
    <xf numFmtId="0" fontId="8" fillId="3" borderId="10" xfId="7" applyFont="1" applyFill="1" applyBorder="1" applyAlignment="1">
      <alignment horizontal="left" vertical="top"/>
    </xf>
    <xf numFmtId="0" fontId="8" fillId="3" borderId="11" xfId="7" applyFont="1" applyFill="1" applyBorder="1" applyAlignment="1">
      <alignment horizontal="left" vertical="top"/>
    </xf>
    <xf numFmtId="0" fontId="8" fillId="0" borderId="11" xfId="7" applyFont="1" applyBorder="1" applyAlignment="1">
      <alignment horizontal="left" vertical="top"/>
    </xf>
    <xf numFmtId="0" fontId="8" fillId="3" borderId="12" xfId="7" applyFont="1" applyFill="1" applyBorder="1" applyAlignment="1">
      <alignment horizontal="left" vertical="top"/>
    </xf>
    <xf numFmtId="49" fontId="19" fillId="8" borderId="38" xfId="7" applyNumberFormat="1" applyFont="1" applyFill="1" applyBorder="1" applyAlignment="1">
      <alignment horizontal="center" vertical="top"/>
    </xf>
    <xf numFmtId="0" fontId="44" fillId="7" borderId="12" xfId="7" applyFont="1" applyFill="1" applyBorder="1" applyAlignment="1">
      <alignment vertical="top"/>
    </xf>
    <xf numFmtId="49" fontId="19" fillId="7" borderId="38" xfId="7" applyNumberFormat="1" applyFont="1" applyFill="1" applyBorder="1" applyAlignment="1">
      <alignment horizontal="center" vertical="top"/>
    </xf>
    <xf numFmtId="164" fontId="8" fillId="7" borderId="27" xfId="7" applyNumberFormat="1" applyFont="1" applyFill="1" applyBorder="1" applyAlignment="1">
      <alignment horizontal="center" vertical="top" wrapText="1"/>
    </xf>
    <xf numFmtId="0" fontId="8" fillId="7" borderId="4" xfId="7" applyFont="1" applyFill="1" applyBorder="1" applyAlignment="1">
      <alignment horizontal="center" vertical="top"/>
    </xf>
    <xf numFmtId="0" fontId="8" fillId="7" borderId="3" xfId="7" applyFont="1" applyFill="1" applyBorder="1" applyAlignment="1">
      <alignment horizontal="right" vertical="top" wrapText="1"/>
    </xf>
    <xf numFmtId="0" fontId="17" fillId="7" borderId="3" xfId="7" applyFont="1" applyFill="1" applyBorder="1" applyAlignment="1">
      <alignment horizontal="right" vertical="top" wrapText="1"/>
    </xf>
    <xf numFmtId="49" fontId="19" fillId="7" borderId="27" xfId="7" applyNumberFormat="1" applyFont="1" applyFill="1" applyBorder="1" applyAlignment="1">
      <alignment horizontal="center" vertical="top"/>
    </xf>
    <xf numFmtId="9" fontId="18" fillId="18" borderId="10" xfId="7" applyNumberFormat="1" applyFont="1" applyFill="1" applyBorder="1" applyAlignment="1">
      <alignment horizontal="center" vertical="top"/>
    </xf>
    <xf numFmtId="0" fontId="18" fillId="18" borderId="68" xfId="7" applyFont="1" applyFill="1" applyBorder="1" applyAlignment="1">
      <alignment horizontal="center" vertical="center"/>
    </xf>
    <xf numFmtId="0" fontId="18" fillId="18" borderId="68" xfId="7" applyFont="1" applyFill="1" applyBorder="1" applyAlignment="1">
      <alignment horizontal="left" vertical="top"/>
    </xf>
    <xf numFmtId="164" fontId="28" fillId="18" borderId="68" xfId="7" applyNumberFormat="1" applyFont="1" applyFill="1" applyBorder="1" applyAlignment="1">
      <alignment horizontal="center" vertical="top"/>
    </xf>
    <xf numFmtId="0" fontId="28" fillId="18" borderId="67" xfId="7" applyFont="1" applyFill="1" applyBorder="1" applyAlignment="1">
      <alignment horizontal="center" vertical="top"/>
    </xf>
    <xf numFmtId="9" fontId="18" fillId="0" borderId="39" xfId="7" applyNumberFormat="1" applyFont="1" applyBorder="1" applyAlignment="1">
      <alignment horizontal="center" vertical="top"/>
    </xf>
    <xf numFmtId="0" fontId="18" fillId="0" borderId="63" xfId="7" applyFont="1" applyBorder="1" applyAlignment="1">
      <alignment horizontal="center" vertical="center"/>
    </xf>
    <xf numFmtId="0" fontId="18" fillId="0" borderId="63" xfId="7" applyFont="1" applyBorder="1" applyAlignment="1">
      <alignment horizontal="left" vertical="top"/>
    </xf>
    <xf numFmtId="164" fontId="4" fillId="0" borderId="40" xfId="7" applyNumberFormat="1" applyFont="1" applyBorder="1" applyAlignment="1">
      <alignment horizontal="center" vertical="top"/>
    </xf>
    <xf numFmtId="49" fontId="25" fillId="8" borderId="33" xfId="7" applyNumberFormat="1" applyFont="1" applyFill="1" applyBorder="1" applyAlignment="1">
      <alignment horizontal="center" vertical="top"/>
    </xf>
    <xf numFmtId="0" fontId="18" fillId="0" borderId="58" xfId="7" applyFont="1" applyBorder="1" applyAlignment="1">
      <alignment horizontal="left" vertical="top"/>
    </xf>
    <xf numFmtId="164" fontId="4" fillId="0" borderId="62" xfId="7" applyNumberFormat="1" applyFont="1" applyBorder="1" applyAlignment="1">
      <alignment horizontal="center" vertical="top"/>
    </xf>
    <xf numFmtId="9" fontId="18" fillId="0" borderId="52" xfId="7" applyNumberFormat="1" applyFont="1" applyBorder="1" applyAlignment="1">
      <alignment horizontal="center" vertical="top"/>
    </xf>
    <xf numFmtId="0" fontId="16" fillId="0" borderId="30" xfId="7" applyFont="1" applyBorder="1" applyAlignment="1">
      <alignment horizontal="center" vertical="center"/>
    </xf>
    <xf numFmtId="0" fontId="16" fillId="0" borderId="30" xfId="7" applyFont="1" applyBorder="1" applyAlignment="1">
      <alignment horizontal="left" vertical="top"/>
    </xf>
    <xf numFmtId="164" fontId="4" fillId="0" borderId="69" xfId="7" applyNumberFormat="1" applyFont="1" applyBorder="1" applyAlignment="1">
      <alignment horizontal="center" vertical="top"/>
    </xf>
    <xf numFmtId="164" fontId="28" fillId="18" borderId="66" xfId="7" applyNumberFormat="1" applyFont="1" applyFill="1" applyBorder="1" applyAlignment="1">
      <alignment horizontal="center" vertical="top"/>
    </xf>
    <xf numFmtId="9" fontId="16" fillId="0" borderId="52" xfId="7" applyNumberFormat="1" applyFont="1" applyBorder="1" applyAlignment="1">
      <alignment horizontal="center" vertical="top"/>
    </xf>
    <xf numFmtId="9" fontId="16" fillId="18" borderId="65" xfId="7" applyNumberFormat="1" applyFont="1" applyFill="1" applyBorder="1" applyAlignment="1">
      <alignment horizontal="center" vertical="top"/>
    </xf>
    <xf numFmtId="0" fontId="16" fillId="18" borderId="68" xfId="7" applyFont="1" applyFill="1" applyBorder="1" applyAlignment="1">
      <alignment horizontal="center" vertical="center"/>
    </xf>
    <xf numFmtId="0" fontId="16" fillId="18" borderId="68" xfId="7" applyFont="1" applyFill="1" applyBorder="1" applyAlignment="1">
      <alignment horizontal="left" vertical="top"/>
    </xf>
    <xf numFmtId="9" fontId="16" fillId="0" borderId="39" xfId="7" applyNumberFormat="1" applyFont="1" applyBorder="1" applyAlignment="1">
      <alignment horizontal="center" vertical="top"/>
    </xf>
    <xf numFmtId="0" fontId="16" fillId="0" borderId="63" xfId="7" applyFont="1" applyBorder="1" applyAlignment="1">
      <alignment horizontal="center" vertical="center"/>
    </xf>
    <xf numFmtId="0" fontId="16" fillId="0" borderId="63" xfId="7" applyFont="1" applyBorder="1" applyAlignment="1">
      <alignment horizontal="left" vertical="top"/>
    </xf>
    <xf numFmtId="9" fontId="16" fillId="0" borderId="61" xfId="7" applyNumberFormat="1" applyFont="1" applyBorder="1" applyAlignment="1">
      <alignment horizontal="center" vertical="top"/>
    </xf>
    <xf numFmtId="0" fontId="16" fillId="0" borderId="58" xfId="7" applyFont="1" applyBorder="1" applyAlignment="1">
      <alignment horizontal="left" vertical="top"/>
    </xf>
    <xf numFmtId="0" fontId="18" fillId="18" borderId="51" xfId="7" applyFont="1" applyFill="1" applyBorder="1" applyAlignment="1">
      <alignment horizontal="left" vertical="top"/>
    </xf>
    <xf numFmtId="0" fontId="40" fillId="18" borderId="38" xfId="7" applyFont="1" applyFill="1" applyBorder="1" applyAlignment="1">
      <alignment horizontal="center" vertical="top"/>
    </xf>
    <xf numFmtId="0" fontId="47" fillId="3" borderId="27" xfId="7" applyFont="1" applyFill="1" applyBorder="1" applyAlignment="1">
      <alignment horizontal="center" vertical="top" wrapText="1"/>
    </xf>
    <xf numFmtId="0" fontId="47" fillId="12" borderId="27" xfId="7" applyFont="1" applyFill="1" applyBorder="1" applyAlignment="1">
      <alignment horizontal="center" vertical="top" wrapText="1"/>
    </xf>
    <xf numFmtId="0" fontId="47" fillId="11" borderId="4" xfId="7" applyFont="1" applyFill="1" applyBorder="1" applyAlignment="1">
      <alignment horizontal="center" vertical="top" wrapText="1"/>
    </xf>
    <xf numFmtId="0" fontId="18" fillId="3" borderId="39" xfId="7" applyFont="1" applyFill="1" applyBorder="1" applyAlignment="1">
      <alignment horizontal="center" vertical="top"/>
    </xf>
    <xf numFmtId="0" fontId="18" fillId="3" borderId="40" xfId="7" applyFont="1" applyFill="1" applyBorder="1" applyAlignment="1">
      <alignment horizontal="center" vertical="center" wrapText="1"/>
    </xf>
    <xf numFmtId="0" fontId="18" fillId="3" borderId="41" xfId="7" applyFont="1" applyFill="1" applyBorder="1" applyAlignment="1">
      <alignment horizontal="left" vertical="top" wrapText="1"/>
    </xf>
    <xf numFmtId="0" fontId="15" fillId="3" borderId="13" xfId="7" applyFont="1" applyFill="1" applyBorder="1" applyAlignment="1">
      <alignment horizontal="center" vertical="top"/>
    </xf>
    <xf numFmtId="49" fontId="48" fillId="3" borderId="33" xfId="7" applyNumberFormat="1" applyFont="1" applyFill="1" applyBorder="1" applyAlignment="1">
      <alignment horizontal="center" vertical="top" wrapText="1"/>
    </xf>
    <xf numFmtId="49" fontId="48" fillId="12" borderId="33" xfId="7" applyNumberFormat="1" applyFont="1" applyFill="1" applyBorder="1" applyAlignment="1">
      <alignment horizontal="center" vertical="top" wrapText="1"/>
    </xf>
    <xf numFmtId="49" fontId="48" fillId="11" borderId="0" xfId="7" applyNumberFormat="1" applyFont="1" applyFill="1" applyAlignment="1">
      <alignment vertical="top" wrapText="1"/>
    </xf>
    <xf numFmtId="0" fontId="18" fillId="3" borderId="69" xfId="7" applyFont="1" applyFill="1" applyBorder="1" applyAlignment="1">
      <alignment horizontal="center" vertical="center" wrapText="1"/>
    </xf>
    <xf numFmtId="0" fontId="18" fillId="3" borderId="31" xfId="7" applyFont="1" applyFill="1" applyBorder="1" applyAlignment="1">
      <alignment horizontal="left" vertical="top" wrapText="1"/>
    </xf>
    <xf numFmtId="0" fontId="15" fillId="3" borderId="22" xfId="7" applyFont="1" applyFill="1" applyBorder="1" applyAlignment="1">
      <alignment horizontal="center" vertical="top"/>
    </xf>
    <xf numFmtId="0" fontId="18" fillId="3" borderId="58" xfId="7" applyFont="1" applyFill="1" applyBorder="1" applyAlignment="1">
      <alignment horizontal="center" vertical="center" wrapText="1"/>
    </xf>
    <xf numFmtId="0" fontId="18" fillId="3" borderId="69" xfId="7" applyFont="1" applyFill="1" applyBorder="1" applyAlignment="1">
      <alignment horizontal="center" vertical="top" wrapText="1"/>
    </xf>
    <xf numFmtId="0" fontId="18" fillId="3" borderId="18" xfId="7" applyFont="1" applyFill="1" applyBorder="1" applyAlignment="1">
      <alignment horizontal="left" vertical="top" wrapText="1"/>
    </xf>
    <xf numFmtId="0" fontId="15" fillId="3" borderId="5" xfId="7" applyFont="1" applyFill="1" applyBorder="1" applyAlignment="1">
      <alignment horizontal="center" vertical="top"/>
    </xf>
    <xf numFmtId="0" fontId="15" fillId="0" borderId="14" xfId="0" applyFont="1" applyBorder="1" applyAlignment="1">
      <alignment vertical="top" wrapText="1"/>
    </xf>
    <xf numFmtId="0" fontId="18" fillId="3" borderId="43" xfId="7" applyFont="1" applyFill="1" applyBorder="1" applyAlignment="1">
      <alignment horizontal="center" vertical="top" wrapText="1"/>
    </xf>
    <xf numFmtId="0" fontId="18" fillId="3" borderId="36" xfId="7" applyFont="1" applyFill="1" applyBorder="1" applyAlignment="1">
      <alignment horizontal="left" vertical="top" wrapText="1"/>
    </xf>
    <xf numFmtId="0" fontId="15" fillId="3" borderId="32" xfId="7" applyFont="1" applyFill="1" applyBorder="1" applyAlignment="1">
      <alignment horizontal="center" vertical="top"/>
    </xf>
    <xf numFmtId="49" fontId="48" fillId="3" borderId="34" xfId="7" applyNumberFormat="1" applyFont="1" applyFill="1" applyBorder="1" applyAlignment="1">
      <alignment horizontal="center" vertical="top" wrapText="1"/>
    </xf>
    <xf numFmtId="49" fontId="48" fillId="12" borderId="34" xfId="7" applyNumberFormat="1" applyFont="1" applyFill="1" applyBorder="1" applyAlignment="1">
      <alignment horizontal="center" vertical="top" wrapText="1"/>
    </xf>
    <xf numFmtId="49" fontId="48" fillId="11" borderId="26" xfId="7" applyNumberFormat="1" applyFont="1" applyFill="1" applyBorder="1" applyAlignment="1">
      <alignment vertical="top" wrapText="1"/>
    </xf>
    <xf numFmtId="0" fontId="45" fillId="11" borderId="4" xfId="7" applyFont="1" applyFill="1" applyBorder="1" applyAlignment="1">
      <alignment horizontal="center" vertical="top" wrapText="1"/>
    </xf>
    <xf numFmtId="0" fontId="18" fillId="3" borderId="31" xfId="7" applyFont="1" applyFill="1" applyBorder="1" applyAlignment="1">
      <alignment vertical="top" wrapText="1"/>
    </xf>
    <xf numFmtId="0" fontId="18" fillId="3" borderId="64" xfId="7" applyFont="1" applyFill="1" applyBorder="1" applyAlignment="1">
      <alignment vertical="top" wrapText="1"/>
    </xf>
    <xf numFmtId="0" fontId="34" fillId="0" borderId="65" xfId="7" applyFont="1" applyBorder="1" applyAlignment="1">
      <alignment horizontal="center" vertical="top"/>
    </xf>
    <xf numFmtId="0" fontId="28" fillId="7" borderId="4" xfId="7" applyFont="1" applyFill="1" applyBorder="1" applyAlignment="1">
      <alignment horizontal="center" vertical="top"/>
    </xf>
    <xf numFmtId="49" fontId="28" fillId="7" borderId="27" xfId="7" applyNumberFormat="1" applyFont="1" applyFill="1" applyBorder="1" applyAlignment="1">
      <alignment horizontal="center" vertical="top"/>
    </xf>
    <xf numFmtId="9" fontId="34" fillId="18" borderId="2" xfId="7" applyNumberFormat="1" applyFont="1" applyFill="1" applyBorder="1" applyAlignment="1">
      <alignment horizontal="center" vertical="top"/>
    </xf>
    <xf numFmtId="0" fontId="5" fillId="18" borderId="3" xfId="7" applyFont="1" applyFill="1" applyBorder="1" applyAlignment="1">
      <alignment horizontal="left" vertical="top"/>
    </xf>
    <xf numFmtId="0" fontId="5" fillId="0" borderId="28" xfId="7" applyFont="1" applyBorder="1" applyAlignment="1">
      <alignment horizontal="center" vertical="center"/>
    </xf>
    <xf numFmtId="0" fontId="5" fillId="0" borderId="48" xfId="7" applyFont="1" applyBorder="1" applyAlignment="1">
      <alignment horizontal="left" vertical="top"/>
    </xf>
    <xf numFmtId="0" fontId="5" fillId="18" borderId="11" xfId="7" applyFont="1" applyFill="1" applyBorder="1" applyAlignment="1">
      <alignment horizontal="center" vertical="center"/>
    </xf>
    <xf numFmtId="0" fontId="5" fillId="18" borderId="11" xfId="7" applyFont="1" applyFill="1" applyBorder="1" applyAlignment="1">
      <alignment horizontal="left" vertical="top"/>
    </xf>
    <xf numFmtId="0" fontId="5" fillId="0" borderId="48" xfId="7" applyFont="1" applyBorder="1" applyAlignment="1">
      <alignment horizontal="center" vertical="center"/>
    </xf>
    <xf numFmtId="0" fontId="5" fillId="0" borderId="29" xfId="7" applyFont="1" applyBorder="1" applyAlignment="1">
      <alignment horizontal="left" vertical="top"/>
    </xf>
    <xf numFmtId="0" fontId="5" fillId="0" borderId="69" xfId="7" applyFont="1" applyBorder="1" applyAlignment="1">
      <alignment horizontal="center" vertical="center"/>
    </xf>
    <xf numFmtId="9" fontId="34" fillId="0" borderId="10" xfId="7" applyNumberFormat="1" applyFont="1" applyBorder="1" applyAlignment="1">
      <alignment horizontal="center" vertical="top"/>
    </xf>
    <xf numFmtId="164" fontId="28" fillId="0" borderId="9" xfId="7" applyNumberFormat="1" applyFont="1" applyBorder="1" applyAlignment="1">
      <alignment horizontal="center" vertical="top"/>
    </xf>
    <xf numFmtId="9" fontId="34" fillId="0" borderId="60" xfId="7" applyNumberFormat="1" applyFont="1" applyBorder="1" applyAlignment="1">
      <alignment horizontal="center" vertical="top"/>
    </xf>
    <xf numFmtId="164" fontId="40" fillId="0" borderId="22" xfId="7" applyNumberFormat="1" applyFont="1" applyBorder="1" applyAlignment="1">
      <alignment horizontal="center" vertical="top"/>
    </xf>
    <xf numFmtId="0" fontId="34" fillId="18" borderId="11" xfId="7" applyFont="1" applyFill="1" applyBorder="1" applyAlignment="1">
      <alignment horizontal="center" vertical="center"/>
    </xf>
    <xf numFmtId="0" fontId="34" fillId="0" borderId="24" xfId="7" applyFont="1" applyBorder="1" applyAlignment="1">
      <alignment horizontal="left" vertical="top"/>
    </xf>
    <xf numFmtId="0" fontId="5" fillId="3" borderId="17" xfId="7" applyFont="1" applyFill="1" applyBorder="1" applyAlignment="1">
      <alignment horizontal="left" vertical="top" wrapText="1"/>
    </xf>
    <xf numFmtId="0" fontId="34" fillId="18" borderId="29" xfId="7" applyFont="1" applyFill="1" applyBorder="1" applyAlignment="1">
      <alignment horizontal="left" vertical="top"/>
    </xf>
    <xf numFmtId="49" fontId="4" fillId="0" borderId="27" xfId="7" applyNumberFormat="1" applyFont="1" applyBorder="1" applyAlignment="1">
      <alignment vertical="top" wrapText="1"/>
    </xf>
    <xf numFmtId="49" fontId="4" fillId="0" borderId="33" xfId="7" applyNumberFormat="1" applyFont="1" applyBorder="1" applyAlignment="1">
      <alignment vertical="top" wrapText="1"/>
    </xf>
    <xf numFmtId="1" fontId="5" fillId="0" borderId="16" xfId="7" applyNumberFormat="1" applyFont="1" applyBorder="1" applyAlignment="1">
      <alignment horizontal="center" vertical="top"/>
    </xf>
    <xf numFmtId="0" fontId="5" fillId="3" borderId="16" xfId="7" applyFont="1" applyFill="1" applyBorder="1" applyAlignment="1">
      <alignment horizontal="center" vertical="top"/>
    </xf>
    <xf numFmtId="0" fontId="5" fillId="3" borderId="6" xfId="7" applyFont="1" applyFill="1" applyBorder="1" applyAlignment="1">
      <alignment horizontal="center" vertical="top"/>
    </xf>
    <xf numFmtId="49" fontId="4" fillId="0" borderId="34" xfId="7" applyNumberFormat="1" applyFont="1" applyBorder="1" applyAlignment="1">
      <alignment vertical="top" wrapText="1"/>
    </xf>
    <xf numFmtId="49" fontId="28" fillId="11" borderId="0" xfId="7" applyNumberFormat="1" applyFont="1" applyFill="1" applyAlignment="1">
      <alignment horizontal="center" vertical="top" wrapText="1"/>
    </xf>
    <xf numFmtId="0" fontId="4" fillId="3" borderId="69" xfId="10" applyFont="1" applyFill="1" applyBorder="1" applyAlignment="1">
      <alignment horizontal="center" vertical="center" wrapText="1"/>
    </xf>
    <xf numFmtId="0" fontId="5" fillId="3" borderId="31" xfId="10" applyFont="1" applyFill="1" applyBorder="1" applyAlignment="1">
      <alignment horizontal="left" vertical="top" wrapText="1"/>
    </xf>
    <xf numFmtId="164" fontId="15" fillId="11" borderId="32" xfId="7" applyNumberFormat="1" applyFont="1" applyFill="1" applyBorder="1" applyAlignment="1">
      <alignment horizontal="center" vertical="top"/>
    </xf>
    <xf numFmtId="49" fontId="28" fillId="11" borderId="26" xfId="7" applyNumberFormat="1" applyFont="1" applyFill="1" applyBorder="1" applyAlignment="1">
      <alignment horizontal="center" vertical="top" wrapText="1"/>
    </xf>
    <xf numFmtId="0" fontId="44" fillId="7" borderId="37" xfId="7" applyFont="1" applyFill="1" applyBorder="1" applyAlignment="1">
      <alignment vertical="top"/>
    </xf>
    <xf numFmtId="0" fontId="44" fillId="7" borderId="26" xfId="7" applyFont="1" applyFill="1" applyBorder="1" applyAlignment="1">
      <alignment vertical="top"/>
    </xf>
    <xf numFmtId="0" fontId="28" fillId="7" borderId="26" xfId="7" applyFont="1" applyFill="1" applyBorder="1" applyAlignment="1">
      <alignment vertical="top"/>
    </xf>
    <xf numFmtId="0" fontId="31" fillId="7" borderId="26" xfId="7" applyFont="1" applyFill="1" applyBorder="1" applyAlignment="1">
      <alignment vertical="top"/>
    </xf>
    <xf numFmtId="0" fontId="31" fillId="7" borderId="38" xfId="7" applyFont="1" applyFill="1" applyBorder="1" applyAlignment="1">
      <alignment vertical="top"/>
    </xf>
    <xf numFmtId="0" fontId="8" fillId="7" borderId="12" xfId="7" applyFont="1" applyFill="1" applyBorder="1" applyAlignment="1">
      <alignment horizontal="left" vertical="top" wrapText="1"/>
    </xf>
    <xf numFmtId="9" fontId="5" fillId="18" borderId="14" xfId="7" applyNumberFormat="1" applyFont="1" applyFill="1" applyBorder="1" applyAlignment="1">
      <alignment horizontal="center" vertical="top"/>
    </xf>
    <xf numFmtId="0" fontId="5" fillId="18" borderId="54" xfId="7" applyFont="1" applyFill="1" applyBorder="1" applyAlignment="1">
      <alignment horizontal="center" vertical="center"/>
    </xf>
    <xf numFmtId="0" fontId="5" fillId="18" borderId="55" xfId="7" applyFont="1" applyFill="1" applyBorder="1" applyAlignment="1">
      <alignment horizontal="left" vertical="top"/>
    </xf>
    <xf numFmtId="9" fontId="5" fillId="0" borderId="2" xfId="7" applyNumberFormat="1" applyFont="1" applyBorder="1" applyAlignment="1">
      <alignment horizontal="center" vertical="top"/>
    </xf>
    <xf numFmtId="9" fontId="5" fillId="0" borderId="23" xfId="7" applyNumberFormat="1" applyFont="1" applyBorder="1" applyAlignment="1">
      <alignment horizontal="center" vertical="top"/>
    </xf>
    <xf numFmtId="9" fontId="5" fillId="0" borderId="16" xfId="7" applyNumberFormat="1" applyFont="1" applyBorder="1" applyAlignment="1">
      <alignment horizontal="center" vertical="top"/>
    </xf>
    <xf numFmtId="9" fontId="5" fillId="0" borderId="6" xfId="7" applyNumberFormat="1" applyFont="1" applyBorder="1" applyAlignment="1">
      <alignment horizontal="center" vertical="top"/>
    </xf>
    <xf numFmtId="0" fontId="5" fillId="0" borderId="43" xfId="7" applyFont="1" applyBorder="1" applyAlignment="1">
      <alignment horizontal="center" vertical="center"/>
    </xf>
    <xf numFmtId="49" fontId="4" fillId="0" borderId="33" xfId="7" applyNumberFormat="1" applyFont="1" applyBorder="1" applyAlignment="1">
      <alignment horizontal="left" vertical="top" wrapText="1"/>
    </xf>
    <xf numFmtId="49" fontId="4" fillId="0" borderId="34" xfId="7" applyNumberFormat="1" applyFont="1" applyBorder="1" applyAlignment="1">
      <alignment horizontal="left" vertical="top" wrapText="1"/>
    </xf>
    <xf numFmtId="0" fontId="5" fillId="18" borderId="48" xfId="7" applyFont="1" applyFill="1" applyBorder="1" applyAlignment="1">
      <alignment horizontal="center" vertical="center"/>
    </xf>
    <xf numFmtId="164" fontId="4" fillId="0" borderId="27" xfId="7" applyNumberFormat="1" applyFont="1" applyBorder="1" applyAlignment="1">
      <alignment horizontal="center" vertical="top"/>
    </xf>
    <xf numFmtId="9" fontId="5" fillId="18" borderId="10" xfId="7" applyNumberFormat="1" applyFont="1" applyFill="1" applyBorder="1" applyAlignment="1">
      <alignment horizontal="center" vertical="top"/>
    </xf>
    <xf numFmtId="0" fontId="4" fillId="3" borderId="52" xfId="10" applyFont="1" applyFill="1" applyBorder="1" applyAlignment="1">
      <alignment horizontal="center" vertical="top"/>
    </xf>
    <xf numFmtId="0" fontId="15" fillId="3" borderId="30" xfId="10" applyFont="1" applyFill="1" applyBorder="1" applyAlignment="1">
      <alignment horizontal="center" vertical="center" wrapText="1"/>
    </xf>
    <xf numFmtId="0" fontId="15" fillId="3" borderId="17" xfId="10" applyFont="1" applyFill="1" applyBorder="1" applyAlignment="1">
      <alignment wrapText="1"/>
    </xf>
    <xf numFmtId="0" fontId="4" fillId="3" borderId="42" xfId="10" applyFont="1" applyFill="1" applyBorder="1" applyAlignment="1">
      <alignment horizontal="center" vertical="top"/>
    </xf>
    <xf numFmtId="0" fontId="15" fillId="3" borderId="35" xfId="10" applyFont="1" applyFill="1" applyBorder="1" applyAlignment="1">
      <alignment horizontal="center" vertical="center" wrapText="1"/>
    </xf>
    <xf numFmtId="0" fontId="15" fillId="3" borderId="8" xfId="10" applyFont="1" applyFill="1" applyBorder="1" applyAlignment="1">
      <alignment wrapText="1"/>
    </xf>
    <xf numFmtId="49" fontId="28" fillId="3" borderId="14" xfId="7" applyNumberFormat="1" applyFont="1" applyFill="1" applyBorder="1" applyAlignment="1">
      <alignment horizontal="center" vertical="top" wrapText="1"/>
    </xf>
    <xf numFmtId="49" fontId="28" fillId="3" borderId="37" xfId="7" applyNumberFormat="1" applyFont="1" applyFill="1" applyBorder="1" applyAlignment="1">
      <alignment horizontal="center" vertical="top" wrapText="1"/>
    </xf>
    <xf numFmtId="0" fontId="35" fillId="3" borderId="3" xfId="7" applyFont="1" applyFill="1" applyBorder="1" applyAlignment="1">
      <alignment horizontal="center" vertical="top" wrapText="1"/>
    </xf>
    <xf numFmtId="49" fontId="28" fillId="3" borderId="0" xfId="7" applyNumberFormat="1" applyFont="1" applyFill="1" applyAlignment="1">
      <alignment horizontal="center" vertical="top" wrapText="1"/>
    </xf>
    <xf numFmtId="0" fontId="29" fillId="0" borderId="14" xfId="0" applyFont="1" applyBorder="1" applyAlignment="1">
      <alignment vertical="top" wrapText="1"/>
    </xf>
    <xf numFmtId="0" fontId="4" fillId="0" borderId="14" xfId="0" applyFont="1" applyBorder="1" applyAlignment="1">
      <alignment horizontal="left" vertical="top" wrapText="1"/>
    </xf>
    <xf numFmtId="49" fontId="28" fillId="3" borderId="26" xfId="7" applyNumberFormat="1" applyFont="1" applyFill="1" applyBorder="1" applyAlignment="1">
      <alignment horizontal="center" vertical="top" wrapText="1"/>
    </xf>
    <xf numFmtId="2" fontId="3" fillId="0" borderId="0" xfId="7" applyNumberFormat="1"/>
    <xf numFmtId="164" fontId="15" fillId="3" borderId="5" xfId="7" applyNumberFormat="1" applyFont="1" applyFill="1" applyBorder="1" applyAlignment="1">
      <alignment horizontal="center" vertical="top"/>
    </xf>
    <xf numFmtId="49" fontId="4" fillId="3" borderId="34" xfId="7" applyNumberFormat="1" applyFont="1" applyFill="1" applyBorder="1" applyAlignment="1">
      <alignment vertical="top"/>
    </xf>
    <xf numFmtId="0" fontId="34" fillId="3" borderId="69" xfId="7" applyFont="1" applyFill="1" applyBorder="1" applyAlignment="1">
      <alignment horizontal="center" vertical="top" wrapText="1"/>
    </xf>
    <xf numFmtId="49" fontId="28" fillId="11" borderId="38" xfId="7" applyNumberFormat="1" applyFont="1" applyFill="1" applyBorder="1" applyAlignment="1">
      <alignment horizontal="center" vertical="top" wrapText="1"/>
    </xf>
    <xf numFmtId="0" fontId="17" fillId="9" borderId="37" xfId="7" applyFont="1" applyFill="1" applyBorder="1" applyAlignment="1">
      <alignment horizontal="left" vertical="top"/>
    </xf>
    <xf numFmtId="0" fontId="8" fillId="9" borderId="26" xfId="7" applyFont="1" applyFill="1" applyBorder="1" applyAlignment="1">
      <alignment horizontal="left" vertical="top"/>
    </xf>
    <xf numFmtId="0" fontId="50" fillId="9" borderId="26" xfId="7" applyFont="1" applyFill="1" applyBorder="1" applyAlignment="1">
      <alignment horizontal="left" vertical="top"/>
    </xf>
    <xf numFmtId="0" fontId="51" fillId="9" borderId="26" xfId="7" applyFont="1" applyFill="1" applyBorder="1" applyAlignment="1">
      <alignment horizontal="left" vertical="top"/>
    </xf>
    <xf numFmtId="0" fontId="17" fillId="9" borderId="0" xfId="7" applyFont="1" applyFill="1" applyAlignment="1">
      <alignment vertical="top"/>
    </xf>
    <xf numFmtId="49" fontId="17" fillId="9" borderId="9" xfId="7" applyNumberFormat="1" applyFont="1" applyFill="1" applyBorder="1" applyAlignment="1">
      <alignment horizontal="center" vertical="top" wrapText="1"/>
    </xf>
    <xf numFmtId="164" fontId="8" fillId="9" borderId="27" xfId="7" applyNumberFormat="1" applyFont="1" applyFill="1" applyBorder="1" applyAlignment="1">
      <alignment horizontal="center" vertical="top" wrapText="1"/>
    </xf>
    <xf numFmtId="0" fontId="17" fillId="9" borderId="4" xfId="7" applyFont="1" applyFill="1" applyBorder="1" applyAlignment="1">
      <alignment horizontal="center" vertical="top"/>
    </xf>
    <xf numFmtId="0" fontId="17" fillId="9" borderId="3" xfId="7" applyFont="1" applyFill="1" applyBorder="1" applyAlignment="1">
      <alignment horizontal="right" vertical="top" wrapText="1"/>
    </xf>
    <xf numFmtId="49" fontId="19" fillId="9" borderId="27" xfId="7" applyNumberFormat="1" applyFont="1" applyFill="1" applyBorder="1" applyAlignment="1">
      <alignment horizontal="center" vertical="top"/>
    </xf>
    <xf numFmtId="49" fontId="19" fillId="8" borderId="9" xfId="7" applyNumberFormat="1" applyFont="1" applyFill="1" applyBorder="1" applyAlignment="1">
      <alignment horizontal="center" vertical="top"/>
    </xf>
    <xf numFmtId="0" fontId="5" fillId="0" borderId="0" xfId="0" applyFont="1" applyAlignment="1">
      <alignment vertical="top" wrapText="1"/>
    </xf>
    <xf numFmtId="0" fontId="3" fillId="3" borderId="27" xfId="7" applyFill="1" applyBorder="1" applyAlignment="1">
      <alignment horizontal="center" vertical="top" wrapText="1"/>
    </xf>
    <xf numFmtId="0" fontId="3" fillId="12" borderId="27" xfId="7" applyFill="1" applyBorder="1" applyAlignment="1">
      <alignment horizontal="center" vertical="top" wrapText="1"/>
    </xf>
    <xf numFmtId="49" fontId="8" fillId="3" borderId="33" xfId="7" applyNumberFormat="1" applyFont="1" applyFill="1" applyBorder="1" applyAlignment="1">
      <alignment horizontal="center" vertical="top" wrapText="1"/>
    </xf>
    <xf numFmtId="49" fontId="8" fillId="12" borderId="33" xfId="7" applyNumberFormat="1" applyFont="1" applyFill="1" applyBorder="1" applyAlignment="1">
      <alignment horizontal="center" vertical="top" wrapText="1"/>
    </xf>
    <xf numFmtId="164" fontId="34" fillId="3" borderId="5" xfId="7" applyNumberFormat="1" applyFont="1" applyFill="1" applyBorder="1" applyAlignment="1">
      <alignment horizontal="center" vertical="top"/>
    </xf>
    <xf numFmtId="49" fontId="8" fillId="3" borderId="34" xfId="7" applyNumberFormat="1" applyFont="1" applyFill="1" applyBorder="1" applyAlignment="1">
      <alignment horizontal="center" vertical="top" wrapText="1"/>
    </xf>
    <xf numFmtId="49" fontId="8" fillId="12" borderId="34" xfId="7" applyNumberFormat="1" applyFont="1" applyFill="1" applyBorder="1" applyAlignment="1">
      <alignment horizontal="center" vertical="top" wrapText="1"/>
    </xf>
    <xf numFmtId="0" fontId="21" fillId="11" borderId="0" xfId="7" applyFont="1" applyFill="1" applyAlignment="1">
      <alignment horizontal="center" vertical="top" wrapText="1"/>
    </xf>
    <xf numFmtId="49" fontId="17" fillId="11" borderId="0" xfId="7" applyNumberFormat="1" applyFont="1" applyFill="1" applyAlignment="1">
      <alignment horizontal="center" vertical="top" wrapText="1"/>
    </xf>
    <xf numFmtId="49" fontId="17" fillId="11" borderId="15" xfId="7" applyNumberFormat="1" applyFont="1" applyFill="1" applyBorder="1" applyAlignment="1">
      <alignment horizontal="center" vertical="top" wrapText="1"/>
    </xf>
    <xf numFmtId="164" fontId="34" fillId="11" borderId="5" xfId="7" applyNumberFormat="1" applyFont="1" applyFill="1" applyBorder="1" applyAlignment="1">
      <alignment horizontal="center" vertical="top"/>
    </xf>
    <xf numFmtId="0" fontId="8" fillId="11" borderId="5" xfId="7" applyFont="1" applyFill="1" applyBorder="1" applyAlignment="1">
      <alignment horizontal="center" vertical="top"/>
    </xf>
    <xf numFmtId="0" fontId="36" fillId="0" borderId="0" xfId="7" applyFont="1" applyAlignment="1">
      <alignment vertical="top"/>
    </xf>
    <xf numFmtId="49" fontId="19" fillId="7" borderId="12" xfId="7" applyNumberFormat="1" applyFont="1" applyFill="1" applyBorder="1" applyAlignment="1">
      <alignment horizontal="center" vertical="top"/>
    </xf>
    <xf numFmtId="49" fontId="19" fillId="8" borderId="12" xfId="7" applyNumberFormat="1" applyFont="1" applyFill="1" applyBorder="1" applyAlignment="1">
      <alignment horizontal="center" vertical="top"/>
    </xf>
    <xf numFmtId="0" fontId="17" fillId="7" borderId="4" xfId="7" applyFont="1" applyFill="1" applyBorder="1" applyAlignment="1">
      <alignment horizontal="center" vertical="top"/>
    </xf>
    <xf numFmtId="0" fontId="34" fillId="18" borderId="3" xfId="7" applyFont="1" applyFill="1" applyBorder="1" applyAlignment="1">
      <alignment horizontal="center" vertical="center"/>
    </xf>
    <xf numFmtId="0" fontId="34" fillId="18" borderId="3" xfId="7" applyFont="1" applyFill="1" applyBorder="1" applyAlignment="1">
      <alignment horizontal="left" vertical="top"/>
    </xf>
    <xf numFmtId="0" fontId="34" fillId="0" borderId="8" xfId="7" applyFont="1" applyBorder="1" applyAlignment="1">
      <alignment horizontal="left" vertical="top"/>
    </xf>
    <xf numFmtId="49" fontId="40" fillId="12" borderId="34" xfId="7" applyNumberFormat="1" applyFont="1" applyFill="1" applyBorder="1" applyAlignment="1">
      <alignment horizontal="center" vertical="top" wrapText="1"/>
    </xf>
    <xf numFmtId="0" fontId="34" fillId="18" borderId="11" xfId="7" applyFont="1" applyFill="1" applyBorder="1" applyAlignment="1">
      <alignment horizontal="left" vertical="top"/>
    </xf>
    <xf numFmtId="164" fontId="28" fillId="20" borderId="9" xfId="7" applyNumberFormat="1" applyFont="1" applyFill="1" applyBorder="1" applyAlignment="1">
      <alignment horizontal="center" vertical="top"/>
    </xf>
    <xf numFmtId="0" fontId="5" fillId="0" borderId="64" xfId="7" applyFont="1" applyBorder="1" applyAlignment="1">
      <alignment horizontal="center" vertical="center"/>
    </xf>
    <xf numFmtId="0" fontId="5" fillId="18" borderId="0" xfId="7" applyFont="1" applyFill="1" applyAlignment="1">
      <alignment horizontal="center" vertical="center"/>
    </xf>
    <xf numFmtId="0" fontId="5" fillId="18" borderId="0" xfId="7" applyFont="1" applyFill="1" applyAlignment="1">
      <alignment horizontal="left" vertical="top"/>
    </xf>
    <xf numFmtId="164" fontId="28" fillId="20" borderId="34" xfId="7" applyNumberFormat="1" applyFont="1" applyFill="1" applyBorder="1" applyAlignment="1">
      <alignment horizontal="center" vertical="top"/>
    </xf>
    <xf numFmtId="0" fontId="5" fillId="0" borderId="29" xfId="7" applyFont="1" applyBorder="1" applyAlignment="1">
      <alignment horizontal="center" vertical="center"/>
    </xf>
    <xf numFmtId="164" fontId="4" fillId="0" borderId="3" xfId="7" applyNumberFormat="1" applyFont="1" applyBorder="1" applyAlignment="1">
      <alignment horizontal="center" vertical="top"/>
    </xf>
    <xf numFmtId="164" fontId="4" fillId="0" borderId="24" xfId="7" applyNumberFormat="1" applyFont="1" applyBorder="1" applyAlignment="1">
      <alignment horizontal="center" vertical="top"/>
    </xf>
    <xf numFmtId="164" fontId="15" fillId="0" borderId="24" xfId="7" applyNumberFormat="1" applyFont="1" applyBorder="1" applyAlignment="1">
      <alignment horizontal="center" vertical="top"/>
    </xf>
    <xf numFmtId="164" fontId="4" fillId="0" borderId="17" xfId="7" applyNumberFormat="1" applyFont="1" applyBorder="1" applyAlignment="1">
      <alignment horizontal="center" vertical="top"/>
    </xf>
    <xf numFmtId="0" fontId="5" fillId="18" borderId="26" xfId="7" applyFont="1" applyFill="1" applyBorder="1" applyAlignment="1">
      <alignment horizontal="center" vertical="center"/>
    </xf>
    <xf numFmtId="0" fontId="5" fillId="18" borderId="26" xfId="7" applyFont="1" applyFill="1" applyBorder="1" applyAlignment="1">
      <alignment horizontal="left" vertical="top"/>
    </xf>
    <xf numFmtId="0" fontId="34" fillId="18" borderId="0" xfId="7" applyFont="1" applyFill="1" applyAlignment="1">
      <alignment horizontal="center" vertical="center"/>
    </xf>
    <xf numFmtId="0" fontId="34" fillId="18" borderId="0" xfId="7" applyFont="1" applyFill="1" applyAlignment="1">
      <alignment horizontal="left" vertical="top"/>
    </xf>
    <xf numFmtId="164" fontId="28" fillId="20" borderId="33" xfId="7" applyNumberFormat="1" applyFont="1" applyFill="1" applyBorder="1" applyAlignment="1">
      <alignment horizontal="center" vertical="top"/>
    </xf>
    <xf numFmtId="0" fontId="28" fillId="18" borderId="10" xfId="7" applyFont="1" applyFill="1" applyBorder="1" applyAlignment="1">
      <alignment horizontal="center" vertical="top"/>
    </xf>
    <xf numFmtId="0" fontId="4" fillId="0" borderId="27" xfId="0" applyFont="1" applyBorder="1" applyAlignment="1">
      <alignment vertical="top" wrapText="1"/>
    </xf>
    <xf numFmtId="0" fontId="4" fillId="3" borderId="60" xfId="7" applyFont="1" applyFill="1" applyBorder="1" applyAlignment="1">
      <alignment horizontal="center" vertical="top"/>
    </xf>
    <xf numFmtId="0" fontId="4" fillId="0" borderId="33" xfId="0" applyFont="1" applyBorder="1" applyAlignment="1">
      <alignment vertical="top" wrapText="1"/>
    </xf>
    <xf numFmtId="0" fontId="4" fillId="3" borderId="23" xfId="7" applyFont="1" applyFill="1" applyBorder="1" applyAlignment="1">
      <alignment horizontal="center" vertical="top"/>
    </xf>
    <xf numFmtId="0" fontId="41" fillId="0" borderId="33" xfId="0" applyFont="1" applyBorder="1" applyAlignment="1">
      <alignment vertical="top" wrapText="1"/>
    </xf>
    <xf numFmtId="0" fontId="4" fillId="3" borderId="6" xfId="7" applyFont="1" applyFill="1" applyBorder="1" applyAlignment="1">
      <alignment horizontal="center" vertical="top"/>
    </xf>
    <xf numFmtId="164" fontId="28" fillId="20" borderId="27" xfId="7" applyNumberFormat="1" applyFont="1" applyFill="1" applyBorder="1" applyAlignment="1">
      <alignment horizontal="center" vertical="top"/>
    </xf>
    <xf numFmtId="0" fontId="53" fillId="0" borderId="0" xfId="7" applyFont="1"/>
    <xf numFmtId="0" fontId="34" fillId="0" borderId="57" xfId="7" applyFont="1" applyBorder="1" applyAlignment="1">
      <alignment horizontal="center" vertical="center"/>
    </xf>
    <xf numFmtId="0" fontId="34" fillId="0" borderId="3" xfId="7" applyFont="1" applyBorder="1" applyAlignment="1">
      <alignment horizontal="left" vertical="top"/>
    </xf>
    <xf numFmtId="0" fontId="4" fillId="0" borderId="34" xfId="0" applyFont="1" applyBorder="1" applyAlignment="1">
      <alignment vertical="top" wrapText="1"/>
    </xf>
    <xf numFmtId="9" fontId="5" fillId="18" borderId="37" xfId="7" applyNumberFormat="1" applyFont="1" applyFill="1" applyBorder="1" applyAlignment="1">
      <alignment horizontal="center" vertical="top"/>
    </xf>
    <xf numFmtId="0" fontId="4" fillId="3" borderId="71" xfId="7" applyFont="1" applyFill="1" applyBorder="1" applyAlignment="1">
      <alignment horizontal="center" vertical="top"/>
    </xf>
    <xf numFmtId="0" fontId="4" fillId="3" borderId="24" xfId="7" applyFont="1" applyFill="1" applyBorder="1" applyAlignment="1">
      <alignment horizontal="center" vertical="top"/>
    </xf>
    <xf numFmtId="1" fontId="5" fillId="0" borderId="61" xfId="7" applyNumberFormat="1" applyFont="1" applyBorder="1" applyAlignment="1">
      <alignment horizontal="center" vertical="top"/>
    </xf>
    <xf numFmtId="0" fontId="4" fillId="3" borderId="7" xfId="7" applyFont="1" applyFill="1" applyBorder="1" applyAlignment="1">
      <alignment horizontal="center" vertical="top"/>
    </xf>
    <xf numFmtId="9" fontId="34" fillId="18" borderId="49" xfId="7" applyNumberFormat="1" applyFont="1" applyFill="1" applyBorder="1" applyAlignment="1">
      <alignment horizontal="center" vertical="top"/>
    </xf>
    <xf numFmtId="164" fontId="40" fillId="18" borderId="9" xfId="7" applyNumberFormat="1" applyFont="1" applyFill="1" applyBorder="1" applyAlignment="1">
      <alignment horizontal="center" vertical="top"/>
    </xf>
    <xf numFmtId="0" fontId="36" fillId="0" borderId="0" xfId="7" applyFont="1" applyAlignment="1">
      <alignment vertical="center"/>
    </xf>
    <xf numFmtId="0" fontId="34" fillId="3" borderId="52" xfId="7" applyFont="1" applyFill="1" applyBorder="1" applyAlignment="1">
      <alignment horizontal="center" vertical="center"/>
    </xf>
    <xf numFmtId="9" fontId="34" fillId="18" borderId="44" xfId="7" applyNumberFormat="1" applyFont="1" applyFill="1" applyBorder="1" applyAlignment="1">
      <alignment horizontal="center" vertical="top"/>
    </xf>
    <xf numFmtId="0" fontId="34" fillId="18" borderId="45" xfId="7" applyFont="1" applyFill="1" applyBorder="1" applyAlignment="1">
      <alignment horizontal="center" vertical="center"/>
    </xf>
    <xf numFmtId="0" fontId="34" fillId="18" borderId="46" xfId="7" applyFont="1" applyFill="1" applyBorder="1" applyAlignment="1">
      <alignment horizontal="left" vertical="top"/>
    </xf>
    <xf numFmtId="164" fontId="28" fillId="18" borderId="1" xfId="7" applyNumberFormat="1" applyFont="1" applyFill="1" applyBorder="1" applyAlignment="1">
      <alignment horizontal="center" vertical="top"/>
    </xf>
    <xf numFmtId="0" fontId="28" fillId="18" borderId="20" xfId="7" applyFont="1" applyFill="1" applyBorder="1" applyAlignment="1">
      <alignment horizontal="center" vertical="top"/>
    </xf>
    <xf numFmtId="49" fontId="41" fillId="0" borderId="33" xfId="7" applyNumberFormat="1" applyFont="1" applyBorder="1" applyAlignment="1">
      <alignment horizontal="left" vertical="top"/>
    </xf>
    <xf numFmtId="0" fontId="29" fillId="0" borderId="37" xfId="0" applyFont="1" applyBorder="1" applyAlignment="1">
      <alignment vertical="top" wrapText="1"/>
    </xf>
    <xf numFmtId="0" fontId="42" fillId="7" borderId="11" xfId="7" applyFont="1" applyFill="1" applyBorder="1" applyAlignment="1">
      <alignment vertical="top"/>
    </xf>
    <xf numFmtId="0" fontId="5" fillId="0" borderId="10" xfId="7" applyFont="1" applyBorder="1" applyAlignment="1">
      <alignment horizontal="center" vertical="center"/>
    </xf>
    <xf numFmtId="0" fontId="5" fillId="0" borderId="11" xfId="7" applyFont="1" applyBorder="1" applyAlignment="1">
      <alignment vertical="top"/>
    </xf>
    <xf numFmtId="0" fontId="28" fillId="0" borderId="38" xfId="7" applyFont="1" applyBorder="1" applyAlignment="1">
      <alignment vertical="top"/>
    </xf>
    <xf numFmtId="49" fontId="28" fillId="9" borderId="38" xfId="7" applyNumberFormat="1" applyFont="1" applyFill="1" applyBorder="1" applyAlignment="1">
      <alignment horizontal="center" vertical="top" wrapText="1"/>
    </xf>
    <xf numFmtId="0" fontId="8" fillId="8" borderId="37" xfId="7" applyFont="1" applyFill="1" applyBorder="1" applyAlignment="1">
      <alignment horizontal="left" vertical="top"/>
    </xf>
    <xf numFmtId="0" fontId="28" fillId="8" borderId="26" xfId="7" applyFont="1" applyFill="1" applyBorder="1" applyAlignment="1">
      <alignment horizontal="left" vertical="top"/>
    </xf>
    <xf numFmtId="0" fontId="41" fillId="8" borderId="26" xfId="7" applyFont="1" applyFill="1" applyBorder="1" applyAlignment="1">
      <alignment horizontal="left" vertical="top"/>
    </xf>
    <xf numFmtId="0" fontId="5" fillId="18" borderId="29" xfId="7" applyFont="1" applyFill="1" applyBorder="1" applyAlignment="1">
      <alignment horizontal="left" vertical="top"/>
    </xf>
    <xf numFmtId="0" fontId="28" fillId="18" borderId="9" xfId="10" applyFont="1" applyFill="1" applyBorder="1" applyAlignment="1">
      <alignment horizontal="center" vertical="top"/>
    </xf>
    <xf numFmtId="0" fontId="4" fillId="3" borderId="13" xfId="10" applyFont="1" applyFill="1" applyBorder="1" applyAlignment="1">
      <alignment horizontal="center" vertical="top"/>
    </xf>
    <xf numFmtId="0" fontId="4" fillId="3" borderId="22" xfId="10" applyFont="1" applyFill="1" applyBorder="1" applyAlignment="1">
      <alignment horizontal="center" vertical="top"/>
    </xf>
    <xf numFmtId="0" fontId="4" fillId="3" borderId="32" xfId="10" applyFont="1" applyFill="1" applyBorder="1" applyAlignment="1">
      <alignment horizontal="center" vertical="top"/>
    </xf>
    <xf numFmtId="49" fontId="28" fillId="0" borderId="34" xfId="7" applyNumberFormat="1" applyFont="1" applyBorder="1" applyAlignment="1">
      <alignment horizontal="center" vertical="top" wrapText="1"/>
    </xf>
    <xf numFmtId="164" fontId="40" fillId="18" borderId="27" xfId="7" applyNumberFormat="1" applyFont="1" applyFill="1" applyBorder="1" applyAlignment="1">
      <alignment horizontal="center" vertical="top"/>
    </xf>
    <xf numFmtId="0" fontId="28" fillId="18" borderId="11" xfId="10" applyFont="1" applyFill="1" applyBorder="1" applyAlignment="1">
      <alignment horizontal="center" vertical="top"/>
    </xf>
    <xf numFmtId="164" fontId="15" fillId="0" borderId="27" xfId="7" applyNumberFormat="1" applyFont="1" applyBorder="1" applyAlignment="1">
      <alignment horizontal="center" vertical="top"/>
    </xf>
    <xf numFmtId="0" fontId="15" fillId="3" borderId="0" xfId="10" applyFont="1" applyFill="1" applyAlignment="1">
      <alignment horizontal="center" vertical="top"/>
    </xf>
    <xf numFmtId="0" fontId="4" fillId="3" borderId="71" xfId="10" applyFont="1" applyFill="1" applyBorder="1" applyAlignment="1">
      <alignment horizontal="center" vertical="top"/>
    </xf>
    <xf numFmtId="0" fontId="4" fillId="3" borderId="24" xfId="10" applyFont="1" applyFill="1" applyBorder="1" applyAlignment="1">
      <alignment horizontal="center" vertical="top"/>
    </xf>
    <xf numFmtId="9" fontId="5" fillId="0" borderId="14" xfId="7" applyNumberFormat="1" applyFont="1" applyBorder="1" applyAlignment="1">
      <alignment horizontal="center" vertical="top"/>
    </xf>
    <xf numFmtId="0" fontId="5" fillId="0" borderId="59" xfId="7" applyFont="1" applyBorder="1" applyAlignment="1">
      <alignment horizontal="center" vertical="center"/>
    </xf>
    <xf numFmtId="0" fontId="5" fillId="0" borderId="15" xfId="7" applyFont="1" applyBorder="1" applyAlignment="1">
      <alignment horizontal="left" vertical="top"/>
    </xf>
    <xf numFmtId="9" fontId="5" fillId="0" borderId="37" xfId="7" applyNumberFormat="1" applyFont="1" applyBorder="1" applyAlignment="1">
      <alignment horizontal="center" vertical="top"/>
    </xf>
    <xf numFmtId="0" fontId="5" fillId="0" borderId="56" xfId="7" applyFont="1" applyBorder="1" applyAlignment="1">
      <alignment horizontal="center" vertical="center"/>
    </xf>
    <xf numFmtId="0" fontId="5" fillId="0" borderId="38" xfId="7" applyFont="1" applyBorder="1" applyAlignment="1">
      <alignment horizontal="left" vertical="top"/>
    </xf>
    <xf numFmtId="164" fontId="28" fillId="0" borderId="34" xfId="7" applyNumberFormat="1" applyFont="1" applyBorder="1" applyAlignment="1">
      <alignment horizontal="center" vertical="top"/>
    </xf>
    <xf numFmtId="0" fontId="4" fillId="3" borderId="7" xfId="10" applyFont="1" applyFill="1" applyBorder="1" applyAlignment="1">
      <alignment horizontal="center" vertical="top"/>
    </xf>
    <xf numFmtId="0" fontId="5" fillId="18" borderId="28" xfId="7" applyFont="1" applyFill="1" applyBorder="1" applyAlignment="1">
      <alignment horizontal="center" vertical="center"/>
    </xf>
    <xf numFmtId="0" fontId="5" fillId="18" borderId="48" xfId="7" applyFont="1" applyFill="1" applyBorder="1" applyAlignment="1">
      <alignment horizontal="left" vertical="top"/>
    </xf>
    <xf numFmtId="0" fontId="28" fillId="18" borderId="12" xfId="10" applyFont="1" applyFill="1" applyBorder="1" applyAlignment="1">
      <alignment horizontal="center" vertical="top"/>
    </xf>
    <xf numFmtId="9" fontId="5" fillId="0" borderId="10" xfId="7" applyNumberFormat="1" applyFont="1" applyBorder="1" applyAlignment="1">
      <alignment horizontal="center" vertical="top"/>
    </xf>
    <xf numFmtId="0" fontId="5" fillId="0" borderId="68" xfId="7" applyFont="1" applyBorder="1" applyAlignment="1">
      <alignment horizontal="center" vertical="center"/>
    </xf>
    <xf numFmtId="0" fontId="5" fillId="0" borderId="66" xfId="7" applyFont="1" applyBorder="1" applyAlignment="1">
      <alignment horizontal="left" vertical="top"/>
    </xf>
    <xf numFmtId="164" fontId="4" fillId="0" borderId="9" xfId="7" applyNumberFormat="1" applyFont="1" applyBorder="1" applyAlignment="1">
      <alignment horizontal="center" vertical="top"/>
    </xf>
    <xf numFmtId="0" fontId="4" fillId="3" borderId="34" xfId="10" applyFont="1" applyFill="1" applyBorder="1" applyAlignment="1">
      <alignment horizontal="center" vertical="top"/>
    </xf>
    <xf numFmtId="9" fontId="5" fillId="0" borderId="60" xfId="7" applyNumberFormat="1" applyFont="1" applyBorder="1" applyAlignment="1">
      <alignment horizontal="center" vertical="top"/>
    </xf>
    <xf numFmtId="0" fontId="4" fillId="0" borderId="58" xfId="10" applyFont="1" applyBorder="1" applyAlignment="1">
      <alignment horizontal="center" vertical="center"/>
    </xf>
    <xf numFmtId="0" fontId="4" fillId="0" borderId="64" xfId="10" applyFont="1" applyBorder="1" applyAlignment="1">
      <alignment horizontal="left" vertical="top"/>
    </xf>
    <xf numFmtId="0" fontId="4" fillId="3" borderId="30" xfId="10" applyFont="1" applyFill="1" applyBorder="1" applyAlignment="1">
      <alignment horizontal="center" vertical="top" wrapText="1"/>
    </xf>
    <xf numFmtId="0" fontId="4" fillId="3" borderId="31" xfId="10" applyFont="1" applyFill="1" applyBorder="1" applyAlignment="1">
      <alignment horizontal="left" vertical="top" wrapText="1"/>
    </xf>
    <xf numFmtId="0" fontId="4" fillId="3" borderId="35" xfId="10" applyFont="1" applyFill="1" applyBorder="1" applyAlignment="1">
      <alignment horizontal="center" vertical="top" wrapText="1"/>
    </xf>
    <xf numFmtId="0" fontId="4" fillId="3" borderId="36" xfId="10" applyFont="1" applyFill="1" applyBorder="1" applyAlignment="1">
      <alignment horizontal="left" vertical="top" wrapText="1"/>
    </xf>
    <xf numFmtId="0" fontId="4" fillId="3" borderId="9" xfId="7" applyFont="1" applyFill="1" applyBorder="1" applyAlignment="1">
      <alignment horizontal="center" vertical="top"/>
    </xf>
    <xf numFmtId="0" fontId="54" fillId="0" borderId="0" xfId="7" applyFont="1"/>
    <xf numFmtId="0" fontId="55" fillId="3" borderId="52" xfId="7" applyFont="1" applyFill="1" applyBorder="1" applyAlignment="1">
      <alignment horizontal="center" vertical="top"/>
    </xf>
    <xf numFmtId="164" fontId="40" fillId="11" borderId="33" xfId="7" applyNumberFormat="1" applyFont="1" applyFill="1" applyBorder="1" applyAlignment="1">
      <alignment horizontal="center" vertical="top"/>
    </xf>
    <xf numFmtId="0" fontId="40" fillId="11" borderId="15" xfId="7" applyFont="1" applyFill="1" applyBorder="1" applyAlignment="1">
      <alignment horizontal="center" vertical="top"/>
    </xf>
    <xf numFmtId="164" fontId="40" fillId="11" borderId="22" xfId="7" applyNumberFormat="1" applyFont="1" applyFill="1" applyBorder="1" applyAlignment="1">
      <alignment horizontal="center" vertical="top"/>
    </xf>
    <xf numFmtId="49" fontId="28" fillId="0" borderId="0" xfId="7" applyNumberFormat="1" applyFont="1" applyAlignment="1">
      <alignment horizontal="center" vertical="top" wrapText="1"/>
    </xf>
    <xf numFmtId="49" fontId="35" fillId="11" borderId="27" xfId="7" applyNumberFormat="1" applyFont="1" applyFill="1" applyBorder="1" applyAlignment="1">
      <alignment horizontal="center" vertical="top" wrapText="1"/>
    </xf>
    <xf numFmtId="9" fontId="34" fillId="0" borderId="53" xfId="7" applyNumberFormat="1" applyFont="1" applyBorder="1" applyAlignment="1">
      <alignment horizontal="center" vertical="top"/>
    </xf>
    <xf numFmtId="0" fontId="34" fillId="0" borderId="55" xfId="7" applyFont="1" applyBorder="1" applyAlignment="1">
      <alignment horizontal="left" vertical="top"/>
    </xf>
    <xf numFmtId="49" fontId="28" fillId="7" borderId="33" xfId="7" applyNumberFormat="1" applyFont="1" applyFill="1" applyBorder="1" applyAlignment="1">
      <alignment horizontal="center" vertical="top"/>
    </xf>
    <xf numFmtId="49" fontId="28" fillId="9" borderId="33" xfId="7" applyNumberFormat="1" applyFont="1" applyFill="1" applyBorder="1" applyAlignment="1">
      <alignment vertical="top"/>
    </xf>
    <xf numFmtId="49" fontId="28" fillId="7" borderId="34" xfId="7" applyNumberFormat="1" applyFont="1" applyFill="1" applyBorder="1" applyAlignment="1">
      <alignment horizontal="center" vertical="top"/>
    </xf>
    <xf numFmtId="49" fontId="28" fillId="9" borderId="34" xfId="7" applyNumberFormat="1" applyFont="1" applyFill="1" applyBorder="1" applyAlignment="1">
      <alignment vertical="top"/>
    </xf>
    <xf numFmtId="0" fontId="4" fillId="0" borderId="0" xfId="7" applyFont="1" applyAlignment="1">
      <alignment horizontal="center" vertical="top" wrapText="1"/>
    </xf>
    <xf numFmtId="0" fontId="5" fillId="0" borderId="65" xfId="7" applyFont="1" applyBorder="1" applyAlignment="1">
      <alignment horizontal="center" vertical="center" wrapText="1"/>
    </xf>
    <xf numFmtId="0" fontId="5" fillId="0" borderId="68" xfId="7" applyFont="1" applyBorder="1" applyAlignment="1">
      <alignment horizontal="center" vertical="top" wrapText="1"/>
    </xf>
    <xf numFmtId="0" fontId="5" fillId="0" borderId="0" xfId="7" applyFont="1" applyAlignment="1">
      <alignment vertical="top"/>
    </xf>
    <xf numFmtId="0" fontId="8" fillId="8" borderId="10" xfId="7" applyFont="1" applyFill="1" applyBorder="1" applyAlignment="1">
      <alignment horizontal="left" vertical="top"/>
    </xf>
    <xf numFmtId="0" fontId="28" fillId="8" borderId="11" xfId="7" applyFont="1" applyFill="1" applyBorder="1" applyAlignment="1">
      <alignment horizontal="left" vertical="top"/>
    </xf>
    <xf numFmtId="0" fontId="4" fillId="8" borderId="11" xfId="7" applyFont="1" applyFill="1" applyBorder="1" applyAlignment="1">
      <alignment horizontal="left" vertical="top"/>
    </xf>
    <xf numFmtId="0" fontId="28" fillId="9" borderId="3" xfId="7" applyFont="1" applyFill="1" applyBorder="1" applyAlignment="1">
      <alignment vertical="top"/>
    </xf>
    <xf numFmtId="0" fontId="34" fillId="18" borderId="29" xfId="7" applyFont="1" applyFill="1" applyBorder="1" applyAlignment="1">
      <alignment horizontal="center" vertical="center"/>
    </xf>
    <xf numFmtId="0" fontId="34" fillId="18" borderId="4" xfId="7" applyFont="1" applyFill="1" applyBorder="1" applyAlignment="1">
      <alignment horizontal="left" vertical="top"/>
    </xf>
    <xf numFmtId="49" fontId="4" fillId="0" borderId="27" xfId="7" applyNumberFormat="1" applyFont="1" applyBorder="1" applyAlignment="1">
      <alignment horizontal="left" vertical="top"/>
    </xf>
    <xf numFmtId="0" fontId="34" fillId="0" borderId="31" xfId="7" applyFont="1" applyBorder="1" applyAlignment="1">
      <alignment horizontal="center" vertical="center"/>
    </xf>
    <xf numFmtId="0" fontId="34" fillId="0" borderId="18" xfId="7" applyFont="1" applyBorder="1" applyAlignment="1">
      <alignment horizontal="left" vertical="top"/>
    </xf>
    <xf numFmtId="0" fontId="5" fillId="0" borderId="36" xfId="7" applyFont="1" applyBorder="1" applyAlignment="1">
      <alignment horizontal="center" vertical="center"/>
    </xf>
    <xf numFmtId="0" fontId="5" fillId="3" borderId="31" xfId="7" applyFont="1" applyFill="1" applyBorder="1" applyAlignment="1">
      <alignment horizontal="left" vertical="center" wrapText="1"/>
    </xf>
    <xf numFmtId="0" fontId="5" fillId="0" borderId="58" xfId="7" applyFont="1" applyBorder="1" applyAlignment="1">
      <alignment horizontal="center" vertical="center" wrapText="1"/>
    </xf>
    <xf numFmtId="0" fontId="5" fillId="0" borderId="64" xfId="7" applyFont="1" applyBorder="1" applyAlignment="1">
      <alignment horizontal="left" vertical="center" wrapText="1"/>
    </xf>
    <xf numFmtId="0" fontId="34" fillId="3" borderId="64" xfId="7" applyFont="1" applyFill="1" applyBorder="1" applyAlignment="1">
      <alignment vertical="top" wrapText="1"/>
    </xf>
    <xf numFmtId="0" fontId="5" fillId="3" borderId="69" xfId="7" applyFont="1" applyFill="1" applyBorder="1" applyAlignment="1">
      <alignment horizontal="left" vertical="top" wrapText="1"/>
    </xf>
    <xf numFmtId="0" fontId="5" fillId="3" borderId="35" xfId="7" applyFont="1" applyFill="1" applyBorder="1" applyAlignment="1">
      <alignment horizontal="left" vertical="top" wrapText="1"/>
    </xf>
    <xf numFmtId="0" fontId="34" fillId="18" borderId="50" xfId="7" applyFont="1" applyFill="1" applyBorder="1" applyAlignment="1">
      <alignment horizontal="left" vertical="top"/>
    </xf>
    <xf numFmtId="9" fontId="34" fillId="0" borderId="49" xfId="7" applyNumberFormat="1" applyFont="1" applyBorder="1" applyAlignment="1">
      <alignment horizontal="center" vertical="top"/>
    </xf>
    <xf numFmtId="0" fontId="34" fillId="0" borderId="50" xfId="7" applyFont="1" applyBorder="1" applyAlignment="1">
      <alignment horizontal="center" vertical="center"/>
    </xf>
    <xf numFmtId="0" fontId="34" fillId="0" borderId="50" xfId="7" applyFont="1" applyBorder="1" applyAlignment="1">
      <alignment horizontal="left" vertical="top"/>
    </xf>
    <xf numFmtId="0" fontId="5" fillId="0" borderId="50" xfId="7" applyFont="1" applyBorder="1" applyAlignment="1">
      <alignment horizontal="center" vertical="center"/>
    </xf>
    <xf numFmtId="0" fontId="5" fillId="0" borderId="50" xfId="7" applyFont="1" applyBorder="1" applyAlignment="1">
      <alignment horizontal="left" vertical="top"/>
    </xf>
    <xf numFmtId="0" fontId="5" fillId="3" borderId="29" xfId="7" applyFont="1" applyFill="1" applyBorder="1" applyAlignment="1">
      <alignment horizontal="left" vertical="top" wrapText="1"/>
    </xf>
    <xf numFmtId="0" fontId="34" fillId="0" borderId="52" xfId="7" applyFont="1" applyBorder="1" applyAlignment="1">
      <alignment horizontal="center" vertical="top"/>
    </xf>
    <xf numFmtId="0" fontId="5" fillId="0" borderId="69" xfId="7" applyFont="1" applyBorder="1" applyAlignment="1">
      <alignment horizontal="center" vertical="center" wrapText="1"/>
    </xf>
    <xf numFmtId="0" fontId="5" fillId="3" borderId="52" xfId="7" applyFont="1" applyFill="1" applyBorder="1" applyAlignment="1">
      <alignment vertical="top"/>
    </xf>
    <xf numFmtId="0" fontId="5" fillId="3" borderId="30" xfId="7" applyFont="1" applyFill="1" applyBorder="1" applyAlignment="1">
      <alignment vertical="center" wrapText="1"/>
    </xf>
    <xf numFmtId="0" fontId="5" fillId="3" borderId="31" xfId="7" applyFont="1" applyFill="1" applyBorder="1" applyAlignment="1">
      <alignment wrapText="1"/>
    </xf>
    <xf numFmtId="0" fontId="5" fillId="3" borderId="55" xfId="7" applyFont="1" applyFill="1" applyBorder="1" applyAlignment="1">
      <alignment vertical="top" wrapText="1"/>
    </xf>
    <xf numFmtId="0" fontId="5" fillId="3" borderId="36" xfId="7" applyFont="1" applyFill="1" applyBorder="1" applyAlignment="1">
      <alignment vertical="top" wrapText="1"/>
    </xf>
    <xf numFmtId="0" fontId="35" fillId="9" borderId="26" xfId="7" applyFont="1" applyFill="1" applyBorder="1"/>
    <xf numFmtId="0" fontId="28" fillId="9" borderId="26" xfId="7" applyFont="1" applyFill="1" applyBorder="1" applyAlignment="1">
      <alignment vertical="top"/>
    </xf>
    <xf numFmtId="49" fontId="28" fillId="16" borderId="9" xfId="7" applyNumberFormat="1" applyFont="1" applyFill="1" applyBorder="1" applyAlignment="1">
      <alignment horizontal="center" vertical="top" wrapText="1"/>
    </xf>
    <xf numFmtId="0" fontId="4" fillId="0" borderId="14" xfId="7" applyFont="1" applyBorder="1" applyAlignment="1">
      <alignment horizontal="center" vertical="center" wrapText="1"/>
    </xf>
    <xf numFmtId="0" fontId="27" fillId="0" borderId="3" xfId="7" applyFont="1" applyBorder="1" applyAlignment="1">
      <alignment horizontal="center" vertical="center"/>
    </xf>
    <xf numFmtId="0" fontId="27" fillId="0" borderId="0" xfId="7" applyFont="1" applyAlignment="1">
      <alignment horizontal="center" vertical="center"/>
    </xf>
    <xf numFmtId="0" fontId="28" fillId="0" borderId="0" xfId="0" applyFont="1" applyAlignment="1">
      <alignment vertical="center"/>
    </xf>
    <xf numFmtId="0" fontId="29" fillId="0" borderId="0" xfId="8" applyFont="1" applyAlignment="1">
      <alignment vertical="top" wrapText="1"/>
    </xf>
    <xf numFmtId="0" fontId="20" fillId="0" borderId="0" xfId="7" applyFont="1" applyAlignment="1">
      <alignment vertical="top"/>
    </xf>
    <xf numFmtId="0" fontId="56" fillId="0" borderId="0" xfId="7" applyFont="1" applyAlignment="1">
      <alignment vertical="top"/>
    </xf>
    <xf numFmtId="0" fontId="19" fillId="0" borderId="0" xfId="7" applyFont="1" applyAlignment="1">
      <alignment horizontal="right" vertical="top" wrapText="1"/>
    </xf>
    <xf numFmtId="49" fontId="57" fillId="0" borderId="0" xfId="7" applyNumberFormat="1" applyFont="1" applyAlignment="1">
      <alignment vertical="top" wrapText="1"/>
    </xf>
    <xf numFmtId="0" fontId="18" fillId="0" borderId="0" xfId="7" applyFont="1" applyAlignment="1">
      <alignment horizontal="center" vertical="top"/>
    </xf>
    <xf numFmtId="49" fontId="16" fillId="0" borderId="0" xfId="7" applyNumberFormat="1" applyFont="1" applyAlignment="1">
      <alignment vertical="top"/>
    </xf>
    <xf numFmtId="164" fontId="8" fillId="0" borderId="27" xfId="3" applyNumberFormat="1" applyFont="1" applyBorder="1" applyAlignment="1">
      <alignment horizontal="center" vertical="top" wrapText="1"/>
    </xf>
    <xf numFmtId="164" fontId="5" fillId="0" borderId="32" xfId="3" applyNumberFormat="1" applyFont="1" applyBorder="1" applyAlignment="1">
      <alignment vertical="top" wrapText="1"/>
    </xf>
    <xf numFmtId="164" fontId="8" fillId="2" borderId="27" xfId="3" applyNumberFormat="1" applyFont="1" applyFill="1" applyBorder="1" applyAlignment="1">
      <alignment horizontal="center" vertical="top" wrapText="1"/>
    </xf>
    <xf numFmtId="164" fontId="5" fillId="0" borderId="27" xfId="3" applyNumberFormat="1" applyFont="1" applyBorder="1" applyAlignment="1">
      <alignment vertical="top" wrapText="1"/>
    </xf>
    <xf numFmtId="164" fontId="5" fillId="0" borderId="32" xfId="3" applyNumberFormat="1" applyFont="1" applyBorder="1" applyAlignment="1">
      <alignment horizontal="center" vertical="top" wrapText="1"/>
    </xf>
    <xf numFmtId="164" fontId="5" fillId="4" borderId="9" xfId="3" applyNumberFormat="1" applyFont="1" applyFill="1" applyBorder="1" applyAlignment="1">
      <alignment horizontal="center" vertical="top" wrapText="1"/>
    </xf>
    <xf numFmtId="164" fontId="10" fillId="4" borderId="32" xfId="3" applyNumberFormat="1" applyFont="1" applyFill="1" applyBorder="1" applyAlignment="1">
      <alignment horizontal="center" vertical="top" wrapText="1"/>
    </xf>
    <xf numFmtId="0" fontId="15" fillId="0" borderId="0" xfId="7" applyFont="1" applyAlignment="1">
      <alignment horizontal="center" vertical="top"/>
    </xf>
    <xf numFmtId="49" fontId="4" fillId="0" borderId="0" xfId="7" applyNumberFormat="1" applyFont="1" applyAlignment="1">
      <alignment vertical="top"/>
    </xf>
    <xf numFmtId="49" fontId="4" fillId="0" borderId="26" xfId="7" applyNumberFormat="1" applyFont="1" applyBorder="1" applyAlignment="1">
      <alignment vertical="top"/>
    </xf>
    <xf numFmtId="49" fontId="4" fillId="0" borderId="26" xfId="7" applyNumberFormat="1" applyFont="1" applyBorder="1" applyAlignment="1">
      <alignment vertical="top" textRotation="90"/>
    </xf>
    <xf numFmtId="164" fontId="10" fillId="4" borderId="12" xfId="7" applyNumberFormat="1" applyFont="1" applyFill="1" applyBorder="1" applyAlignment="1">
      <alignment horizontal="center" vertical="top"/>
    </xf>
    <xf numFmtId="0" fontId="8" fillId="7" borderId="4" xfId="7" applyFont="1" applyFill="1" applyBorder="1" applyAlignment="1">
      <alignment horizontal="left" vertical="top" wrapText="1"/>
    </xf>
    <xf numFmtId="164" fontId="10" fillId="7" borderId="4" xfId="7" applyNumberFormat="1" applyFont="1" applyFill="1" applyBorder="1" applyAlignment="1">
      <alignment horizontal="center" vertical="top" wrapText="1"/>
    </xf>
    <xf numFmtId="0" fontId="8" fillId="9" borderId="4" xfId="7" applyFont="1" applyFill="1" applyBorder="1" applyAlignment="1">
      <alignment horizontal="left" vertical="top" wrapText="1"/>
    </xf>
    <xf numFmtId="164" fontId="10" fillId="9" borderId="4" xfId="7" applyNumberFormat="1" applyFont="1" applyFill="1" applyBorder="1" applyAlignment="1">
      <alignment horizontal="center" vertical="top" wrapText="1"/>
    </xf>
    <xf numFmtId="0" fontId="34" fillId="7" borderId="2" xfId="7" applyFont="1" applyFill="1" applyBorder="1" applyAlignment="1">
      <alignment horizontal="center" vertical="top"/>
    </xf>
    <xf numFmtId="0" fontId="34" fillId="7" borderId="3" xfId="7" applyFont="1" applyFill="1" applyBorder="1" applyAlignment="1">
      <alignment horizontal="center" vertical="top"/>
    </xf>
    <xf numFmtId="0" fontId="34" fillId="7" borderId="4" xfId="7" applyFont="1" applyFill="1" applyBorder="1" applyAlignment="1">
      <alignment horizontal="center" vertical="top"/>
    </xf>
    <xf numFmtId="164" fontId="17" fillId="7" borderId="4" xfId="7" applyNumberFormat="1" applyFont="1" applyFill="1" applyBorder="1" applyAlignment="1">
      <alignment horizontal="center" vertical="top"/>
    </xf>
    <xf numFmtId="0" fontId="17" fillId="7" borderId="27" xfId="7" applyFont="1" applyFill="1" applyBorder="1" applyAlignment="1">
      <alignment horizontal="center" vertical="top"/>
    </xf>
    <xf numFmtId="49" fontId="17" fillId="7" borderId="27" xfId="7" applyNumberFormat="1" applyFont="1" applyFill="1" applyBorder="1" applyAlignment="1">
      <alignment horizontal="center" vertical="top"/>
    </xf>
    <xf numFmtId="9" fontId="34" fillId="3" borderId="2" xfId="7" applyNumberFormat="1" applyFont="1" applyFill="1" applyBorder="1" applyAlignment="1">
      <alignment horizontal="center" vertical="top"/>
    </xf>
    <xf numFmtId="0" fontId="34" fillId="3" borderId="28" xfId="7" applyFont="1" applyFill="1" applyBorder="1" applyAlignment="1">
      <alignment horizontal="center" vertical="top"/>
    </xf>
    <xf numFmtId="0" fontId="34" fillId="3" borderId="4" xfId="7" applyFont="1" applyFill="1" applyBorder="1" applyAlignment="1">
      <alignment horizontal="left" vertical="top" wrapText="1"/>
    </xf>
    <xf numFmtId="164" fontId="17" fillId="0" borderId="4" xfId="7" applyNumberFormat="1" applyFont="1" applyBorder="1" applyAlignment="1">
      <alignment horizontal="center" vertical="top"/>
    </xf>
    <xf numFmtId="0" fontId="17" fillId="0" borderId="1" xfId="7" applyFont="1" applyBorder="1" applyAlignment="1">
      <alignment horizontal="center" vertical="top"/>
    </xf>
    <xf numFmtId="0" fontId="5" fillId="0" borderId="27" xfId="11" applyFont="1" applyBorder="1" applyAlignment="1">
      <alignment vertical="top" wrapText="1"/>
    </xf>
    <xf numFmtId="0" fontId="21" fillId="11" borderId="3" xfId="7" applyFont="1" applyFill="1" applyBorder="1" applyAlignment="1">
      <alignment horizontal="center" vertical="top" wrapText="1"/>
    </xf>
    <xf numFmtId="9" fontId="34" fillId="3" borderId="23" xfId="7" applyNumberFormat="1" applyFont="1" applyFill="1" applyBorder="1" applyAlignment="1">
      <alignment horizontal="center" vertical="top"/>
    </xf>
    <xf numFmtId="0" fontId="34" fillId="3" borderId="58" xfId="7" applyFont="1" applyFill="1" applyBorder="1" applyAlignment="1">
      <alignment horizontal="center" vertical="top"/>
    </xf>
    <xf numFmtId="0" fontId="34" fillId="3" borderId="25" xfId="7" applyFont="1" applyFill="1" applyBorder="1" applyAlignment="1">
      <alignment horizontal="left" vertical="top" wrapText="1"/>
    </xf>
    <xf numFmtId="0" fontId="5" fillId="0" borderId="33" xfId="11" applyFont="1" applyBorder="1" applyAlignment="1">
      <alignment vertical="top" wrapText="1"/>
    </xf>
    <xf numFmtId="0" fontId="8" fillId="12" borderId="34" xfId="7" applyFont="1" applyFill="1" applyBorder="1" applyAlignment="1">
      <alignment horizontal="left" vertical="top" wrapText="1"/>
    </xf>
    <xf numFmtId="0" fontId="21" fillId="3" borderId="34" xfId="7" applyFont="1" applyFill="1" applyBorder="1" applyAlignment="1">
      <alignment horizontal="center" vertical="top" wrapText="1"/>
    </xf>
    <xf numFmtId="49" fontId="17" fillId="12" borderId="34" xfId="7" applyNumberFormat="1" applyFont="1" applyFill="1" applyBorder="1" applyAlignment="1">
      <alignment vertical="top"/>
    </xf>
    <xf numFmtId="49" fontId="17" fillId="11" borderId="26" xfId="7" applyNumberFormat="1" applyFont="1" applyFill="1" applyBorder="1" applyAlignment="1">
      <alignment vertical="top" wrapText="1"/>
    </xf>
    <xf numFmtId="0" fontId="34" fillId="3" borderId="24" xfId="7" applyFont="1" applyFill="1" applyBorder="1" applyAlignment="1">
      <alignment horizontal="left" vertical="top" wrapText="1"/>
    </xf>
    <xf numFmtId="164" fontId="17" fillId="10" borderId="1" xfId="7" applyNumberFormat="1" applyFont="1" applyFill="1" applyBorder="1" applyAlignment="1">
      <alignment horizontal="center" vertical="top"/>
    </xf>
    <xf numFmtId="0" fontId="17" fillId="10" borderId="1" xfId="7" applyFont="1" applyFill="1" applyBorder="1" applyAlignment="1">
      <alignment horizontal="center" vertical="top"/>
    </xf>
    <xf numFmtId="0" fontId="5" fillId="3" borderId="23" xfId="7" applyFont="1" applyFill="1" applyBorder="1" applyAlignment="1">
      <alignment horizontal="center" vertical="top"/>
    </xf>
    <xf numFmtId="0" fontId="5" fillId="0" borderId="75" xfId="7" applyFont="1" applyBorder="1" applyAlignment="1">
      <alignment vertical="top" wrapText="1"/>
    </xf>
    <xf numFmtId="164" fontId="16" fillId="3" borderId="22" xfId="7" applyNumberFormat="1" applyFont="1" applyFill="1" applyBorder="1" applyAlignment="1">
      <alignment horizontal="center" vertical="top"/>
    </xf>
    <xf numFmtId="49" fontId="19" fillId="8" borderId="15" xfId="7" applyNumberFormat="1" applyFont="1" applyFill="1" applyBorder="1" applyAlignment="1">
      <alignment horizontal="center" vertical="top"/>
    </xf>
    <xf numFmtId="0" fontId="34" fillId="3" borderId="16" xfId="7" applyFont="1" applyFill="1" applyBorder="1" applyAlignment="1">
      <alignment horizontal="center" vertical="top"/>
    </xf>
    <xf numFmtId="164" fontId="16" fillId="3" borderId="5" xfId="7" applyNumberFormat="1" applyFont="1" applyFill="1" applyBorder="1" applyAlignment="1">
      <alignment horizontal="center" vertical="top"/>
    </xf>
    <xf numFmtId="0" fontId="5" fillId="0" borderId="17" xfId="7" applyFont="1" applyBorder="1" applyAlignment="1">
      <alignment vertical="top" wrapText="1"/>
    </xf>
    <xf numFmtId="0" fontId="34" fillId="3" borderId="6" xfId="7" applyFont="1" applyFill="1" applyBorder="1" applyAlignment="1">
      <alignment horizontal="center" vertical="top"/>
    </xf>
    <xf numFmtId="0" fontId="52" fillId="0" borderId="36" xfId="7" applyFont="1" applyBorder="1" applyAlignment="1">
      <alignment vertical="top" wrapText="1"/>
    </xf>
    <xf numFmtId="164" fontId="16" fillId="3" borderId="32" xfId="7" applyNumberFormat="1" applyFont="1" applyFill="1" applyBorder="1" applyAlignment="1">
      <alignment horizontal="center" vertical="top"/>
    </xf>
    <xf numFmtId="0" fontId="5" fillId="0" borderId="34" xfId="11" applyFont="1" applyBorder="1" applyAlignment="1">
      <alignment vertical="top" wrapText="1"/>
    </xf>
    <xf numFmtId="0" fontId="8" fillId="11" borderId="34" xfId="7" applyFont="1" applyFill="1" applyBorder="1" applyAlignment="1">
      <alignment horizontal="left" vertical="top" wrapText="1"/>
    </xf>
    <xf numFmtId="49" fontId="17" fillId="11" borderId="26" xfId="7" applyNumberFormat="1" applyFont="1" applyFill="1" applyBorder="1" applyAlignment="1">
      <alignment horizontal="center" vertical="top" wrapText="1"/>
    </xf>
    <xf numFmtId="164" fontId="17" fillId="10" borderId="21" xfId="7" applyNumberFormat="1" applyFont="1" applyFill="1" applyBorder="1" applyAlignment="1">
      <alignment horizontal="center" vertical="top"/>
    </xf>
    <xf numFmtId="0" fontId="8" fillId="11" borderId="4" xfId="7" applyFont="1" applyFill="1" applyBorder="1" applyAlignment="1">
      <alignment vertical="top" wrapText="1"/>
    </xf>
    <xf numFmtId="0" fontId="5" fillId="0" borderId="76" xfId="7" applyFont="1" applyBorder="1" applyAlignment="1">
      <alignment vertical="top" wrapText="1"/>
    </xf>
    <xf numFmtId="164" fontId="16" fillId="3" borderId="25" xfId="7" applyNumberFormat="1" applyFont="1" applyFill="1" applyBorder="1" applyAlignment="1">
      <alignment horizontal="center" vertical="top"/>
    </xf>
    <xf numFmtId="0" fontId="18" fillId="11" borderId="15" xfId="7" applyFont="1" applyFill="1" applyBorder="1" applyAlignment="1">
      <alignment vertical="top" wrapText="1"/>
    </xf>
    <xf numFmtId="164" fontId="16" fillId="3" borderId="18" xfId="7" applyNumberFormat="1" applyFont="1" applyFill="1" applyBorder="1" applyAlignment="1">
      <alignment horizontal="center" vertical="top"/>
    </xf>
    <xf numFmtId="0" fontId="8" fillId="11" borderId="15" xfId="7" applyFont="1" applyFill="1" applyBorder="1" applyAlignment="1">
      <alignment vertical="top" wrapText="1"/>
    </xf>
    <xf numFmtId="0" fontId="5" fillId="0" borderId="18" xfId="7" applyFont="1" applyBorder="1" applyAlignment="1">
      <alignment vertical="top" wrapText="1"/>
    </xf>
    <xf numFmtId="0" fontId="5" fillId="0" borderId="77" xfId="7" applyFont="1" applyBorder="1" applyAlignment="1">
      <alignment vertical="top" wrapText="1"/>
    </xf>
    <xf numFmtId="164" fontId="16" fillId="3" borderId="8" xfId="7" applyNumberFormat="1" applyFont="1" applyFill="1" applyBorder="1" applyAlignment="1">
      <alignment horizontal="center" vertical="top"/>
    </xf>
    <xf numFmtId="0" fontId="8" fillId="11" borderId="38" xfId="7" applyFont="1" applyFill="1" applyBorder="1" applyAlignment="1">
      <alignment vertical="top" wrapText="1"/>
    </xf>
    <xf numFmtId="0" fontId="34" fillId="3" borderId="4" xfId="7" applyFont="1" applyFill="1" applyBorder="1" applyAlignment="1">
      <alignment horizontal="left" vertical="top"/>
    </xf>
    <xf numFmtId="164" fontId="17" fillId="0" borderId="27" xfId="7" applyNumberFormat="1" applyFont="1" applyBorder="1" applyAlignment="1">
      <alignment horizontal="center" vertical="top"/>
    </xf>
    <xf numFmtId="0" fontId="8" fillId="12" borderId="27" xfId="7" applyFont="1" applyFill="1" applyBorder="1" applyAlignment="1">
      <alignment vertical="top" wrapText="1"/>
    </xf>
    <xf numFmtId="9" fontId="34" fillId="3" borderId="14" xfId="7" applyNumberFormat="1" applyFont="1" applyFill="1" applyBorder="1" applyAlignment="1">
      <alignment horizontal="center" vertical="top"/>
    </xf>
    <xf numFmtId="0" fontId="34" fillId="3" borderId="59" xfId="7" applyFont="1" applyFill="1" applyBorder="1" applyAlignment="1">
      <alignment horizontal="center" vertical="top"/>
    </xf>
    <xf numFmtId="0" fontId="34" fillId="3" borderId="15" xfId="7" applyFont="1" applyFill="1" applyBorder="1" applyAlignment="1">
      <alignment horizontal="left" vertical="top"/>
    </xf>
    <xf numFmtId="164" fontId="17" fillId="0" borderId="32" xfId="7" applyNumberFormat="1" applyFont="1" applyBorder="1" applyAlignment="1">
      <alignment horizontal="center" vertical="top"/>
    </xf>
    <xf numFmtId="0" fontId="8" fillId="12" borderId="34" xfId="7" applyFont="1" applyFill="1" applyBorder="1" applyAlignment="1">
      <alignment vertical="top" wrapText="1"/>
    </xf>
    <xf numFmtId="0" fontId="21" fillId="3" borderId="0" xfId="7" applyFont="1" applyFill="1" applyAlignment="1">
      <alignment horizontal="center" vertical="top" wrapText="1"/>
    </xf>
    <xf numFmtId="0" fontId="34" fillId="3" borderId="25" xfId="7" applyFont="1" applyFill="1" applyBorder="1" applyAlignment="1">
      <alignment horizontal="left" vertical="top"/>
    </xf>
    <xf numFmtId="0" fontId="8" fillId="11" borderId="27" xfId="7" applyFont="1" applyFill="1" applyBorder="1" applyAlignment="1">
      <alignment vertical="top" wrapText="1"/>
    </xf>
    <xf numFmtId="0" fontId="34" fillId="3" borderId="23" xfId="7" applyFont="1" applyFill="1" applyBorder="1" applyAlignment="1">
      <alignment horizontal="center" vertical="top"/>
    </xf>
    <xf numFmtId="0" fontId="8" fillId="11" borderId="33" xfId="7" applyFont="1" applyFill="1" applyBorder="1" applyAlignment="1">
      <alignment vertical="top" wrapText="1"/>
    </xf>
    <xf numFmtId="0" fontId="8" fillId="11" borderId="34" xfId="7" applyFont="1" applyFill="1" applyBorder="1" applyAlignment="1">
      <alignment vertical="top" wrapText="1"/>
    </xf>
    <xf numFmtId="9" fontId="34" fillId="3" borderId="53" xfId="7" applyNumberFormat="1" applyFont="1" applyFill="1" applyBorder="1" applyAlignment="1">
      <alignment horizontal="center" vertical="top"/>
    </xf>
    <xf numFmtId="164" fontId="17" fillId="0" borderId="33" xfId="7" applyNumberFormat="1" applyFont="1" applyBorder="1" applyAlignment="1">
      <alignment horizontal="center" vertical="top"/>
    </xf>
    <xf numFmtId="0" fontId="17" fillId="0" borderId="13" xfId="7" applyFont="1" applyBorder="1" applyAlignment="1">
      <alignment horizontal="center" vertical="top"/>
    </xf>
    <xf numFmtId="0" fontId="8" fillId="12" borderId="33" xfId="7" applyFont="1" applyFill="1" applyBorder="1" applyAlignment="1">
      <alignment vertical="top" wrapText="1"/>
    </xf>
    <xf numFmtId="0" fontId="21" fillId="12" borderId="33" xfId="7" applyFont="1" applyFill="1" applyBorder="1" applyAlignment="1">
      <alignment horizontal="center" vertical="top" wrapText="1"/>
    </xf>
    <xf numFmtId="9" fontId="34" fillId="3" borderId="39" xfId="7" applyNumberFormat="1" applyFont="1" applyFill="1" applyBorder="1" applyAlignment="1">
      <alignment horizontal="center" vertical="top"/>
    </xf>
    <xf numFmtId="0" fontId="34" fillId="3" borderId="63" xfId="7" applyFont="1" applyFill="1" applyBorder="1" applyAlignment="1">
      <alignment horizontal="center" vertical="top"/>
    </xf>
    <xf numFmtId="0" fontId="34" fillId="3" borderId="70" xfId="7" applyFont="1" applyFill="1" applyBorder="1" applyAlignment="1">
      <alignment horizontal="left" vertical="top"/>
    </xf>
    <xf numFmtId="9" fontId="34" fillId="3" borderId="61" xfId="7" applyNumberFormat="1" applyFont="1" applyFill="1" applyBorder="1" applyAlignment="1">
      <alignment horizontal="center" vertical="top"/>
    </xf>
    <xf numFmtId="0" fontId="21" fillId="11" borderId="3" xfId="7" applyFont="1" applyFill="1" applyBorder="1" applyAlignment="1">
      <alignment vertical="top" wrapText="1"/>
    </xf>
    <xf numFmtId="0" fontId="5" fillId="0" borderId="61" xfId="7" applyFont="1" applyBorder="1" applyAlignment="1">
      <alignment horizontal="left" vertical="top"/>
    </xf>
    <xf numFmtId="0" fontId="5" fillId="0" borderId="58" xfId="7" applyFont="1" applyBorder="1" applyAlignment="1">
      <alignment horizontal="center" vertical="top" wrapText="1"/>
    </xf>
    <xf numFmtId="0" fontId="5" fillId="0" borderId="25" xfId="7" applyFont="1" applyBorder="1" applyAlignment="1">
      <alignment vertical="top" wrapText="1"/>
    </xf>
    <xf numFmtId="0" fontId="17" fillId="3" borderId="2" xfId="7" applyFont="1" applyFill="1" applyBorder="1" applyAlignment="1">
      <alignment vertical="top"/>
    </xf>
    <xf numFmtId="0" fontId="8" fillId="3" borderId="3" xfId="7" applyFont="1" applyFill="1" applyBorder="1" applyAlignment="1">
      <alignment vertical="top"/>
    </xf>
    <xf numFmtId="0" fontId="8" fillId="3" borderId="4" xfId="7" applyFont="1" applyFill="1" applyBorder="1" applyAlignment="1">
      <alignment vertical="top"/>
    </xf>
    <xf numFmtId="0" fontId="5" fillId="0" borderId="42" xfId="7" applyFont="1" applyBorder="1" applyAlignment="1">
      <alignment horizontal="left" vertical="top"/>
    </xf>
    <xf numFmtId="0" fontId="5" fillId="0" borderId="35" xfId="7" applyFont="1" applyBorder="1" applyAlignment="1">
      <alignment horizontal="center" vertical="top" wrapText="1"/>
    </xf>
    <xf numFmtId="0" fontId="5" fillId="0" borderId="8" xfId="7" applyFont="1" applyBorder="1" applyAlignment="1">
      <alignment vertical="top" wrapText="1"/>
    </xf>
    <xf numFmtId="0" fontId="17" fillId="3" borderId="37" xfId="7" applyFont="1" applyFill="1" applyBorder="1" applyAlignment="1">
      <alignment vertical="top"/>
    </xf>
    <xf numFmtId="0" fontId="8" fillId="3" borderId="26" xfId="7" applyFont="1" applyFill="1" applyBorder="1" applyAlignment="1">
      <alignment vertical="top"/>
    </xf>
    <xf numFmtId="0" fontId="8" fillId="3" borderId="38" xfId="7" applyFont="1" applyFill="1" applyBorder="1" applyAlignment="1">
      <alignment vertical="top"/>
    </xf>
    <xf numFmtId="49" fontId="19" fillId="7" borderId="34" xfId="7" applyNumberFormat="1" applyFont="1" applyFill="1" applyBorder="1" applyAlignment="1">
      <alignment horizontal="center" vertical="top"/>
    </xf>
    <xf numFmtId="0" fontId="5" fillId="7" borderId="68" xfId="7" applyFont="1" applyFill="1" applyBorder="1" applyAlignment="1">
      <alignment horizontal="left" vertical="top"/>
    </xf>
    <xf numFmtId="0" fontId="5" fillId="7" borderId="66" xfId="7" applyFont="1" applyFill="1" applyBorder="1" applyAlignment="1">
      <alignment horizontal="center" vertical="center" wrapText="1"/>
    </xf>
    <xf numFmtId="0" fontId="8" fillId="7" borderId="68" xfId="7" applyFont="1" applyFill="1" applyBorder="1" applyAlignment="1">
      <alignment vertical="top"/>
    </xf>
    <xf numFmtId="0" fontId="18" fillId="7" borderId="2" xfId="7" applyFont="1" applyFill="1" applyBorder="1" applyAlignment="1">
      <alignment horizontal="center" vertical="top"/>
    </xf>
    <xf numFmtId="0" fontId="18" fillId="7" borderId="3" xfId="7" applyFont="1" applyFill="1" applyBorder="1" applyAlignment="1">
      <alignment horizontal="center" vertical="top"/>
    </xf>
    <xf numFmtId="0" fontId="18" fillId="7" borderId="4" xfId="7" applyFont="1" applyFill="1" applyBorder="1" applyAlignment="1">
      <alignment horizontal="left" vertical="top" wrapText="1"/>
    </xf>
    <xf numFmtId="164" fontId="58" fillId="7" borderId="27" xfId="7" applyNumberFormat="1" applyFont="1" applyFill="1" applyBorder="1" applyAlignment="1">
      <alignment horizontal="center" vertical="top"/>
    </xf>
    <xf numFmtId="0" fontId="17" fillId="7" borderId="2" xfId="7" applyFont="1" applyFill="1" applyBorder="1" applyAlignment="1">
      <alignment horizontal="center" vertical="top" wrapText="1"/>
    </xf>
    <xf numFmtId="9" fontId="16" fillId="3" borderId="2" xfId="7" applyNumberFormat="1" applyFont="1" applyFill="1" applyBorder="1" applyAlignment="1">
      <alignment horizontal="center" vertical="top"/>
    </xf>
    <xf numFmtId="0" fontId="16" fillId="3" borderId="28" xfId="7" applyFont="1" applyFill="1" applyBorder="1" applyAlignment="1">
      <alignment horizontal="left" vertical="top"/>
    </xf>
    <xf numFmtId="0" fontId="5" fillId="3" borderId="4" xfId="7" applyFont="1" applyFill="1" applyBorder="1" applyAlignment="1">
      <alignment horizontal="left" vertical="top" wrapText="1"/>
    </xf>
    <xf numFmtId="164" fontId="17" fillId="10" borderId="27" xfId="7" applyNumberFormat="1" applyFont="1" applyFill="1" applyBorder="1" applyAlignment="1">
      <alignment horizontal="center" vertical="top"/>
    </xf>
    <xf numFmtId="9" fontId="16" fillId="3" borderId="23" xfId="7" applyNumberFormat="1" applyFont="1" applyFill="1" applyBorder="1" applyAlignment="1">
      <alignment horizontal="center" vertical="top"/>
    </xf>
    <xf numFmtId="0" fontId="16" fillId="3" borderId="58" xfId="7" applyFont="1" applyFill="1" applyBorder="1" applyAlignment="1">
      <alignment horizontal="left" vertical="top"/>
    </xf>
    <xf numFmtId="0" fontId="5" fillId="3" borderId="25" xfId="7" applyFont="1" applyFill="1" applyBorder="1" applyAlignment="1">
      <alignment horizontal="left" vertical="top" wrapText="1"/>
    </xf>
    <xf numFmtId="164" fontId="17" fillId="3" borderId="27" xfId="7" applyNumberFormat="1" applyFont="1" applyFill="1" applyBorder="1" applyAlignment="1">
      <alignment horizontal="center" vertical="top"/>
    </xf>
    <xf numFmtId="49" fontId="17" fillId="12" borderId="33" xfId="7" applyNumberFormat="1" applyFont="1" applyFill="1" applyBorder="1" applyAlignment="1">
      <alignment horizontal="center" vertical="top"/>
    </xf>
    <xf numFmtId="9" fontId="16" fillId="3" borderId="52" xfId="7" applyNumberFormat="1" applyFont="1" applyFill="1" applyBorder="1" applyAlignment="1">
      <alignment horizontal="center" vertical="top"/>
    </xf>
    <xf numFmtId="0" fontId="16" fillId="3" borderId="69" xfId="7" applyFont="1" applyFill="1" applyBorder="1" applyAlignment="1">
      <alignment horizontal="left" vertical="top"/>
    </xf>
    <xf numFmtId="164" fontId="17" fillId="3" borderId="4" xfId="7" applyNumberFormat="1" applyFont="1" applyFill="1" applyBorder="1" applyAlignment="1">
      <alignment horizontal="center" vertical="top"/>
    </xf>
    <xf numFmtId="0" fontId="16" fillId="3" borderId="5" xfId="7" applyFont="1" applyFill="1" applyBorder="1" applyAlignment="1">
      <alignment horizontal="center" vertical="top"/>
    </xf>
    <xf numFmtId="9" fontId="16" fillId="3" borderId="44" xfId="7" applyNumberFormat="1" applyFont="1" applyFill="1" applyBorder="1" applyAlignment="1">
      <alignment horizontal="center" vertical="top"/>
    </xf>
    <xf numFmtId="0" fontId="16" fillId="3" borderId="57" xfId="7" applyFont="1" applyFill="1" applyBorder="1" applyAlignment="1">
      <alignment horizontal="left" vertical="top"/>
    </xf>
    <xf numFmtId="164" fontId="17" fillId="10" borderId="4" xfId="7" applyNumberFormat="1" applyFont="1" applyFill="1" applyBorder="1" applyAlignment="1">
      <alignment horizontal="center" vertical="top"/>
    </xf>
    <xf numFmtId="9" fontId="16" fillId="3" borderId="61" xfId="7" applyNumberFormat="1" applyFont="1" applyFill="1" applyBorder="1" applyAlignment="1">
      <alignment horizontal="center" vertical="top"/>
    </xf>
    <xf numFmtId="0" fontId="16" fillId="3" borderId="35" xfId="7" applyFont="1" applyFill="1" applyBorder="1" applyAlignment="1">
      <alignment horizontal="left" vertical="top"/>
    </xf>
    <xf numFmtId="164" fontId="17" fillId="3" borderId="12" xfId="7" applyNumberFormat="1" applyFont="1" applyFill="1" applyBorder="1" applyAlignment="1">
      <alignment horizontal="center" vertical="top"/>
    </xf>
    <xf numFmtId="9" fontId="5" fillId="3" borderId="44" xfId="7" applyNumberFormat="1" applyFont="1" applyFill="1" applyBorder="1" applyAlignment="1">
      <alignment horizontal="center" vertical="top"/>
    </xf>
    <xf numFmtId="0" fontId="5" fillId="0" borderId="64" xfId="7" applyFont="1" applyBorder="1" applyAlignment="1">
      <alignment horizontal="left" vertical="top" wrapText="1"/>
    </xf>
    <xf numFmtId="0" fontId="16" fillId="0" borderId="35" xfId="7" applyFont="1" applyBorder="1" applyAlignment="1">
      <alignment horizontal="left" vertical="top"/>
    </xf>
    <xf numFmtId="0" fontId="16" fillId="0" borderId="57" xfId="7" applyFont="1" applyBorder="1" applyAlignment="1">
      <alignment horizontal="left" vertical="top"/>
    </xf>
    <xf numFmtId="0" fontId="5" fillId="0" borderId="46" xfId="7" applyFont="1" applyBorder="1" applyAlignment="1">
      <alignment horizontal="left" vertical="top" wrapText="1"/>
    </xf>
    <xf numFmtId="0" fontId="5" fillId="0" borderId="49" xfId="7" applyFont="1" applyBorder="1" applyAlignment="1">
      <alignment horizontal="center" vertical="top" wrapText="1"/>
    </xf>
    <xf numFmtId="164" fontId="5" fillId="0" borderId="50" xfId="7" applyNumberFormat="1" applyFont="1" applyBorder="1" applyAlignment="1">
      <alignment horizontal="left" vertical="center" wrapText="1"/>
    </xf>
    <xf numFmtId="164" fontId="5" fillId="0" borderId="51" xfId="7" applyNumberFormat="1" applyFont="1" applyBorder="1" applyAlignment="1">
      <alignment horizontal="left" vertical="center" wrapText="1"/>
    </xf>
    <xf numFmtId="164" fontId="17" fillId="10" borderId="15" xfId="7" applyNumberFormat="1" applyFont="1" applyFill="1" applyBorder="1" applyAlignment="1">
      <alignment horizontal="center" vertical="top"/>
    </xf>
    <xf numFmtId="0" fontId="17" fillId="10" borderId="34" xfId="7" applyFont="1" applyFill="1" applyBorder="1" applyAlignment="1">
      <alignment horizontal="center" vertical="top"/>
    </xf>
    <xf numFmtId="0" fontId="5" fillId="0" borderId="61" xfId="7" applyFont="1" applyBorder="1" applyAlignment="1">
      <alignment horizontal="center" vertical="top" wrapText="1"/>
    </xf>
    <xf numFmtId="164" fontId="5" fillId="0" borderId="62" xfId="7" applyNumberFormat="1" applyFont="1" applyBorder="1" applyAlignment="1">
      <alignment horizontal="left" vertical="center" wrapText="1"/>
    </xf>
    <xf numFmtId="164" fontId="5" fillId="0" borderId="64" xfId="7" applyNumberFormat="1" applyFont="1" applyBorder="1" applyAlignment="1">
      <alignment horizontal="left" vertical="center" wrapText="1"/>
    </xf>
    <xf numFmtId="0" fontId="17" fillId="10" borderId="27" xfId="7" applyFont="1" applyFill="1" applyBorder="1" applyAlignment="1">
      <alignment horizontal="center" vertical="top"/>
    </xf>
    <xf numFmtId="0" fontId="16" fillId="3" borderId="9" xfId="7" applyFont="1" applyFill="1" applyBorder="1" applyAlignment="1">
      <alignment horizontal="center" vertical="top"/>
    </xf>
    <xf numFmtId="0" fontId="3" fillId="0" borderId="16" xfId="7" applyBorder="1"/>
    <xf numFmtId="0" fontId="3" fillId="0" borderId="69" xfId="7" applyBorder="1"/>
    <xf numFmtId="0" fontId="3" fillId="0" borderId="31" xfId="7" applyBorder="1"/>
    <xf numFmtId="164" fontId="17" fillId="11" borderId="1" xfId="7" applyNumberFormat="1" applyFont="1" applyFill="1" applyBorder="1" applyAlignment="1">
      <alignment horizontal="center" vertical="top"/>
    </xf>
    <xf numFmtId="0" fontId="21" fillId="11" borderId="27" xfId="7" applyFont="1" applyFill="1" applyBorder="1" applyAlignment="1">
      <alignment vertical="top" wrapText="1"/>
    </xf>
    <xf numFmtId="0" fontId="3" fillId="0" borderId="14" xfId="7" applyBorder="1"/>
    <xf numFmtId="0" fontId="3" fillId="0" borderId="54" xfId="7" applyBorder="1"/>
    <xf numFmtId="0" fontId="3" fillId="0" borderId="55" xfId="7" applyBorder="1"/>
    <xf numFmtId="164" fontId="16" fillId="11" borderId="13" xfId="7" applyNumberFormat="1" applyFont="1" applyFill="1" applyBorder="1" applyAlignment="1">
      <alignment horizontal="center" vertical="top"/>
    </xf>
    <xf numFmtId="0" fontId="16" fillId="11" borderId="13" xfId="7" applyFont="1" applyFill="1" applyBorder="1" applyAlignment="1">
      <alignment horizontal="center" vertical="top"/>
    </xf>
    <xf numFmtId="0" fontId="3" fillId="0" borderId="41" xfId="7" applyBorder="1"/>
    <xf numFmtId="164" fontId="16" fillId="11" borderId="22" xfId="7" applyNumberFormat="1" applyFont="1" applyFill="1" applyBorder="1" applyAlignment="1">
      <alignment horizontal="center" vertical="top"/>
    </xf>
    <xf numFmtId="0" fontId="16" fillId="11" borderId="22" xfId="7" applyFont="1" applyFill="1" applyBorder="1" applyAlignment="1">
      <alignment horizontal="center" vertical="top"/>
    </xf>
    <xf numFmtId="0" fontId="16" fillId="0" borderId="6" xfId="7" applyFont="1" applyBorder="1" applyAlignment="1">
      <alignment horizontal="center" vertical="top" wrapText="1"/>
    </xf>
    <xf numFmtId="0" fontId="16" fillId="0" borderId="35" xfId="7" applyFont="1" applyBorder="1" applyAlignment="1">
      <alignment horizontal="center" vertical="center" wrapText="1"/>
    </xf>
    <xf numFmtId="164" fontId="16" fillId="0" borderId="36" xfId="7" applyNumberFormat="1" applyFont="1" applyBorder="1" applyAlignment="1">
      <alignment horizontal="left" vertical="center" wrapText="1"/>
    </xf>
    <xf numFmtId="164" fontId="16" fillId="11" borderId="32" xfId="7" applyNumberFormat="1" applyFont="1" applyFill="1" applyBorder="1" applyAlignment="1">
      <alignment horizontal="center" vertical="top"/>
    </xf>
    <xf numFmtId="0" fontId="16" fillId="11" borderId="32" xfId="7" applyFont="1" applyFill="1" applyBorder="1" applyAlignment="1">
      <alignment horizontal="center" vertical="top"/>
    </xf>
    <xf numFmtId="9" fontId="16" fillId="3" borderId="14" xfId="7" applyNumberFormat="1" applyFont="1" applyFill="1" applyBorder="1" applyAlignment="1">
      <alignment horizontal="center" vertical="top"/>
    </xf>
    <xf numFmtId="0" fontId="16" fillId="3" borderId="54" xfId="7" applyFont="1" applyFill="1" applyBorder="1" applyAlignment="1">
      <alignment horizontal="center" vertical="center"/>
    </xf>
    <xf numFmtId="0" fontId="16" fillId="3" borderId="55" xfId="7" applyFont="1" applyFill="1" applyBorder="1" applyAlignment="1">
      <alignment horizontal="left" vertical="top"/>
    </xf>
    <xf numFmtId="0" fontId="16" fillId="12" borderId="14" xfId="7" applyFont="1" applyFill="1" applyBorder="1" applyAlignment="1">
      <alignment vertical="top" wrapText="1"/>
    </xf>
    <xf numFmtId="0" fontId="16" fillId="0" borderId="32" xfId="7" applyFont="1" applyBorder="1" applyAlignment="1">
      <alignment horizontal="center" vertical="top"/>
    </xf>
    <xf numFmtId="0" fontId="16" fillId="3" borderId="62" xfId="7" applyFont="1" applyFill="1" applyBorder="1" applyAlignment="1">
      <alignment horizontal="center" vertical="center"/>
    </xf>
    <xf numFmtId="0" fontId="16" fillId="3" borderId="64" xfId="7" applyFont="1" applyFill="1" applyBorder="1" applyAlignment="1">
      <alignment horizontal="left" vertical="top"/>
    </xf>
    <xf numFmtId="0" fontId="16" fillId="11" borderId="27" xfId="7" applyFont="1" applyFill="1" applyBorder="1" applyAlignment="1">
      <alignment vertical="top" wrapText="1"/>
    </xf>
    <xf numFmtId="0" fontId="16" fillId="3" borderId="42" xfId="7" applyFont="1" applyFill="1" applyBorder="1" applyAlignment="1">
      <alignment horizontal="left" vertical="top" wrapText="1"/>
    </xf>
    <xf numFmtId="0" fontId="16" fillId="3" borderId="35" xfId="7" applyFont="1" applyFill="1" applyBorder="1" applyAlignment="1">
      <alignment horizontal="center" vertical="center" wrapText="1"/>
    </xf>
    <xf numFmtId="0" fontId="5" fillId="3" borderId="8" xfId="7" applyFont="1" applyFill="1" applyBorder="1" applyAlignment="1">
      <alignment vertical="top" wrapText="1"/>
    </xf>
    <xf numFmtId="9" fontId="18" fillId="3" borderId="53" xfId="7" applyNumberFormat="1" applyFont="1" applyFill="1" applyBorder="1" applyAlignment="1">
      <alignment horizontal="center" vertical="top"/>
    </xf>
    <xf numFmtId="0" fontId="18" fillId="3" borderId="28" xfId="7" applyFont="1" applyFill="1" applyBorder="1" applyAlignment="1">
      <alignment horizontal="center" vertical="center"/>
    </xf>
    <xf numFmtId="0" fontId="18" fillId="3" borderId="15" xfId="7" applyFont="1" applyFill="1" applyBorder="1" applyAlignment="1">
      <alignment horizontal="left" vertical="top"/>
    </xf>
    <xf numFmtId="9" fontId="18" fillId="3" borderId="52" xfId="7" applyNumberFormat="1" applyFont="1" applyFill="1" applyBorder="1" applyAlignment="1">
      <alignment horizontal="center" vertical="top"/>
    </xf>
    <xf numFmtId="0" fontId="18" fillId="3" borderId="30" xfId="7" applyFont="1" applyFill="1" applyBorder="1" applyAlignment="1">
      <alignment horizontal="center" vertical="center"/>
    </xf>
    <xf numFmtId="0" fontId="18" fillId="3" borderId="18" xfId="7" applyFont="1" applyFill="1" applyBorder="1" applyAlignment="1">
      <alignment horizontal="left" vertical="top"/>
    </xf>
    <xf numFmtId="0" fontId="16" fillId="0" borderId="8" xfId="7" applyFont="1" applyBorder="1" applyAlignment="1">
      <alignment horizontal="center" vertical="top"/>
    </xf>
    <xf numFmtId="9" fontId="18" fillId="3" borderId="61" xfId="7" applyNumberFormat="1" applyFont="1" applyFill="1" applyBorder="1" applyAlignment="1">
      <alignment horizontal="center" vertical="top"/>
    </xf>
    <xf numFmtId="0" fontId="18" fillId="3" borderId="62" xfId="7" applyFont="1" applyFill="1" applyBorder="1" applyAlignment="1">
      <alignment horizontal="center" vertical="center"/>
    </xf>
    <xf numFmtId="0" fontId="18" fillId="3" borderId="64" xfId="7" applyFont="1" applyFill="1" applyBorder="1" applyAlignment="1">
      <alignment horizontal="left" vertical="top"/>
    </xf>
    <xf numFmtId="0" fontId="5" fillId="3" borderId="26" xfId="7" applyFont="1" applyFill="1" applyBorder="1" applyAlignment="1">
      <alignment vertical="top" wrapText="1"/>
    </xf>
    <xf numFmtId="0" fontId="16" fillId="11" borderId="8" xfId="7" applyFont="1" applyFill="1" applyBorder="1" applyAlignment="1">
      <alignment horizontal="center" vertical="top"/>
    </xf>
    <xf numFmtId="0" fontId="16" fillId="3" borderId="47" xfId="7" applyFont="1" applyFill="1" applyBorder="1" applyAlignment="1">
      <alignment horizontal="center" vertical="top"/>
    </xf>
    <xf numFmtId="0" fontId="16" fillId="3" borderId="57" xfId="7" applyFont="1" applyFill="1" applyBorder="1" applyAlignment="1">
      <alignment horizontal="center" vertical="center"/>
    </xf>
    <xf numFmtId="164" fontId="58" fillId="0" borderId="1" xfId="7" applyNumberFormat="1" applyFont="1" applyBorder="1" applyAlignment="1">
      <alignment horizontal="center" vertical="top"/>
    </xf>
    <xf numFmtId="0" fontId="16" fillId="3" borderId="12" xfId="7" applyFont="1" applyFill="1" applyBorder="1" applyAlignment="1">
      <alignment horizontal="center" vertical="top"/>
    </xf>
    <xf numFmtId="0" fontId="16" fillId="12" borderId="34" xfId="7" applyFont="1" applyFill="1" applyBorder="1" applyAlignment="1">
      <alignment vertical="top"/>
    </xf>
    <xf numFmtId="0" fontId="21" fillId="3" borderId="78" xfId="7" applyFont="1" applyFill="1" applyBorder="1" applyAlignment="1">
      <alignment horizontal="center" vertical="top" wrapText="1"/>
    </xf>
    <xf numFmtId="49" fontId="17" fillId="13" borderId="34" xfId="7" applyNumberFormat="1" applyFont="1" applyFill="1" applyBorder="1" applyAlignment="1">
      <alignment vertical="top"/>
    </xf>
    <xf numFmtId="0" fontId="16" fillId="3" borderId="35" xfId="7" applyFont="1" applyFill="1" applyBorder="1" applyAlignment="1">
      <alignment horizontal="center" vertical="center"/>
    </xf>
    <xf numFmtId="164" fontId="58" fillId="0" borderId="32" xfId="7" applyNumberFormat="1" applyFont="1" applyBorder="1" applyAlignment="1">
      <alignment horizontal="center" vertical="top"/>
    </xf>
    <xf numFmtId="0" fontId="16" fillId="3" borderId="8" xfId="7" applyFont="1" applyFill="1" applyBorder="1" applyAlignment="1">
      <alignment horizontal="center" vertical="top"/>
    </xf>
    <xf numFmtId="0" fontId="16" fillId="12" borderId="9" xfId="7" applyFont="1" applyFill="1" applyBorder="1" applyAlignment="1">
      <alignment vertical="top"/>
    </xf>
    <xf numFmtId="0" fontId="21" fillId="3" borderId="9" xfId="7" applyFont="1" applyFill="1" applyBorder="1" applyAlignment="1">
      <alignment horizontal="center" vertical="top" wrapText="1"/>
    </xf>
    <xf numFmtId="0" fontId="16" fillId="3" borderId="53" xfId="7" applyFont="1" applyFill="1" applyBorder="1" applyAlignment="1">
      <alignment horizontal="center" vertical="top"/>
    </xf>
    <xf numFmtId="164" fontId="58" fillId="3" borderId="33" xfId="7" applyNumberFormat="1" applyFont="1" applyFill="1" applyBorder="1" applyAlignment="1">
      <alignment horizontal="center" vertical="top"/>
    </xf>
    <xf numFmtId="0" fontId="16" fillId="3" borderId="15" xfId="7" applyFont="1" applyFill="1" applyBorder="1" applyAlignment="1">
      <alignment horizontal="center" vertical="top"/>
    </xf>
    <xf numFmtId="0" fontId="16" fillId="3" borderId="65" xfId="7" applyFont="1" applyFill="1" applyBorder="1" applyAlignment="1">
      <alignment horizontal="center" vertical="top"/>
    </xf>
    <xf numFmtId="0" fontId="16" fillId="3" borderId="68" xfId="7" applyFont="1" applyFill="1" applyBorder="1" applyAlignment="1">
      <alignment horizontal="center" vertical="center"/>
    </xf>
    <xf numFmtId="0" fontId="16" fillId="3" borderId="66" xfId="7" applyFont="1" applyFill="1" applyBorder="1" applyAlignment="1">
      <alignment horizontal="left" vertical="top" wrapText="1"/>
    </xf>
    <xf numFmtId="164" fontId="58" fillId="3" borderId="9" xfId="7" applyNumberFormat="1" applyFont="1" applyFill="1" applyBorder="1" applyAlignment="1">
      <alignment horizontal="center" vertical="top"/>
    </xf>
    <xf numFmtId="0" fontId="16" fillId="12" borderId="9" xfId="7" applyFont="1" applyFill="1" applyBorder="1" applyAlignment="1">
      <alignment vertical="top" wrapText="1"/>
    </xf>
    <xf numFmtId="0" fontId="16" fillId="3" borderId="63" xfId="7" applyFont="1" applyFill="1" applyBorder="1" applyAlignment="1">
      <alignment horizontal="center" vertical="center"/>
    </xf>
    <xf numFmtId="164" fontId="17" fillId="3" borderId="13" xfId="7" applyNumberFormat="1" applyFont="1" applyFill="1" applyBorder="1" applyAlignment="1">
      <alignment horizontal="center" vertical="top"/>
    </xf>
    <xf numFmtId="0" fontId="16" fillId="3" borderId="38" xfId="7" applyFont="1" applyFill="1" applyBorder="1" applyAlignment="1">
      <alignment horizontal="center" vertical="top"/>
    </xf>
    <xf numFmtId="0" fontId="16" fillId="3" borderId="58" xfId="7" applyFont="1" applyFill="1" applyBorder="1" applyAlignment="1">
      <alignment horizontal="center" vertical="center"/>
    </xf>
    <xf numFmtId="0" fontId="16" fillId="3" borderId="64" xfId="7" applyFont="1" applyFill="1" applyBorder="1" applyAlignment="1">
      <alignment horizontal="left" vertical="top" wrapText="1"/>
    </xf>
    <xf numFmtId="164" fontId="17" fillId="3" borderId="32" xfId="7" applyNumberFormat="1" applyFont="1" applyFill="1" applyBorder="1" applyAlignment="1">
      <alignment horizontal="center" vertical="top"/>
    </xf>
    <xf numFmtId="0" fontId="16" fillId="3" borderId="40" xfId="7" applyFont="1" applyFill="1" applyBorder="1" applyAlignment="1">
      <alignment horizontal="center" vertical="center"/>
    </xf>
    <xf numFmtId="164" fontId="58" fillId="11" borderId="13" xfId="7" applyNumberFormat="1" applyFont="1" applyFill="1" applyBorder="1" applyAlignment="1">
      <alignment horizontal="center" vertical="top"/>
    </xf>
    <xf numFmtId="49" fontId="16" fillId="3" borderId="3" xfId="7" applyNumberFormat="1" applyFont="1" applyFill="1" applyBorder="1" applyAlignment="1">
      <alignment horizontal="center" vertical="top"/>
    </xf>
    <xf numFmtId="0" fontId="21" fillId="12" borderId="3" xfId="7" applyFont="1" applyFill="1" applyBorder="1" applyAlignment="1">
      <alignment horizontal="center" vertical="top" wrapText="1"/>
    </xf>
    <xf numFmtId="0" fontId="16" fillId="0" borderId="61" xfId="7" applyFont="1" applyBorder="1" applyAlignment="1">
      <alignment horizontal="center" vertical="top"/>
    </xf>
    <xf numFmtId="0" fontId="16" fillId="0" borderId="62" xfId="7" applyFont="1" applyBorder="1" applyAlignment="1">
      <alignment horizontal="center" vertical="center" wrapText="1"/>
    </xf>
    <xf numFmtId="49" fontId="16" fillId="3" borderId="15" xfId="7" applyNumberFormat="1" applyFont="1" applyFill="1" applyBorder="1" applyAlignment="1">
      <alignment horizontal="center" vertical="top"/>
    </xf>
    <xf numFmtId="49" fontId="17" fillId="12" borderId="0" xfId="7" applyNumberFormat="1" applyFont="1" applyFill="1" applyAlignment="1">
      <alignment horizontal="center" vertical="top" wrapText="1"/>
    </xf>
    <xf numFmtId="0" fontId="16" fillId="0" borderId="52" xfId="7" applyFont="1" applyBorder="1" applyAlignment="1">
      <alignment horizontal="center" vertical="top"/>
    </xf>
    <xf numFmtId="0" fontId="16" fillId="0" borderId="69" xfId="7" applyFont="1" applyBorder="1" applyAlignment="1">
      <alignment horizontal="center" vertical="center" wrapText="1"/>
    </xf>
    <xf numFmtId="164" fontId="16" fillId="11" borderId="5" xfId="7" applyNumberFormat="1" applyFont="1" applyFill="1" applyBorder="1" applyAlignment="1">
      <alignment horizontal="center" vertical="top"/>
    </xf>
    <xf numFmtId="0" fontId="16" fillId="0" borderId="58" xfId="7" applyFont="1" applyBorder="1" applyAlignment="1">
      <alignment horizontal="center" vertical="center" wrapText="1"/>
    </xf>
    <xf numFmtId="0" fontId="5" fillId="0" borderId="25" xfId="7" applyFont="1" applyBorder="1" applyAlignment="1">
      <alignment wrapText="1"/>
    </xf>
    <xf numFmtId="0" fontId="5" fillId="0" borderId="14" xfId="11" applyFont="1" applyBorder="1" applyAlignment="1">
      <alignment vertical="top" wrapText="1"/>
    </xf>
    <xf numFmtId="0" fontId="16" fillId="0" borderId="42" xfId="7" applyFont="1" applyBorder="1" applyAlignment="1">
      <alignment horizontal="center" vertical="top"/>
    </xf>
    <xf numFmtId="0" fontId="16" fillId="0" borderId="43" xfId="7" applyFont="1" applyBorder="1" applyAlignment="1">
      <alignment horizontal="center" vertical="top" wrapText="1"/>
    </xf>
    <xf numFmtId="164" fontId="18" fillId="11" borderId="32" xfId="7" applyNumberFormat="1" applyFont="1" applyFill="1" applyBorder="1" applyAlignment="1">
      <alignment horizontal="center" vertical="top"/>
    </xf>
    <xf numFmtId="0" fontId="5" fillId="0" borderId="32" xfId="11" applyFont="1" applyBorder="1" applyAlignment="1">
      <alignment vertical="top" wrapText="1"/>
    </xf>
    <xf numFmtId="49" fontId="17" fillId="12" borderId="26" xfId="7" applyNumberFormat="1" applyFont="1" applyFill="1" applyBorder="1" applyAlignment="1">
      <alignment horizontal="center" vertical="top" wrapText="1"/>
    </xf>
    <xf numFmtId="0" fontId="7" fillId="0" borderId="65" xfId="7" applyFont="1" applyBorder="1" applyAlignment="1">
      <alignment horizontal="center" vertical="top"/>
    </xf>
    <xf numFmtId="0" fontId="5" fillId="0" borderId="12" xfId="7" applyFont="1" applyBorder="1" applyAlignment="1">
      <alignment vertical="top" wrapText="1"/>
    </xf>
    <xf numFmtId="0" fontId="8" fillId="7" borderId="66" xfId="7" applyFont="1" applyFill="1" applyBorder="1" applyAlignment="1">
      <alignment vertical="top"/>
    </xf>
    <xf numFmtId="0" fontId="8" fillId="7" borderId="12" xfId="7" applyFont="1" applyFill="1" applyBorder="1" applyAlignment="1">
      <alignment vertical="top"/>
    </xf>
    <xf numFmtId="0" fontId="5" fillId="0" borderId="47" xfId="7" applyFont="1" applyBorder="1" applyAlignment="1">
      <alignment horizontal="center" vertical="top"/>
    </xf>
    <xf numFmtId="0" fontId="24" fillId="0" borderId="28" xfId="7" applyFont="1" applyBorder="1" applyAlignment="1">
      <alignment horizontal="center" vertical="center" wrapText="1"/>
    </xf>
    <xf numFmtId="0" fontId="5" fillId="0" borderId="29" xfId="7" applyFont="1" applyBorder="1" applyAlignment="1">
      <alignment vertical="center" wrapText="1"/>
    </xf>
    <xf numFmtId="0" fontId="5" fillId="0" borderId="28" xfId="7" applyFont="1" applyBorder="1" applyAlignment="1">
      <alignment horizontal="center" vertical="center" wrapText="1"/>
    </xf>
    <xf numFmtId="0" fontId="24" fillId="0" borderId="68" xfId="7" applyFont="1" applyBorder="1" applyAlignment="1">
      <alignment horizontal="center" vertical="center" wrapText="1"/>
    </xf>
    <xf numFmtId="0" fontId="8" fillId="9" borderId="10" xfId="7" applyFont="1" applyFill="1" applyBorder="1" applyAlignment="1">
      <alignment vertical="top"/>
    </xf>
    <xf numFmtId="0" fontId="8" fillId="9" borderId="11" xfId="7" applyFont="1" applyFill="1" applyBorder="1" applyAlignment="1">
      <alignment vertical="top"/>
    </xf>
    <xf numFmtId="0" fontId="17" fillId="9" borderId="11" xfId="7" applyFont="1" applyFill="1" applyBorder="1" applyAlignment="1">
      <alignment vertical="top"/>
    </xf>
    <xf numFmtId="0" fontId="8" fillId="9" borderId="12" xfId="7" applyFont="1" applyFill="1" applyBorder="1" applyAlignment="1">
      <alignment vertical="top"/>
    </xf>
    <xf numFmtId="49" fontId="19" fillId="9" borderId="12" xfId="7" applyNumberFormat="1" applyFont="1" applyFill="1" applyBorder="1" applyAlignment="1">
      <alignment horizontal="center" vertical="top"/>
    </xf>
    <xf numFmtId="0" fontId="8" fillId="9" borderId="12" xfId="7" applyFont="1" applyFill="1" applyBorder="1" applyAlignment="1">
      <alignment horizontal="left" vertical="top" wrapText="1"/>
    </xf>
    <xf numFmtId="164" fontId="17" fillId="9" borderId="9" xfId="7" applyNumberFormat="1" applyFont="1" applyFill="1" applyBorder="1" applyAlignment="1">
      <alignment horizontal="center" vertical="top" wrapText="1"/>
    </xf>
    <xf numFmtId="0" fontId="18" fillId="7" borderId="10" xfId="7" applyFont="1" applyFill="1" applyBorder="1" applyAlignment="1">
      <alignment horizontal="center" vertical="top"/>
    </xf>
    <xf numFmtId="0" fontId="18" fillId="7" borderId="11" xfId="7" applyFont="1" applyFill="1" applyBorder="1" applyAlignment="1">
      <alignment horizontal="center" vertical="top"/>
    </xf>
    <xf numFmtId="0" fontId="18" fillId="7" borderId="12" xfId="7" applyFont="1" applyFill="1" applyBorder="1" applyAlignment="1">
      <alignment horizontal="center" vertical="top"/>
    </xf>
    <xf numFmtId="164" fontId="17" fillId="7" borderId="9" xfId="7" applyNumberFormat="1" applyFont="1" applyFill="1" applyBorder="1" applyAlignment="1">
      <alignment horizontal="center" vertical="top"/>
    </xf>
    <xf numFmtId="0" fontId="17" fillId="7" borderId="9" xfId="7" applyFont="1" applyFill="1" applyBorder="1" applyAlignment="1">
      <alignment horizontal="center" vertical="top"/>
    </xf>
    <xf numFmtId="49" fontId="17" fillId="7" borderId="9" xfId="7" applyNumberFormat="1" applyFont="1" applyFill="1" applyBorder="1" applyAlignment="1">
      <alignment horizontal="center" vertical="top"/>
    </xf>
    <xf numFmtId="0" fontId="5" fillId="3" borderId="65" xfId="7" applyFont="1" applyFill="1" applyBorder="1" applyAlignment="1">
      <alignment horizontal="center" vertical="top"/>
    </xf>
    <xf numFmtId="0" fontId="5" fillId="3" borderId="66" xfId="7" applyFont="1" applyFill="1" applyBorder="1" applyAlignment="1">
      <alignment horizontal="center" vertical="top" wrapText="1"/>
    </xf>
    <xf numFmtId="0" fontId="5" fillId="3" borderId="67" xfId="7" applyFont="1" applyFill="1" applyBorder="1" applyAlignment="1">
      <alignment horizontal="left" vertical="top" wrapText="1"/>
    </xf>
    <xf numFmtId="0" fontId="16" fillId="12" borderId="27" xfId="7" applyFont="1" applyFill="1" applyBorder="1" applyAlignment="1">
      <alignment vertical="top"/>
    </xf>
    <xf numFmtId="49" fontId="17" fillId="11" borderId="9" xfId="7" applyNumberFormat="1" applyFont="1" applyFill="1" applyBorder="1" applyAlignment="1">
      <alignment vertical="top"/>
    </xf>
    <xf numFmtId="49" fontId="19" fillId="8" borderId="4" xfId="7" applyNumberFormat="1" applyFont="1" applyFill="1" applyBorder="1" applyAlignment="1">
      <alignment horizontal="center" vertical="top"/>
    </xf>
    <xf numFmtId="49" fontId="16" fillId="3" borderId="5" xfId="7" applyNumberFormat="1" applyFont="1" applyFill="1" applyBorder="1" applyAlignment="1">
      <alignment horizontal="center" vertical="top"/>
    </xf>
    <xf numFmtId="0" fontId="5" fillId="3" borderId="42" xfId="7" applyFont="1" applyFill="1" applyBorder="1" applyAlignment="1">
      <alignment horizontal="center" vertical="center"/>
    </xf>
    <xf numFmtId="0" fontId="5" fillId="3" borderId="35" xfId="7" applyFont="1" applyFill="1" applyBorder="1" applyAlignment="1">
      <alignment horizontal="center" vertical="center" wrapText="1"/>
    </xf>
    <xf numFmtId="0" fontId="5" fillId="3" borderId="8" xfId="7" applyFont="1" applyFill="1" applyBorder="1" applyAlignment="1">
      <alignment wrapText="1"/>
    </xf>
    <xf numFmtId="164" fontId="58" fillId="3" borderId="27" xfId="7" applyNumberFormat="1" applyFont="1" applyFill="1" applyBorder="1" applyAlignment="1">
      <alignment horizontal="center" vertical="top"/>
    </xf>
    <xf numFmtId="0" fontId="16" fillId="12" borderId="27" xfId="7" applyFont="1" applyFill="1" applyBorder="1" applyAlignment="1">
      <alignment vertical="top" wrapText="1"/>
    </xf>
    <xf numFmtId="49" fontId="17" fillId="12" borderId="33" xfId="7" applyNumberFormat="1" applyFont="1" applyFill="1" applyBorder="1" applyAlignment="1">
      <alignment vertical="top"/>
    </xf>
    <xf numFmtId="49" fontId="17" fillId="11" borderId="27" xfId="7" applyNumberFormat="1" applyFont="1" applyFill="1" applyBorder="1" applyAlignment="1">
      <alignment vertical="top"/>
    </xf>
    <xf numFmtId="9" fontId="18" fillId="3" borderId="44" xfId="7" applyNumberFormat="1" applyFont="1" applyFill="1" applyBorder="1" applyAlignment="1">
      <alignment horizontal="center" vertical="top"/>
    </xf>
    <xf numFmtId="0" fontId="18" fillId="3" borderId="45" xfId="7" applyFont="1" applyFill="1" applyBorder="1" applyAlignment="1">
      <alignment horizontal="center" vertical="center"/>
    </xf>
    <xf numFmtId="0" fontId="18" fillId="3" borderId="46" xfId="7" applyFont="1" applyFill="1" applyBorder="1" applyAlignment="1">
      <alignment horizontal="left" vertical="top"/>
    </xf>
    <xf numFmtId="164" fontId="17" fillId="11" borderId="21" xfId="7" applyNumberFormat="1" applyFont="1" applyFill="1" applyBorder="1" applyAlignment="1">
      <alignment horizontal="center" vertical="top"/>
    </xf>
    <xf numFmtId="0" fontId="16" fillId="3" borderId="62" xfId="7" applyFont="1" applyFill="1" applyBorder="1" applyAlignment="1">
      <alignment horizontal="center" vertical="center" wrapText="1"/>
    </xf>
    <xf numFmtId="164" fontId="16" fillId="11" borderId="25" xfId="7" applyNumberFormat="1" applyFont="1" applyFill="1" applyBorder="1" applyAlignment="1">
      <alignment horizontal="center" vertical="top"/>
    </xf>
    <xf numFmtId="164" fontId="16" fillId="11" borderId="18" xfId="7" applyNumberFormat="1" applyFont="1" applyFill="1" applyBorder="1" applyAlignment="1">
      <alignment horizontal="center" vertical="top"/>
    </xf>
    <xf numFmtId="164" fontId="18" fillId="11" borderId="8" xfId="7" applyNumberFormat="1" applyFont="1" applyFill="1" applyBorder="1" applyAlignment="1">
      <alignment horizontal="center" vertical="top"/>
    </xf>
    <xf numFmtId="1" fontId="5" fillId="3" borderId="44" xfId="7" applyNumberFormat="1" applyFont="1" applyFill="1" applyBorder="1" applyAlignment="1">
      <alignment horizontal="center" vertical="top"/>
    </xf>
    <xf numFmtId="0" fontId="5" fillId="3" borderId="57" xfId="7" applyFont="1" applyFill="1" applyBorder="1" applyAlignment="1">
      <alignment horizontal="center" vertical="center"/>
    </xf>
    <xf numFmtId="0" fontId="5" fillId="3" borderId="46" xfId="7" applyFont="1" applyFill="1" applyBorder="1" applyAlignment="1">
      <alignment horizontal="left" vertical="top"/>
    </xf>
    <xf numFmtId="164" fontId="17" fillId="3" borderId="79" xfId="7" applyNumberFormat="1" applyFont="1" applyFill="1" applyBorder="1" applyAlignment="1">
      <alignment horizontal="center" vertical="top"/>
    </xf>
    <xf numFmtId="49" fontId="16" fillId="3" borderId="27" xfId="7" applyNumberFormat="1" applyFont="1" applyFill="1" applyBorder="1" applyAlignment="1">
      <alignment vertical="top"/>
    </xf>
    <xf numFmtId="0" fontId="21" fillId="3" borderId="80" xfId="7" applyFont="1" applyFill="1" applyBorder="1" applyAlignment="1">
      <alignment horizontal="center" vertical="top" wrapText="1"/>
    </xf>
    <xf numFmtId="49" fontId="17" fillId="12" borderId="27" xfId="7" applyNumberFormat="1" applyFont="1" applyFill="1" applyBorder="1" applyAlignment="1">
      <alignment vertical="top"/>
    </xf>
    <xf numFmtId="49" fontId="17" fillId="11" borderId="66" xfId="7" applyNumberFormat="1" applyFont="1" applyFill="1" applyBorder="1" applyAlignment="1">
      <alignment vertical="top" wrapText="1"/>
    </xf>
    <xf numFmtId="49" fontId="17" fillId="13" borderId="9" xfId="7" applyNumberFormat="1" applyFont="1" applyFill="1" applyBorder="1" applyAlignment="1">
      <alignment vertical="top"/>
    </xf>
    <xf numFmtId="49" fontId="19" fillId="8" borderId="12" xfId="7" applyNumberFormat="1" applyFont="1" applyFill="1" applyBorder="1" applyAlignment="1">
      <alignment vertical="top"/>
    </xf>
    <xf numFmtId="1" fontId="5" fillId="3" borderId="42" xfId="7" applyNumberFormat="1" applyFont="1" applyFill="1" applyBorder="1" applyAlignment="1">
      <alignment horizontal="center" vertical="top"/>
    </xf>
    <xf numFmtId="0" fontId="5" fillId="3" borderId="35" xfId="7" applyFont="1" applyFill="1" applyBorder="1" applyAlignment="1">
      <alignment horizontal="center" vertical="center"/>
    </xf>
    <xf numFmtId="0" fontId="5" fillId="3" borderId="36" xfId="7" applyFont="1" applyFill="1" applyBorder="1" applyAlignment="1">
      <alignment horizontal="left" vertical="top"/>
    </xf>
    <xf numFmtId="164" fontId="17" fillId="3" borderId="81" xfId="7" applyNumberFormat="1" applyFont="1" applyFill="1" applyBorder="1" applyAlignment="1">
      <alignment horizontal="center" vertical="top"/>
    </xf>
    <xf numFmtId="49" fontId="16" fillId="3" borderId="32" xfId="7" applyNumberFormat="1" applyFont="1" applyFill="1" applyBorder="1" applyAlignment="1">
      <alignment horizontal="center" vertical="top"/>
    </xf>
    <xf numFmtId="49" fontId="16" fillId="3" borderId="34" xfId="7" applyNumberFormat="1" applyFont="1" applyFill="1" applyBorder="1" applyAlignment="1">
      <alignment vertical="top"/>
    </xf>
    <xf numFmtId="0" fontId="16" fillId="12" borderId="33" xfId="7" applyFont="1" applyFill="1" applyBorder="1" applyAlignment="1">
      <alignment vertical="top" wrapText="1"/>
    </xf>
    <xf numFmtId="49" fontId="17" fillId="11" borderId="54" xfId="7" applyNumberFormat="1" applyFont="1" applyFill="1" applyBorder="1" applyAlignment="1">
      <alignment vertical="top" wrapText="1"/>
    </xf>
    <xf numFmtId="49" fontId="17" fillId="13" borderId="5" xfId="7" applyNumberFormat="1" applyFont="1" applyFill="1" applyBorder="1" applyAlignment="1">
      <alignment vertical="top"/>
    </xf>
    <xf numFmtId="49" fontId="19" fillId="8" borderId="18" xfId="7" applyNumberFormat="1" applyFont="1" applyFill="1" applyBorder="1" applyAlignment="1">
      <alignment vertical="top"/>
    </xf>
    <xf numFmtId="1" fontId="5" fillId="3" borderId="65" xfId="7" applyNumberFormat="1" applyFont="1" applyFill="1" applyBorder="1" applyAlignment="1">
      <alignment horizontal="center" vertical="top"/>
    </xf>
    <xf numFmtId="0" fontId="5" fillId="3" borderId="68" xfId="7" applyFont="1" applyFill="1" applyBorder="1" applyAlignment="1">
      <alignment horizontal="center" vertical="center"/>
    </xf>
    <xf numFmtId="0" fontId="5" fillId="3" borderId="67" xfId="7" applyFont="1" applyFill="1" applyBorder="1" applyAlignment="1">
      <alignment horizontal="left" vertical="top"/>
    </xf>
    <xf numFmtId="164" fontId="58" fillId="3" borderId="81" xfId="7" applyNumberFormat="1" applyFont="1" applyFill="1" applyBorder="1" applyAlignment="1">
      <alignment horizontal="center" vertical="top"/>
    </xf>
    <xf numFmtId="0" fontId="3" fillId="0" borderId="9" xfId="7" applyBorder="1"/>
    <xf numFmtId="49" fontId="16" fillId="3" borderId="9" xfId="7" applyNumberFormat="1" applyFont="1" applyFill="1" applyBorder="1" applyAlignment="1">
      <alignment vertical="top"/>
    </xf>
    <xf numFmtId="0" fontId="21" fillId="3" borderId="81" xfId="7" applyFont="1" applyFill="1" applyBorder="1" applyAlignment="1">
      <alignment horizontal="center" vertical="top" wrapText="1"/>
    </xf>
    <xf numFmtId="49" fontId="17" fillId="12" borderId="9" xfId="7" applyNumberFormat="1" applyFont="1" applyFill="1" applyBorder="1" applyAlignment="1">
      <alignment vertical="top"/>
    </xf>
    <xf numFmtId="0" fontId="5" fillId="3" borderId="47" xfId="7" applyFont="1" applyFill="1" applyBorder="1" applyAlignment="1">
      <alignment horizontal="center" vertical="top"/>
    </xf>
    <xf numFmtId="0" fontId="5" fillId="3" borderId="57" xfId="7" applyFont="1" applyFill="1" applyBorder="1" applyAlignment="1">
      <alignment horizontal="center" vertical="center" wrapText="1"/>
    </xf>
    <xf numFmtId="0" fontId="5" fillId="3" borderId="21" xfId="7" applyFont="1" applyFill="1" applyBorder="1" applyAlignment="1">
      <alignment vertical="top" wrapText="1"/>
    </xf>
    <xf numFmtId="49" fontId="17" fillId="11" borderId="48" xfId="7" applyNumberFormat="1" applyFont="1" applyFill="1" applyBorder="1" applyAlignment="1">
      <alignment vertical="top" wrapText="1"/>
    </xf>
    <xf numFmtId="164" fontId="58" fillId="3" borderId="73" xfId="7" applyNumberFormat="1" applyFont="1" applyFill="1" applyBorder="1" applyAlignment="1">
      <alignment horizontal="center" vertical="top"/>
    </xf>
    <xf numFmtId="49" fontId="16" fillId="3" borderId="33" xfId="7" applyNumberFormat="1" applyFont="1" applyFill="1" applyBorder="1" applyAlignment="1">
      <alignment vertical="top"/>
    </xf>
    <xf numFmtId="0" fontId="21" fillId="3" borderId="82" xfId="7" applyFont="1" applyFill="1" applyBorder="1" applyAlignment="1">
      <alignment horizontal="center" vertical="top" wrapText="1"/>
    </xf>
    <xf numFmtId="49" fontId="17" fillId="11" borderId="50" xfId="7" applyNumberFormat="1" applyFont="1" applyFill="1" applyBorder="1" applyAlignment="1">
      <alignment vertical="top" wrapText="1"/>
    </xf>
    <xf numFmtId="9" fontId="18" fillId="3" borderId="23" xfId="7" applyNumberFormat="1" applyFont="1" applyFill="1" applyBorder="1" applyAlignment="1">
      <alignment horizontal="center" vertical="top"/>
    </xf>
    <xf numFmtId="0" fontId="18" fillId="3" borderId="58" xfId="7" applyFont="1" applyFill="1" applyBorder="1" applyAlignment="1">
      <alignment horizontal="center" vertical="center"/>
    </xf>
    <xf numFmtId="0" fontId="18" fillId="3" borderId="25" xfId="7" applyFont="1" applyFill="1" applyBorder="1" applyAlignment="1">
      <alignment horizontal="left" vertical="top"/>
    </xf>
    <xf numFmtId="164" fontId="17" fillId="11" borderId="70" xfId="7" applyNumberFormat="1" applyFont="1" applyFill="1" applyBorder="1" applyAlignment="1">
      <alignment horizontal="center" vertical="top"/>
    </xf>
    <xf numFmtId="0" fontId="18" fillId="3" borderId="16" xfId="7" applyFont="1" applyFill="1" applyBorder="1" applyAlignment="1">
      <alignment horizontal="center" vertical="top"/>
    </xf>
    <xf numFmtId="0" fontId="16" fillId="0" borderId="6" xfId="7" applyFont="1" applyBorder="1" applyAlignment="1">
      <alignment horizontal="center" vertical="top"/>
    </xf>
    <xf numFmtId="0" fontId="16" fillId="0" borderId="35" xfId="7" applyFont="1" applyBorder="1" applyAlignment="1">
      <alignment horizontal="center" vertical="top" wrapText="1"/>
    </xf>
    <xf numFmtId="0" fontId="16" fillId="0" borderId="8" xfId="7" applyFont="1" applyBorder="1" applyAlignment="1">
      <alignment horizontal="left" vertical="top" wrapText="1"/>
    </xf>
    <xf numFmtId="9" fontId="18" fillId="3" borderId="14" xfId="7" applyNumberFormat="1" applyFont="1" applyFill="1" applyBorder="1" applyAlignment="1">
      <alignment horizontal="center" vertical="top"/>
    </xf>
    <xf numFmtId="0" fontId="18" fillId="3" borderId="59" xfId="7" applyFont="1" applyFill="1" applyBorder="1" applyAlignment="1">
      <alignment horizontal="center" vertical="center"/>
    </xf>
    <xf numFmtId="0" fontId="8" fillId="12" borderId="14" xfId="7" applyFont="1" applyFill="1" applyBorder="1" applyAlignment="1">
      <alignment vertical="top" wrapText="1"/>
    </xf>
    <xf numFmtId="0" fontId="21" fillId="11" borderId="33" xfId="7" applyFont="1" applyFill="1" applyBorder="1" applyAlignment="1">
      <alignment horizontal="center" vertical="top" wrapText="1"/>
    </xf>
    <xf numFmtId="0" fontId="5" fillId="12" borderId="14" xfId="7" applyFont="1" applyFill="1" applyBorder="1" applyAlignment="1">
      <alignment vertical="top" wrapText="1"/>
    </xf>
    <xf numFmtId="49" fontId="17" fillId="11" borderId="33" xfId="7" applyNumberFormat="1" applyFont="1" applyFill="1" applyBorder="1" applyAlignment="1">
      <alignment horizontal="center" vertical="top"/>
    </xf>
    <xf numFmtId="164" fontId="16" fillId="11" borderId="8" xfId="7" applyNumberFormat="1" applyFont="1" applyFill="1" applyBorder="1" applyAlignment="1">
      <alignment horizontal="center" vertical="top"/>
    </xf>
    <xf numFmtId="0" fontId="5" fillId="0" borderId="47" xfId="7" applyFont="1" applyBorder="1" applyAlignment="1">
      <alignment horizontal="left" vertical="top"/>
    </xf>
    <xf numFmtId="0" fontId="17" fillId="0" borderId="26" xfId="7" applyFont="1" applyBorder="1" applyAlignment="1">
      <alignment horizontal="left" vertical="top"/>
    </xf>
    <xf numFmtId="0" fontId="25" fillId="0" borderId="26" xfId="7" applyFont="1" applyBorder="1" applyAlignment="1">
      <alignment horizontal="left" vertical="top"/>
    </xf>
    <xf numFmtId="0" fontId="26" fillId="0" borderId="26" xfId="7" applyFont="1" applyBorder="1" applyAlignment="1">
      <alignment horizontal="left" vertical="top"/>
    </xf>
    <xf numFmtId="0" fontId="25" fillId="0" borderId="38" xfId="7" applyFont="1" applyBorder="1" applyAlignment="1">
      <alignment vertical="top"/>
    </xf>
    <xf numFmtId="49" fontId="17" fillId="9" borderId="38" xfId="7" applyNumberFormat="1" applyFont="1" applyFill="1" applyBorder="1" applyAlignment="1">
      <alignment horizontal="center" vertical="top" wrapText="1"/>
    </xf>
    <xf numFmtId="0" fontId="17" fillId="8" borderId="37" xfId="7" applyFont="1" applyFill="1" applyBorder="1" applyAlignment="1">
      <alignment horizontal="left" vertical="top"/>
    </xf>
    <xf numFmtId="0" fontId="17" fillId="8" borderId="26" xfId="7" applyFont="1" applyFill="1" applyBorder="1" applyAlignment="1">
      <alignment horizontal="left" vertical="top"/>
    </xf>
    <xf numFmtId="0" fontId="25" fillId="8" borderId="26" xfId="7" applyFont="1" applyFill="1" applyBorder="1" applyAlignment="1">
      <alignment horizontal="left" vertical="top"/>
    </xf>
    <xf numFmtId="0" fontId="26" fillId="8" borderId="26" xfId="7" applyFont="1" applyFill="1" applyBorder="1" applyAlignment="1">
      <alignment horizontal="left" vertical="top"/>
    </xf>
    <xf numFmtId="0" fontId="25" fillId="9" borderId="0" xfId="7" applyFont="1" applyFill="1" applyAlignment="1">
      <alignment vertical="top"/>
    </xf>
    <xf numFmtId="0" fontId="5" fillId="0" borderId="3" xfId="3" applyFont="1" applyBorder="1" applyAlignment="1">
      <alignment horizontal="center" vertical="top"/>
    </xf>
    <xf numFmtId="0" fontId="3" fillId="0" borderId="0" xfId="7" applyAlignment="1">
      <alignment vertical="center" textRotation="90"/>
    </xf>
    <xf numFmtId="164" fontId="8" fillId="0" borderId="32" xfId="3" applyNumberFormat="1" applyFont="1" applyBorder="1" applyAlignment="1">
      <alignment horizontal="center" vertical="top" wrapText="1"/>
    </xf>
    <xf numFmtId="164" fontId="8" fillId="2" borderId="9" xfId="3" applyNumberFormat="1" applyFont="1" applyFill="1" applyBorder="1" applyAlignment="1">
      <alignment horizontal="center" vertical="top" wrapText="1"/>
    </xf>
    <xf numFmtId="164" fontId="8" fillId="4" borderId="32" xfId="3" applyNumberFormat="1" applyFont="1" applyFill="1" applyBorder="1" applyAlignment="1">
      <alignment horizontal="center" vertical="top" wrapText="1"/>
    </xf>
    <xf numFmtId="2" fontId="8" fillId="0" borderId="9" xfId="3" applyNumberFormat="1" applyFont="1" applyBorder="1" applyAlignment="1">
      <alignment horizontal="center" vertical="center" wrapText="1"/>
    </xf>
    <xf numFmtId="0" fontId="16" fillId="4" borderId="10" xfId="7" applyFont="1" applyFill="1" applyBorder="1" applyAlignment="1">
      <alignment vertical="top"/>
    </xf>
    <xf numFmtId="0" fontId="16" fillId="4" borderId="11" xfId="7" applyFont="1" applyFill="1" applyBorder="1" applyAlignment="1">
      <alignment vertical="top"/>
    </xf>
    <xf numFmtId="0" fontId="16" fillId="4" borderId="12" xfId="7" applyFont="1" applyFill="1" applyBorder="1" applyAlignment="1">
      <alignment vertical="top"/>
    </xf>
    <xf numFmtId="164" fontId="17" fillId="4" borderId="9" xfId="7" applyNumberFormat="1" applyFont="1" applyFill="1" applyBorder="1" applyAlignment="1">
      <alignment horizontal="center" vertical="top"/>
    </xf>
    <xf numFmtId="0" fontId="18" fillId="9" borderId="2" xfId="7" applyFont="1" applyFill="1" applyBorder="1" applyAlignment="1">
      <alignment horizontal="center" vertical="top"/>
    </xf>
    <xf numFmtId="0" fontId="18" fillId="9" borderId="3" xfId="7" applyFont="1" applyFill="1" applyBorder="1" applyAlignment="1">
      <alignment horizontal="center" vertical="top"/>
    </xf>
    <xf numFmtId="2" fontId="17" fillId="9" borderId="27" xfId="7" applyNumberFormat="1" applyFont="1" applyFill="1" applyBorder="1" applyAlignment="1">
      <alignment horizontal="center" vertical="top"/>
    </xf>
    <xf numFmtId="2" fontId="19" fillId="9" borderId="27" xfId="7" applyNumberFormat="1" applyFont="1" applyFill="1" applyBorder="1" applyAlignment="1">
      <alignment horizontal="center" vertical="top"/>
    </xf>
    <xf numFmtId="0" fontId="8" fillId="7" borderId="28" xfId="7" applyFont="1" applyFill="1" applyBorder="1" applyAlignment="1">
      <alignment horizontal="left" vertical="top" wrapText="1"/>
    </xf>
    <xf numFmtId="9" fontId="18" fillId="3" borderId="2" xfId="7" applyNumberFormat="1" applyFont="1" applyFill="1" applyBorder="1" applyAlignment="1">
      <alignment horizontal="center" vertical="top"/>
    </xf>
    <xf numFmtId="0" fontId="59" fillId="3" borderId="28" xfId="7" applyFont="1" applyFill="1" applyBorder="1" applyAlignment="1">
      <alignment horizontal="center" vertical="top"/>
    </xf>
    <xf numFmtId="0" fontId="59" fillId="3" borderId="4" xfId="7" applyFont="1" applyFill="1" applyBorder="1" applyAlignment="1">
      <alignment horizontal="left" vertical="top" wrapText="1"/>
    </xf>
    <xf numFmtId="0" fontId="17" fillId="3" borderId="20" xfId="7" applyFont="1" applyFill="1" applyBorder="1" applyAlignment="1">
      <alignment horizontal="center" vertical="top"/>
    </xf>
    <xf numFmtId="0" fontId="8" fillId="11" borderId="27" xfId="7" applyFont="1" applyFill="1" applyBorder="1" applyAlignment="1">
      <alignment horizontal="center" vertical="center" textRotation="90" wrapText="1"/>
    </xf>
    <xf numFmtId="0" fontId="5" fillId="12" borderId="27" xfId="7" applyFont="1" applyFill="1" applyBorder="1" applyAlignment="1">
      <alignment vertical="top" wrapText="1"/>
    </xf>
    <xf numFmtId="49" fontId="17" fillId="3" borderId="27" xfId="7" applyNumberFormat="1" applyFont="1" applyFill="1" applyBorder="1" applyAlignment="1">
      <alignment vertical="top" wrapText="1"/>
    </xf>
    <xf numFmtId="0" fontId="60" fillId="0" borderId="0" xfId="7" applyFont="1" applyAlignment="1">
      <alignment horizontal="center" vertical="center"/>
    </xf>
    <xf numFmtId="0" fontId="60" fillId="3" borderId="0" xfId="7" applyFont="1" applyFill="1" applyAlignment="1">
      <alignment horizontal="center" vertical="center" wrapText="1"/>
    </xf>
    <xf numFmtId="0" fontId="60" fillId="3" borderId="0" xfId="7" applyFont="1" applyFill="1" applyAlignment="1">
      <alignment horizontal="left" vertical="top" wrapText="1"/>
    </xf>
    <xf numFmtId="0" fontId="3" fillId="0" borderId="0" xfId="7" applyAlignment="1">
      <alignment vertical="top"/>
    </xf>
    <xf numFmtId="0" fontId="5" fillId="0" borderId="61" xfId="7" applyFont="1" applyBorder="1" applyAlignment="1">
      <alignment horizontal="center" vertical="center"/>
    </xf>
    <xf numFmtId="0" fontId="16" fillId="3" borderId="6" xfId="7" applyFont="1" applyFill="1" applyBorder="1" applyAlignment="1">
      <alignment horizontal="center" vertical="top"/>
    </xf>
    <xf numFmtId="0" fontId="8" fillId="11" borderId="33" xfId="7" applyFont="1" applyFill="1" applyBorder="1" applyAlignment="1">
      <alignment horizontal="center" vertical="center" textRotation="90" wrapText="1"/>
    </xf>
    <xf numFmtId="0" fontId="5" fillId="12" borderId="34" xfId="7" applyFont="1" applyFill="1" applyBorder="1" applyAlignment="1">
      <alignment vertical="top" wrapText="1"/>
    </xf>
    <xf numFmtId="49" fontId="17" fillId="3" borderId="33" xfId="7" applyNumberFormat="1" applyFont="1" applyFill="1" applyBorder="1" applyAlignment="1">
      <alignment vertical="top" wrapText="1"/>
    </xf>
    <xf numFmtId="0" fontId="60" fillId="0" borderId="0" xfId="7" applyFont="1" applyAlignment="1">
      <alignment vertical="center" wrapText="1"/>
    </xf>
    <xf numFmtId="0" fontId="5" fillId="0" borderId="64" xfId="7" applyFont="1" applyBorder="1" applyAlignment="1">
      <alignment vertical="center" wrapText="1"/>
    </xf>
    <xf numFmtId="0" fontId="17" fillId="11" borderId="20" xfId="7" applyFont="1" applyFill="1" applyBorder="1" applyAlignment="1">
      <alignment horizontal="center" vertical="top"/>
    </xf>
    <xf numFmtId="164" fontId="16" fillId="11" borderId="15" xfId="7" applyNumberFormat="1" applyFont="1" applyFill="1" applyBorder="1" applyAlignment="1">
      <alignment horizontal="center" vertical="top"/>
    </xf>
    <xf numFmtId="0" fontId="16" fillId="11" borderId="0" xfId="7" applyFont="1" applyFill="1" applyAlignment="1">
      <alignment horizontal="center" vertical="top"/>
    </xf>
    <xf numFmtId="0" fontId="60" fillId="3" borderId="0" xfId="7" applyFont="1" applyFill="1" applyAlignment="1">
      <alignment vertical="top" wrapText="1"/>
    </xf>
    <xf numFmtId="0" fontId="5" fillId="3" borderId="61" xfId="7" applyFont="1" applyFill="1" applyBorder="1" applyAlignment="1">
      <alignment horizontal="center" vertical="center" wrapText="1"/>
    </xf>
    <xf numFmtId="0" fontId="60" fillId="3" borderId="0" xfId="7" applyFont="1" applyFill="1" applyAlignment="1">
      <alignment horizontal="center" vertical="top"/>
    </xf>
    <xf numFmtId="0" fontId="5" fillId="0" borderId="36" xfId="7" applyFont="1" applyBorder="1" applyAlignment="1">
      <alignment vertical="center" wrapText="1"/>
    </xf>
    <xf numFmtId="0" fontId="16" fillId="11" borderId="6" xfId="7" applyFont="1" applyFill="1" applyBorder="1" applyAlignment="1">
      <alignment horizontal="center" vertical="top"/>
    </xf>
    <xf numFmtId="0" fontId="8" fillId="11" borderId="34" xfId="7" applyFont="1" applyFill="1" applyBorder="1" applyAlignment="1">
      <alignment horizontal="center" vertical="center" textRotation="90" wrapText="1"/>
    </xf>
    <xf numFmtId="0" fontId="8" fillId="7" borderId="39" xfId="7" applyFont="1" applyFill="1" applyBorder="1" applyAlignment="1">
      <alignment vertical="top"/>
    </xf>
    <xf numFmtId="0" fontId="8" fillId="7" borderId="63" xfId="7" applyFont="1" applyFill="1" applyBorder="1" applyAlignment="1">
      <alignment vertical="top"/>
    </xf>
    <xf numFmtId="0" fontId="8" fillId="7" borderId="41" xfId="7" applyFont="1" applyFill="1" applyBorder="1" applyAlignment="1">
      <alignment vertical="top"/>
    </xf>
    <xf numFmtId="0" fontId="8" fillId="7" borderId="26" xfId="7" applyFont="1" applyFill="1" applyBorder="1" applyAlignment="1">
      <alignment vertical="top"/>
    </xf>
    <xf numFmtId="0" fontId="8" fillId="7" borderId="26" xfId="7" applyFont="1" applyFill="1" applyBorder="1" applyAlignment="1">
      <alignment vertical="center" textRotation="90"/>
    </xf>
    <xf numFmtId="0" fontId="8" fillId="7" borderId="52" xfId="7" applyFont="1" applyFill="1" applyBorder="1" applyAlignment="1">
      <alignment horizontal="left" vertical="top" wrapText="1"/>
    </xf>
    <xf numFmtId="0" fontId="8" fillId="7" borderId="30" xfId="7" applyFont="1" applyFill="1" applyBorder="1" applyAlignment="1">
      <alignment horizontal="left" vertical="top" wrapText="1"/>
    </xf>
    <xf numFmtId="0" fontId="8" fillId="7" borderId="31" xfId="7" applyFont="1" applyFill="1" applyBorder="1" applyAlignment="1">
      <alignment horizontal="left" vertical="top" wrapText="1"/>
    </xf>
    <xf numFmtId="164" fontId="17" fillId="7" borderId="4" xfId="7" applyNumberFormat="1" applyFont="1" applyFill="1" applyBorder="1" applyAlignment="1">
      <alignment horizontal="center" vertical="top" wrapText="1"/>
    </xf>
    <xf numFmtId="0" fontId="59" fillId="3" borderId="57" xfId="7" applyFont="1" applyFill="1" applyBorder="1" applyAlignment="1">
      <alignment horizontal="center" vertical="center"/>
    </xf>
    <xf numFmtId="0" fontId="59" fillId="3" borderId="46" xfId="7" applyFont="1" applyFill="1" applyBorder="1" applyAlignment="1">
      <alignment horizontal="center" vertical="top" wrapText="1"/>
    </xf>
    <xf numFmtId="164" fontId="16" fillId="3" borderId="4" xfId="7" applyNumberFormat="1" applyFont="1" applyFill="1" applyBorder="1" applyAlignment="1">
      <alignment horizontal="center" vertical="top"/>
    </xf>
    <xf numFmtId="0" fontId="17" fillId="0" borderId="9" xfId="7" applyFont="1" applyBorder="1" applyAlignment="1">
      <alignment horizontal="center" vertical="top"/>
    </xf>
    <xf numFmtId="0" fontId="5" fillId="12" borderId="2" xfId="7" applyFont="1" applyFill="1" applyBorder="1" applyAlignment="1">
      <alignment horizontal="left" vertical="top" wrapText="1"/>
    </xf>
    <xf numFmtId="0" fontId="34" fillId="0" borderId="61" xfId="7" applyFont="1" applyBorder="1" applyAlignment="1">
      <alignment horizontal="center" vertical="center"/>
    </xf>
    <xf numFmtId="0" fontId="34" fillId="3" borderId="58" xfId="7" applyFont="1" applyFill="1" applyBorder="1" applyAlignment="1">
      <alignment horizontal="center" vertical="center"/>
    </xf>
    <xf numFmtId="0" fontId="34" fillId="3" borderId="64" xfId="7" applyFont="1" applyFill="1" applyBorder="1" applyAlignment="1">
      <alignment horizontal="left" vertical="top" wrapText="1"/>
    </xf>
    <xf numFmtId="0" fontId="5" fillId="3" borderId="58" xfId="7" applyFont="1" applyFill="1" applyBorder="1" applyAlignment="1">
      <alignment horizontal="center" vertical="center"/>
    </xf>
    <xf numFmtId="164" fontId="16" fillId="11" borderId="4" xfId="7" applyNumberFormat="1" applyFont="1" applyFill="1" applyBorder="1" applyAlignment="1">
      <alignment horizontal="center" vertical="top"/>
    </xf>
    <xf numFmtId="0" fontId="17" fillId="11" borderId="9" xfId="7" applyFont="1" applyFill="1" applyBorder="1" applyAlignment="1">
      <alignment horizontal="center" vertical="top"/>
    </xf>
    <xf numFmtId="0" fontId="5" fillId="0" borderId="42" xfId="7" applyFont="1" applyBorder="1" applyAlignment="1">
      <alignment horizontal="center" vertical="center"/>
    </xf>
    <xf numFmtId="164" fontId="20" fillId="11" borderId="8" xfId="7" applyNumberFormat="1" applyFont="1" applyFill="1" applyBorder="1" applyAlignment="1">
      <alignment horizontal="center" vertical="top"/>
    </xf>
    <xf numFmtId="0" fontId="16" fillId="11" borderId="34" xfId="7" applyFont="1" applyFill="1" applyBorder="1" applyAlignment="1">
      <alignment horizontal="center" vertical="top"/>
    </xf>
    <xf numFmtId="0" fontId="5" fillId="0" borderId="44" xfId="7" applyFont="1" applyBorder="1" applyAlignment="1">
      <alignment horizontal="center" vertical="center"/>
    </xf>
    <xf numFmtId="0" fontId="16" fillId="0" borderId="57" xfId="7" applyFont="1" applyBorder="1" applyAlignment="1">
      <alignment horizontal="center" vertical="center" wrapText="1"/>
    </xf>
    <xf numFmtId="0" fontId="5" fillId="0" borderId="46" xfId="7" applyFont="1" applyBorder="1" applyAlignment="1">
      <alignment vertical="top" wrapText="1"/>
    </xf>
    <xf numFmtId="164" fontId="16" fillId="0" borderId="12" xfId="7" applyNumberFormat="1" applyFont="1" applyBorder="1" applyAlignment="1">
      <alignment horizontal="center" vertical="top"/>
    </xf>
    <xf numFmtId="0" fontId="5" fillId="12" borderId="27" xfId="7" applyFont="1" applyFill="1" applyBorder="1" applyAlignment="1">
      <alignment horizontal="left" vertical="top" wrapText="1"/>
    </xf>
    <xf numFmtId="49" fontId="17" fillId="0" borderId="27" xfId="7" applyNumberFormat="1" applyFont="1" applyBorder="1" applyAlignment="1">
      <alignment vertical="top" wrapText="1"/>
    </xf>
    <xf numFmtId="0" fontId="3" fillId="0" borderId="61" xfId="7" applyBorder="1"/>
    <xf numFmtId="0" fontId="3" fillId="0" borderId="58" xfId="7" applyBorder="1"/>
    <xf numFmtId="0" fontId="3" fillId="0" borderId="64" xfId="7" applyBorder="1"/>
    <xf numFmtId="164" fontId="18" fillId="0" borderId="38" xfId="7" applyNumberFormat="1" applyFont="1" applyBorder="1" applyAlignment="1">
      <alignment horizontal="center" vertical="top"/>
    </xf>
    <xf numFmtId="49" fontId="17" fillId="0" borderId="33" xfId="7" applyNumberFormat="1" applyFont="1" applyBorder="1" applyAlignment="1">
      <alignment vertical="top" wrapText="1"/>
    </xf>
    <xf numFmtId="164" fontId="16" fillId="11" borderId="38" xfId="7" applyNumberFormat="1" applyFont="1" applyFill="1" applyBorder="1" applyAlignment="1">
      <alignment horizontal="center" vertical="top"/>
    </xf>
    <xf numFmtId="0" fontId="5" fillId="0" borderId="35" xfId="7" applyFont="1" applyBorder="1" applyAlignment="1">
      <alignment horizontal="center" vertical="center" wrapText="1"/>
    </xf>
    <xf numFmtId="164" fontId="16" fillId="11" borderId="12" xfId="7" applyNumberFormat="1" applyFont="1" applyFill="1" applyBorder="1" applyAlignment="1">
      <alignment horizontal="center" vertical="top"/>
    </xf>
    <xf numFmtId="0" fontId="16" fillId="11" borderId="9" xfId="7" applyFont="1" applyFill="1" applyBorder="1" applyAlignment="1">
      <alignment horizontal="center" vertical="top"/>
    </xf>
    <xf numFmtId="0" fontId="3" fillId="0" borderId="44" xfId="7" applyBorder="1"/>
    <xf numFmtId="0" fontId="3" fillId="0" borderId="57" xfId="7" applyBorder="1"/>
    <xf numFmtId="0" fontId="3" fillId="0" borderId="46" xfId="7" applyBorder="1"/>
    <xf numFmtId="49" fontId="17" fillId="0" borderId="34" xfId="7" applyNumberFormat="1" applyFont="1" applyBorder="1" applyAlignment="1">
      <alignment vertical="top" wrapText="1"/>
    </xf>
    <xf numFmtId="0" fontId="34" fillId="0" borderId="61" xfId="7" applyFont="1" applyBorder="1" applyAlignment="1">
      <alignment horizontal="center" vertical="top"/>
    </xf>
    <xf numFmtId="0" fontId="34" fillId="0" borderId="58" xfId="7" applyFont="1" applyBorder="1" applyAlignment="1">
      <alignment horizontal="center" vertical="top" wrapText="1"/>
    </xf>
    <xf numFmtId="0" fontId="34" fillId="0" borderId="64" xfId="7" applyFont="1" applyBorder="1" applyAlignment="1">
      <alignment horizontal="left" vertical="top" wrapText="1"/>
    </xf>
    <xf numFmtId="164" fontId="17" fillId="11" borderId="12" xfId="7" applyNumberFormat="1" applyFont="1" applyFill="1" applyBorder="1" applyAlignment="1">
      <alignment horizontal="center" vertical="top"/>
    </xf>
    <xf numFmtId="0" fontId="8" fillId="0" borderId="37" xfId="7" applyFont="1" applyBorder="1" applyAlignment="1">
      <alignment vertical="top"/>
    </xf>
    <xf numFmtId="0" fontId="52" fillId="3" borderId="9" xfId="7" applyFont="1" applyFill="1" applyBorder="1" applyAlignment="1">
      <alignment vertical="top" wrapText="1"/>
    </xf>
    <xf numFmtId="0" fontId="8" fillId="0" borderId="11" xfId="7" applyFont="1" applyBorder="1" applyAlignment="1">
      <alignment vertical="top"/>
    </xf>
    <xf numFmtId="0" fontId="8" fillId="0" borderId="26" xfId="7" applyFont="1" applyBorder="1" applyAlignment="1">
      <alignment vertical="top"/>
    </xf>
    <xf numFmtId="0" fontId="8" fillId="0" borderId="26" xfId="7" applyFont="1" applyBorder="1" applyAlignment="1">
      <alignment vertical="center" textRotation="90"/>
    </xf>
    <xf numFmtId="0" fontId="8" fillId="0" borderId="38" xfId="7" applyFont="1" applyBorder="1" applyAlignment="1">
      <alignment vertical="top"/>
    </xf>
    <xf numFmtId="0" fontId="8" fillId="7" borderId="37" xfId="7" applyFont="1" applyFill="1" applyBorder="1" applyAlignment="1">
      <alignment vertical="top"/>
    </xf>
    <xf numFmtId="0" fontId="8" fillId="7" borderId="38" xfId="7" applyFont="1" applyFill="1" applyBorder="1" applyAlignment="1">
      <alignment vertical="top"/>
    </xf>
    <xf numFmtId="0" fontId="8" fillId="7" borderId="11" xfId="7" applyFont="1" applyFill="1" applyBorder="1" applyAlignment="1">
      <alignment vertical="center" textRotation="90"/>
    </xf>
    <xf numFmtId="0" fontId="10" fillId="7" borderId="11" xfId="7" applyFont="1" applyFill="1" applyBorder="1" applyAlignment="1">
      <alignment vertical="top"/>
    </xf>
    <xf numFmtId="0" fontId="10" fillId="7" borderId="12" xfId="7" applyFont="1" applyFill="1" applyBorder="1" applyAlignment="1">
      <alignment vertical="top"/>
    </xf>
    <xf numFmtId="0" fontId="5" fillId="9" borderId="65" xfId="7" applyFont="1" applyFill="1" applyBorder="1" applyAlignment="1">
      <alignment horizontal="center" vertical="top"/>
    </xf>
    <xf numFmtId="0" fontId="5" fillId="9" borderId="81" xfId="7" applyFont="1" applyFill="1" applyBorder="1" applyAlignment="1">
      <alignment horizontal="center" vertical="top"/>
    </xf>
    <xf numFmtId="0" fontId="5" fillId="9" borderId="12" xfId="7" applyFont="1" applyFill="1" applyBorder="1" applyAlignment="1">
      <alignment vertical="top" wrapText="1"/>
    </xf>
    <xf numFmtId="0" fontId="34" fillId="9" borderId="10" xfId="7" applyFont="1" applyFill="1" applyBorder="1" applyAlignment="1">
      <alignment horizontal="center" vertical="top"/>
    </xf>
    <xf numFmtId="0" fontId="18" fillId="9" borderId="11" xfId="7" applyFont="1" applyFill="1" applyBorder="1" applyAlignment="1">
      <alignment horizontal="center" vertical="top"/>
    </xf>
    <xf numFmtId="0" fontId="18" fillId="9" borderId="12" xfId="7" applyFont="1" applyFill="1" applyBorder="1" applyAlignment="1">
      <alignment horizontal="center" vertical="top"/>
    </xf>
    <xf numFmtId="164" fontId="17" fillId="9" borderId="12" xfId="7" applyNumberFormat="1" applyFont="1" applyFill="1" applyBorder="1" applyAlignment="1">
      <alignment horizontal="center" vertical="top"/>
    </xf>
    <xf numFmtId="0" fontId="17" fillId="9" borderId="9" xfId="7" applyFont="1" applyFill="1" applyBorder="1" applyAlignment="1">
      <alignment horizontal="center" vertical="top"/>
    </xf>
    <xf numFmtId="0" fontId="10" fillId="7" borderId="10" xfId="7" applyFont="1" applyFill="1" applyBorder="1" applyAlignment="1">
      <alignment horizontal="left" vertical="top" wrapText="1"/>
    </xf>
    <xf numFmtId="164" fontId="17" fillId="7" borderId="12" xfId="7" applyNumberFormat="1" applyFont="1" applyFill="1" applyBorder="1" applyAlignment="1">
      <alignment horizontal="center" vertical="top" wrapText="1"/>
    </xf>
    <xf numFmtId="0" fontId="18" fillId="0" borderId="28" xfId="7" applyFont="1" applyBorder="1" applyAlignment="1">
      <alignment horizontal="center" vertical="center"/>
    </xf>
    <xf numFmtId="0" fontId="18" fillId="0" borderId="4" xfId="7" applyFont="1" applyBorder="1" applyAlignment="1">
      <alignment horizontal="left" vertical="top"/>
    </xf>
    <xf numFmtId="0" fontId="17" fillId="0" borderId="27" xfId="7" applyFont="1" applyBorder="1" applyAlignment="1">
      <alignment horizontal="center" vertical="top"/>
    </xf>
    <xf numFmtId="0" fontId="5" fillId="0" borderId="27" xfId="6" applyFont="1" applyBorder="1" applyAlignment="1">
      <alignment vertical="top" wrapText="1"/>
    </xf>
    <xf numFmtId="0" fontId="18" fillId="0" borderId="25" xfId="7" applyFont="1" applyBorder="1" applyAlignment="1">
      <alignment horizontal="left" vertical="top"/>
    </xf>
    <xf numFmtId="164" fontId="16" fillId="0" borderId="4" xfId="7" applyNumberFormat="1" applyFont="1" applyBorder="1" applyAlignment="1">
      <alignment horizontal="center" vertical="top"/>
    </xf>
    <xf numFmtId="0" fontId="5" fillId="0" borderId="33" xfId="6" applyFont="1" applyBorder="1" applyAlignment="1">
      <alignment vertical="top" wrapText="1"/>
    </xf>
    <xf numFmtId="49" fontId="17" fillId="12" borderId="15" xfId="7" applyNumberFormat="1" applyFont="1" applyFill="1" applyBorder="1" applyAlignment="1">
      <alignment horizontal="center" vertical="top"/>
    </xf>
    <xf numFmtId="0" fontId="18" fillId="0" borderId="62" xfId="7" applyFont="1" applyBorder="1" applyAlignment="1">
      <alignment horizontal="center" vertical="center"/>
    </xf>
    <xf numFmtId="0" fontId="18" fillId="0" borderId="64" xfId="7" applyFont="1" applyBorder="1" applyAlignment="1">
      <alignment horizontal="left" vertical="top"/>
    </xf>
    <xf numFmtId="0" fontId="16" fillId="0" borderId="62" xfId="7" applyFont="1" applyBorder="1" applyAlignment="1">
      <alignment horizontal="center" vertical="top" wrapText="1"/>
    </xf>
    <xf numFmtId="164" fontId="16" fillId="11" borderId="18" xfId="7" applyNumberFormat="1" applyFont="1" applyFill="1" applyBorder="1" applyAlignment="1">
      <alignment vertical="top"/>
    </xf>
    <xf numFmtId="0" fontId="16" fillId="11" borderId="33" xfId="7" applyFont="1" applyFill="1" applyBorder="1" applyAlignment="1">
      <alignment vertical="top"/>
    </xf>
    <xf numFmtId="49" fontId="17" fillId="7" borderId="33" xfId="7" applyNumberFormat="1" applyFont="1" applyFill="1" applyBorder="1" applyAlignment="1">
      <alignment horizontal="center" vertical="top"/>
    </xf>
    <xf numFmtId="49" fontId="19" fillId="9" borderId="15" xfId="7" applyNumberFormat="1" applyFont="1" applyFill="1" applyBorder="1" applyAlignment="1">
      <alignment horizontal="center" vertical="top"/>
    </xf>
    <xf numFmtId="0" fontId="5" fillId="0" borderId="62" xfId="7" applyFont="1" applyBorder="1" applyAlignment="1">
      <alignment horizontal="center" vertical="top" wrapText="1"/>
    </xf>
    <xf numFmtId="164" fontId="16" fillId="11" borderId="15" xfId="7" applyNumberFormat="1" applyFont="1" applyFill="1" applyBorder="1" applyAlignment="1">
      <alignment vertical="top"/>
    </xf>
    <xf numFmtId="164" fontId="16" fillId="11" borderId="38" xfId="7" applyNumberFormat="1" applyFont="1" applyFill="1" applyBorder="1" applyAlignment="1">
      <alignment vertical="top"/>
    </xf>
    <xf numFmtId="0" fontId="16" fillId="11" borderId="34" xfId="7" applyFont="1" applyFill="1" applyBorder="1" applyAlignment="1">
      <alignment vertical="top"/>
    </xf>
    <xf numFmtId="0" fontId="5" fillId="0" borderId="34" xfId="6" applyFont="1" applyBorder="1" applyAlignment="1">
      <alignment vertical="top" wrapText="1"/>
    </xf>
    <xf numFmtId="0" fontId="5" fillId="0" borderId="44" xfId="7" applyFont="1" applyBorder="1" applyAlignment="1">
      <alignment horizontal="center" vertical="top"/>
    </xf>
    <xf numFmtId="0" fontId="5" fillId="0" borderId="45" xfId="7" applyFont="1" applyBorder="1" applyAlignment="1">
      <alignment horizontal="center" vertical="top" wrapText="1"/>
    </xf>
    <xf numFmtId="164" fontId="16" fillId="11" borderId="4" xfId="7" applyNumberFormat="1" applyFont="1" applyFill="1" applyBorder="1" applyAlignment="1">
      <alignment vertical="top"/>
    </xf>
    <xf numFmtId="0" fontId="16" fillId="11" borderId="27" xfId="7" applyFont="1" applyFill="1" applyBorder="1" applyAlignment="1">
      <alignment vertical="top"/>
    </xf>
    <xf numFmtId="0" fontId="16" fillId="11" borderId="14" xfId="7" applyFont="1" applyFill="1" applyBorder="1" applyAlignment="1">
      <alignment vertical="top"/>
    </xf>
    <xf numFmtId="0" fontId="61" fillId="0" borderId="0" xfId="7" applyFont="1" applyAlignment="1">
      <alignment horizontal="center" vertical="top"/>
    </xf>
    <xf numFmtId="0" fontId="7" fillId="0" borderId="47" xfId="7" applyFont="1" applyBorder="1" applyAlignment="1">
      <alignment horizontal="center" vertical="top"/>
    </xf>
    <xf numFmtId="0" fontId="5" fillId="0" borderId="48" xfId="7" applyFont="1" applyBorder="1" applyAlignment="1">
      <alignment horizontal="center" vertical="top"/>
    </xf>
    <xf numFmtId="0" fontId="5" fillId="0" borderId="29" xfId="7" applyFont="1" applyBorder="1" applyAlignment="1">
      <alignment horizontal="left" vertical="top" wrapText="1"/>
    </xf>
    <xf numFmtId="164" fontId="17" fillId="0" borderId="15" xfId="7" applyNumberFormat="1" applyFont="1" applyBorder="1" applyAlignment="1">
      <alignment horizontal="center" vertical="top"/>
    </xf>
    <xf numFmtId="0" fontId="34" fillId="0" borderId="0" xfId="7" applyFont="1" applyAlignment="1">
      <alignment horizontal="center" vertical="center"/>
    </xf>
    <xf numFmtId="0" fontId="7" fillId="0" borderId="61" xfId="7" applyFont="1" applyBorder="1" applyAlignment="1">
      <alignment horizontal="center" vertical="top"/>
    </xf>
    <xf numFmtId="0" fontId="5" fillId="0" borderId="58" xfId="7" applyFont="1" applyBorder="1" applyAlignment="1">
      <alignment horizontal="center" vertical="top"/>
    </xf>
    <xf numFmtId="164" fontId="18" fillId="0" borderId="12" xfId="7" applyNumberFormat="1" applyFont="1" applyBorder="1" applyAlignment="1">
      <alignment horizontal="center" vertical="top"/>
    </xf>
    <xf numFmtId="0" fontId="34" fillId="0" borderId="58" xfId="7" applyFont="1" applyBorder="1" applyAlignment="1">
      <alignment horizontal="center" vertical="top"/>
    </xf>
    <xf numFmtId="0" fontId="16" fillId="0" borderId="58" xfId="7" applyFont="1" applyBorder="1" applyAlignment="1">
      <alignment horizontal="center" vertical="top" wrapText="1"/>
    </xf>
    <xf numFmtId="0" fontId="16" fillId="0" borderId="64" xfId="7" applyFont="1" applyBorder="1" applyAlignment="1">
      <alignment horizontal="left" vertical="top" wrapText="1"/>
    </xf>
    <xf numFmtId="0" fontId="5" fillId="7" borderId="49" xfId="7" applyFont="1" applyFill="1" applyBorder="1" applyAlignment="1">
      <alignment horizontal="center" vertical="top"/>
    </xf>
    <xf numFmtId="0" fontId="5" fillId="7" borderId="50" xfId="7" applyFont="1" applyFill="1" applyBorder="1" applyAlignment="1">
      <alignment horizontal="center" vertical="top"/>
    </xf>
    <xf numFmtId="0" fontId="5" fillId="7" borderId="36" xfId="7" applyFont="1" applyFill="1" applyBorder="1" applyAlignment="1">
      <alignment horizontal="left" vertical="top" wrapText="1"/>
    </xf>
    <xf numFmtId="0" fontId="5" fillId="7" borderId="65" xfId="7" applyFont="1" applyFill="1" applyBorder="1" applyAlignment="1">
      <alignment horizontal="center" vertical="top"/>
    </xf>
    <xf numFmtId="0" fontId="5" fillId="7" borderId="11" xfId="7" applyFont="1" applyFill="1" applyBorder="1" applyAlignment="1">
      <alignment horizontal="center" vertical="top"/>
    </xf>
    <xf numFmtId="0" fontId="5" fillId="7" borderId="67" xfId="7" applyFont="1" applyFill="1" applyBorder="1" applyAlignment="1">
      <alignment vertical="top"/>
    </xf>
    <xf numFmtId="0" fontId="5" fillId="8" borderId="65" xfId="7" applyFont="1" applyFill="1" applyBorder="1" applyAlignment="1">
      <alignment horizontal="center" vertical="top"/>
    </xf>
    <xf numFmtId="0" fontId="5" fillId="9" borderId="11" xfId="7" applyFont="1" applyFill="1" applyBorder="1" applyAlignment="1">
      <alignment horizontal="center" vertical="top"/>
    </xf>
    <xf numFmtId="0" fontId="5" fillId="9" borderId="67" xfId="7" applyFont="1" applyFill="1" applyBorder="1" applyAlignment="1">
      <alignment horizontal="left" vertical="top" wrapText="1"/>
    </xf>
    <xf numFmtId="0" fontId="27" fillId="0" borderId="0" xfId="7" applyFont="1" applyAlignment="1">
      <alignment horizontal="center" vertical="center" textRotation="90"/>
    </xf>
    <xf numFmtId="0" fontId="24" fillId="0" borderId="0" xfId="3" applyFont="1" applyAlignment="1">
      <alignment vertical="top"/>
    </xf>
    <xf numFmtId="0" fontId="24" fillId="0" borderId="0" xfId="3" applyFont="1" applyAlignment="1">
      <alignment vertical="center"/>
    </xf>
    <xf numFmtId="0" fontId="7" fillId="0" borderId="0" xfId="3" applyFont="1" applyAlignment="1">
      <alignment vertical="top"/>
    </xf>
    <xf numFmtId="0" fontId="24" fillId="0" borderId="33" xfId="3" applyFont="1" applyBorder="1" applyAlignment="1">
      <alignment vertical="top"/>
    </xf>
    <xf numFmtId="164" fontId="24" fillId="0" borderId="0" xfId="3" applyNumberFormat="1" applyFont="1" applyAlignment="1">
      <alignment vertical="top"/>
    </xf>
    <xf numFmtId="0" fontId="63" fillId="0" borderId="0" xfId="3" applyFont="1" applyAlignment="1">
      <alignment vertical="top"/>
    </xf>
    <xf numFmtId="164" fontId="63" fillId="0" borderId="0" xfId="3" applyNumberFormat="1" applyFont="1" applyAlignment="1">
      <alignment vertical="top"/>
    </xf>
    <xf numFmtId="49" fontId="24" fillId="0" borderId="0" xfId="3" applyNumberFormat="1" applyFont="1" applyAlignment="1">
      <alignment horizontal="center" vertical="top"/>
    </xf>
    <xf numFmtId="0" fontId="24" fillId="0" borderId="0" xfId="3" applyFont="1" applyAlignment="1">
      <alignment horizontal="center" vertical="top"/>
    </xf>
    <xf numFmtId="164" fontId="7" fillId="0" borderId="0" xfId="3" applyNumberFormat="1" applyFont="1" applyAlignment="1">
      <alignment horizontal="center" vertical="top" wrapText="1"/>
    </xf>
    <xf numFmtId="0" fontId="7" fillId="0" borderId="0" xfId="3" applyFont="1" applyAlignment="1">
      <alignment horizontal="left" vertical="top" wrapText="1"/>
    </xf>
    <xf numFmtId="0" fontId="7" fillId="0" borderId="0" xfId="3" applyFont="1" applyAlignment="1">
      <alignment horizontal="left" vertical="center" wrapText="1"/>
    </xf>
    <xf numFmtId="0" fontId="14" fillId="0" borderId="0" xfId="3" applyFont="1" applyAlignment="1">
      <alignment horizontal="left" vertical="top" wrapText="1"/>
    </xf>
    <xf numFmtId="2" fontId="5" fillId="0" borderId="0" xfId="3" applyNumberFormat="1" applyFont="1" applyAlignment="1">
      <alignment vertical="top"/>
    </xf>
    <xf numFmtId="0" fontId="34" fillId="0" borderId="0" xfId="3" applyFont="1" applyAlignment="1">
      <alignment vertical="top"/>
    </xf>
    <xf numFmtId="0" fontId="5" fillId="0" borderId="0" xfId="3" applyFont="1" applyAlignment="1">
      <alignment horizontal="center" vertical="top"/>
    </xf>
    <xf numFmtId="4" fontId="64" fillId="0" borderId="0" xfId="3" applyNumberFormat="1" applyFont="1" applyAlignment="1">
      <alignment horizontal="center" vertical="top" wrapText="1"/>
    </xf>
    <xf numFmtId="4" fontId="7" fillId="0" borderId="0" xfId="3" applyNumberFormat="1" applyFont="1" applyAlignment="1">
      <alignment horizontal="center" vertical="top" wrapText="1"/>
    </xf>
    <xf numFmtId="165" fontId="14" fillId="0" borderId="0" xfId="3" applyNumberFormat="1" applyFont="1" applyAlignment="1">
      <alignment horizontal="center" vertical="top" wrapText="1"/>
    </xf>
    <xf numFmtId="165" fontId="5" fillId="0" borderId="0" xfId="3" applyNumberFormat="1" applyFont="1" applyAlignment="1">
      <alignment vertical="top"/>
    </xf>
    <xf numFmtId="165" fontId="64" fillId="0" borderId="0" xfId="3" applyNumberFormat="1" applyFont="1" applyAlignment="1">
      <alignment vertical="top" wrapText="1"/>
    </xf>
    <xf numFmtId="4" fontId="64" fillId="0" borderId="0" xfId="3" applyNumberFormat="1" applyFont="1" applyAlignment="1">
      <alignment vertical="top" wrapText="1"/>
    </xf>
    <xf numFmtId="4" fontId="14" fillId="0" borderId="0" xfId="3" applyNumberFormat="1" applyFont="1" applyAlignment="1">
      <alignment horizontal="center" vertical="top" wrapText="1"/>
    </xf>
    <xf numFmtId="49" fontId="8" fillId="0" borderId="0" xfId="3" applyNumberFormat="1" applyFont="1" applyAlignment="1">
      <alignment horizontal="right" vertical="top"/>
    </xf>
    <xf numFmtId="164" fontId="28" fillId="0" borderId="27" xfId="3" applyNumberFormat="1" applyFont="1" applyBorder="1" applyAlignment="1">
      <alignment horizontal="center" vertical="top" wrapText="1"/>
    </xf>
    <xf numFmtId="164" fontId="4" fillId="0" borderId="32" xfId="3" applyNumberFormat="1" applyFont="1" applyBorder="1" applyAlignment="1">
      <alignment vertical="top" wrapText="1"/>
    </xf>
    <xf numFmtId="164" fontId="40" fillId="2" borderId="27" xfId="3" applyNumberFormat="1" applyFont="1" applyFill="1" applyBorder="1" applyAlignment="1">
      <alignment horizontal="center" vertical="top" wrapText="1"/>
    </xf>
    <xf numFmtId="164" fontId="28" fillId="0" borderId="32" xfId="3" applyNumberFormat="1" applyFont="1" applyBorder="1" applyAlignment="1">
      <alignment horizontal="center" vertical="top" wrapText="1"/>
    </xf>
    <xf numFmtId="164" fontId="28" fillId="4" borderId="9" xfId="3" applyNumberFormat="1" applyFont="1" applyFill="1" applyBorder="1" applyAlignment="1">
      <alignment horizontal="center" vertical="top" wrapText="1"/>
    </xf>
    <xf numFmtId="164" fontId="28" fillId="0" borderId="22" xfId="3" applyNumberFormat="1" applyFont="1" applyBorder="1" applyAlignment="1">
      <alignment horizontal="center" vertical="top" wrapText="1"/>
    </xf>
    <xf numFmtId="164" fontId="28" fillId="0" borderId="1" xfId="3" applyNumberFormat="1" applyFont="1" applyBorder="1" applyAlignment="1">
      <alignment horizontal="center" vertical="top" wrapText="1"/>
    </xf>
    <xf numFmtId="164" fontId="40" fillId="0" borderId="22" xfId="3" applyNumberFormat="1" applyFont="1" applyBorder="1" applyAlignment="1">
      <alignment horizontal="center" vertical="top" wrapText="1"/>
    </xf>
    <xf numFmtId="164" fontId="8" fillId="0" borderId="0" xfId="3" applyNumberFormat="1" applyFont="1" applyAlignment="1">
      <alignment horizontal="center" vertical="top"/>
    </xf>
    <xf numFmtId="164" fontId="10" fillId="2" borderId="67" xfId="3" applyNumberFormat="1" applyFont="1" applyFill="1" applyBorder="1" applyAlignment="1">
      <alignment horizontal="center" vertical="center"/>
    </xf>
    <xf numFmtId="49" fontId="8" fillId="2" borderId="9" xfId="3" applyNumberFormat="1" applyFont="1" applyFill="1" applyBorder="1" applyAlignment="1">
      <alignment horizontal="center" vertical="top"/>
    </xf>
    <xf numFmtId="164" fontId="10" fillId="22" borderId="67" xfId="3" applyNumberFormat="1" applyFont="1" applyFill="1" applyBorder="1" applyAlignment="1">
      <alignment horizontal="center" vertical="center"/>
    </xf>
    <xf numFmtId="49" fontId="8" fillId="22" borderId="9" xfId="3" applyNumberFormat="1" applyFont="1" applyFill="1" applyBorder="1" applyAlignment="1">
      <alignment horizontal="center" vertical="top"/>
    </xf>
    <xf numFmtId="164" fontId="8" fillId="13" borderId="67" xfId="3" applyNumberFormat="1" applyFont="1" applyFill="1" applyBorder="1" applyAlignment="1">
      <alignment horizontal="center" vertical="center"/>
    </xf>
    <xf numFmtId="49" fontId="8" fillId="13" borderId="9" xfId="3" applyNumberFormat="1" applyFont="1" applyFill="1" applyBorder="1" applyAlignment="1">
      <alignment horizontal="center" vertical="top"/>
    </xf>
    <xf numFmtId="0" fontId="5" fillId="0" borderId="14" xfId="3" applyFont="1" applyBorder="1" applyAlignment="1">
      <alignment vertical="top"/>
    </xf>
    <xf numFmtId="0" fontId="5" fillId="0" borderId="48" xfId="3" applyFont="1" applyBorder="1" applyAlignment="1">
      <alignment vertical="top"/>
    </xf>
    <xf numFmtId="0" fontId="5" fillId="0" borderId="29" xfId="3" applyFont="1" applyBorder="1" applyAlignment="1">
      <alignment vertical="top"/>
    </xf>
    <xf numFmtId="164" fontId="8" fillId="10" borderId="4" xfId="3" applyNumberFormat="1" applyFont="1" applyFill="1" applyBorder="1" applyAlignment="1">
      <alignment horizontal="center" vertical="center"/>
    </xf>
    <xf numFmtId="0" fontId="8" fillId="10" borderId="9" xfId="0" applyFont="1" applyFill="1" applyBorder="1" applyAlignment="1">
      <alignment horizontal="center" vertical="top"/>
    </xf>
    <xf numFmtId="49" fontId="8" fillId="0" borderId="2" xfId="3" applyNumberFormat="1" applyFont="1" applyBorder="1" applyAlignment="1">
      <alignment vertical="top"/>
    </xf>
    <xf numFmtId="49" fontId="8" fillId="0" borderId="27" xfId="3" applyNumberFormat="1" applyFont="1" applyBorder="1" applyAlignment="1">
      <alignment horizontal="center" vertical="top"/>
    </xf>
    <xf numFmtId="49" fontId="8" fillId="22" borderId="27" xfId="3" applyNumberFormat="1" applyFont="1" applyFill="1" applyBorder="1" applyAlignment="1">
      <alignment horizontal="center" vertical="top"/>
    </xf>
    <xf numFmtId="0" fontId="5" fillId="0" borderId="54" xfId="3" applyFont="1" applyBorder="1" applyAlignment="1">
      <alignment vertical="top"/>
    </xf>
    <xf numFmtId="0" fontId="5" fillId="0" borderId="55" xfId="3" applyFont="1" applyBorder="1" applyAlignment="1">
      <alignment vertical="top"/>
    </xf>
    <xf numFmtId="164" fontId="8" fillId="0" borderId="4" xfId="3" applyNumberFormat="1" applyFont="1" applyBorder="1" applyAlignment="1">
      <alignment horizontal="center" vertical="center"/>
    </xf>
    <xf numFmtId="0" fontId="8" fillId="0" borderId="9" xfId="3" applyFont="1" applyBorder="1" applyAlignment="1">
      <alignment horizontal="center" vertical="top" wrapText="1"/>
    </xf>
    <xf numFmtId="49" fontId="8" fillId="0" borderId="14" xfId="3" applyNumberFormat="1" applyFont="1" applyBorder="1" applyAlignment="1">
      <alignment vertical="top"/>
    </xf>
    <xf numFmtId="49" fontId="8" fillId="0" borderId="33" xfId="3" applyNumberFormat="1" applyFont="1" applyBorder="1" applyAlignment="1">
      <alignment horizontal="center" vertical="top"/>
    </xf>
    <xf numFmtId="49" fontId="8" fillId="22" borderId="33" xfId="3" applyNumberFormat="1" applyFont="1" applyFill="1" applyBorder="1" applyAlignment="1">
      <alignment horizontal="center" vertical="top"/>
    </xf>
    <xf numFmtId="0" fontId="5" fillId="0" borderId="16" xfId="3" applyFont="1" applyBorder="1" applyAlignment="1">
      <alignment horizontal="center" vertical="top"/>
    </xf>
    <xf numFmtId="0" fontId="5" fillId="0" borderId="69" xfId="3" applyFont="1" applyBorder="1" applyAlignment="1">
      <alignment horizontal="center" vertical="top"/>
    </xf>
    <xf numFmtId="0" fontId="5" fillId="0" borderId="31" xfId="3" applyFont="1" applyBorder="1" applyAlignment="1">
      <alignment vertical="top"/>
    </xf>
    <xf numFmtId="0" fontId="34" fillId="0" borderId="23" xfId="3" applyFont="1" applyBorder="1" applyAlignment="1">
      <alignment horizontal="center" vertical="top"/>
    </xf>
    <xf numFmtId="0" fontId="34" fillId="0" borderId="62" xfId="3" applyFont="1" applyBorder="1" applyAlignment="1">
      <alignment horizontal="center" vertical="top"/>
    </xf>
    <xf numFmtId="0" fontId="34" fillId="0" borderId="64" xfId="3" applyFont="1" applyBorder="1" applyAlignment="1">
      <alignment vertical="top"/>
    </xf>
    <xf numFmtId="164" fontId="10" fillId="0" borderId="4" xfId="3" applyNumberFormat="1" applyFont="1" applyBorder="1" applyAlignment="1">
      <alignment horizontal="center" vertical="center"/>
    </xf>
    <xf numFmtId="49" fontId="8" fillId="0" borderId="37" xfId="3" applyNumberFormat="1" applyFont="1" applyBorder="1" applyAlignment="1">
      <alignment vertical="top"/>
    </xf>
    <xf numFmtId="49" fontId="8" fillId="0" borderId="34" xfId="3" applyNumberFormat="1" applyFont="1" applyBorder="1" applyAlignment="1">
      <alignment horizontal="center" vertical="top"/>
    </xf>
    <xf numFmtId="49" fontId="8" fillId="22" borderId="34" xfId="3" applyNumberFormat="1" applyFont="1" applyFill="1" applyBorder="1" applyAlignment="1">
      <alignment vertical="top"/>
    </xf>
    <xf numFmtId="0" fontId="34" fillId="0" borderId="14" xfId="3" applyFont="1" applyBorder="1" applyAlignment="1">
      <alignment horizontal="center" vertical="top"/>
    </xf>
    <xf numFmtId="0" fontId="34" fillId="0" borderId="59" xfId="3" applyFont="1" applyBorder="1" applyAlignment="1">
      <alignment horizontal="center" vertical="top"/>
    </xf>
    <xf numFmtId="0" fontId="34" fillId="0" borderId="15" xfId="3" applyFont="1" applyBorder="1" applyAlignment="1">
      <alignment vertical="top"/>
    </xf>
    <xf numFmtId="0" fontId="34" fillId="0" borderId="58" xfId="3" applyFont="1" applyBorder="1" applyAlignment="1">
      <alignment horizontal="center" vertical="top"/>
    </xf>
    <xf numFmtId="0" fontId="34" fillId="0" borderId="25" xfId="3" applyFont="1" applyBorder="1" applyAlignment="1">
      <alignment vertical="top"/>
    </xf>
    <xf numFmtId="0" fontId="34" fillId="0" borderId="23" xfId="3" applyFont="1" applyBorder="1" applyAlignment="1">
      <alignment vertical="top"/>
    </xf>
    <xf numFmtId="0" fontId="34" fillId="0" borderId="58" xfId="3" applyFont="1" applyBorder="1" applyAlignment="1">
      <alignment vertical="top"/>
    </xf>
    <xf numFmtId="0" fontId="34" fillId="0" borderId="16" xfId="3" applyFont="1" applyBorder="1" applyAlignment="1">
      <alignment horizontal="center" vertical="top"/>
    </xf>
    <xf numFmtId="0" fontId="34" fillId="0" borderId="30" xfId="3" applyFont="1" applyBorder="1" applyAlignment="1">
      <alignment horizontal="center" vertical="top"/>
    </xf>
    <xf numFmtId="0" fontId="34" fillId="0" borderId="18" xfId="3" applyFont="1" applyBorder="1" applyAlignment="1">
      <alignment vertical="top"/>
    </xf>
    <xf numFmtId="0" fontId="5" fillId="0" borderId="2" xfId="3" applyFont="1" applyBorder="1" applyAlignment="1">
      <alignment horizontal="center" vertical="top"/>
    </xf>
    <xf numFmtId="0" fontId="5" fillId="0" borderId="28" xfId="3" applyFont="1" applyBorder="1" applyAlignment="1">
      <alignment horizontal="center" vertical="top"/>
    </xf>
    <xf numFmtId="0" fontId="5" fillId="0" borderId="4" xfId="3" applyFont="1" applyBorder="1" applyAlignment="1">
      <alignment vertical="top"/>
    </xf>
    <xf numFmtId="49" fontId="8" fillId="11" borderId="27" xfId="3" applyNumberFormat="1" applyFont="1" applyFill="1" applyBorder="1" applyAlignment="1">
      <alignment vertical="center" textRotation="90"/>
    </xf>
    <xf numFmtId="49" fontId="8" fillId="12" borderId="27" xfId="3" applyNumberFormat="1" applyFont="1" applyFill="1" applyBorder="1" applyAlignment="1">
      <alignment horizontal="center" vertical="top"/>
    </xf>
    <xf numFmtId="0" fontId="5" fillId="0" borderId="23" xfId="3" applyFont="1" applyBorder="1" applyAlignment="1">
      <alignment vertical="top"/>
    </xf>
    <xf numFmtId="0" fontId="5" fillId="0" borderId="58" xfId="3" applyFont="1" applyBorder="1" applyAlignment="1">
      <alignment vertical="top"/>
    </xf>
    <xf numFmtId="0" fontId="5" fillId="0" borderId="25" xfId="3" applyFont="1" applyBorder="1" applyAlignment="1">
      <alignment vertical="top"/>
    </xf>
    <xf numFmtId="49" fontId="8" fillId="11" borderId="33" xfId="3" applyNumberFormat="1" applyFont="1" applyFill="1" applyBorder="1" applyAlignment="1">
      <alignment vertical="center" textRotation="90"/>
    </xf>
    <xf numFmtId="49" fontId="8" fillId="12" borderId="33" xfId="3" applyNumberFormat="1" applyFont="1" applyFill="1" applyBorder="1" applyAlignment="1">
      <alignment horizontal="center" vertical="top"/>
    </xf>
    <xf numFmtId="0" fontId="5" fillId="0" borderId="6" xfId="3" applyFont="1" applyBorder="1" applyAlignment="1">
      <alignment horizontal="center" vertical="top"/>
    </xf>
    <xf numFmtId="0" fontId="5" fillId="0" borderId="35" xfId="3" applyFont="1" applyBorder="1" applyAlignment="1">
      <alignment horizontal="center" vertical="top"/>
    </xf>
    <xf numFmtId="0" fontId="5" fillId="0" borderId="8" xfId="3" applyFont="1" applyBorder="1" applyAlignment="1">
      <alignment vertical="top"/>
    </xf>
    <xf numFmtId="49" fontId="8" fillId="12" borderId="34" xfId="3" applyNumberFormat="1" applyFont="1" applyFill="1" applyBorder="1" applyAlignment="1">
      <alignment horizontal="center" vertical="top"/>
    </xf>
    <xf numFmtId="0" fontId="5" fillId="0" borderId="2" xfId="3" applyFont="1" applyBorder="1" applyAlignment="1">
      <alignment vertical="top"/>
    </xf>
    <xf numFmtId="49" fontId="8" fillId="12" borderId="27" xfId="3" applyNumberFormat="1" applyFont="1" applyFill="1" applyBorder="1" applyAlignment="1">
      <alignment vertical="top"/>
    </xf>
    <xf numFmtId="49" fontId="8" fillId="11" borderId="27" xfId="3" applyNumberFormat="1" applyFont="1" applyFill="1" applyBorder="1" applyAlignment="1">
      <alignment vertical="top"/>
    </xf>
    <xf numFmtId="49" fontId="8" fillId="7" borderId="27" xfId="3" applyNumberFormat="1" applyFont="1" applyFill="1" applyBorder="1" applyAlignment="1">
      <alignment vertical="top"/>
    </xf>
    <xf numFmtId="49" fontId="8" fillId="22" borderId="27" xfId="3" applyNumberFormat="1" applyFont="1" applyFill="1" applyBorder="1" applyAlignment="1">
      <alignment vertical="top"/>
    </xf>
    <xf numFmtId="0" fontId="5" fillId="0" borderId="62" xfId="3" applyFont="1" applyBorder="1" applyAlignment="1">
      <alignment vertical="top"/>
    </xf>
    <xf numFmtId="0" fontId="5" fillId="0" borderId="64" xfId="3" applyFont="1" applyBorder="1" applyAlignment="1">
      <alignment vertical="top"/>
    </xf>
    <xf numFmtId="0" fontId="5" fillId="12" borderId="33" xfId="0" applyFont="1" applyFill="1" applyBorder="1" applyAlignment="1">
      <alignment horizontal="left" vertical="top" wrapText="1"/>
    </xf>
    <xf numFmtId="49" fontId="8" fillId="12" borderId="33" xfId="3" applyNumberFormat="1" applyFont="1" applyFill="1" applyBorder="1" applyAlignment="1">
      <alignment vertical="top"/>
    </xf>
    <xf numFmtId="49" fontId="8" fillId="11" borderId="33" xfId="3" applyNumberFormat="1" applyFont="1" applyFill="1" applyBorder="1" applyAlignment="1">
      <alignment vertical="top"/>
    </xf>
    <xf numFmtId="49" fontId="8" fillId="7" borderId="33" xfId="3" applyNumberFormat="1" applyFont="1" applyFill="1" applyBorder="1" applyAlignment="1">
      <alignment vertical="top"/>
    </xf>
    <xf numFmtId="49" fontId="8" fillId="22" borderId="33" xfId="3" applyNumberFormat="1" applyFont="1" applyFill="1" applyBorder="1" applyAlignment="1">
      <alignment vertical="top"/>
    </xf>
    <xf numFmtId="0" fontId="5" fillId="0" borderId="43" xfId="3" applyFont="1" applyBorder="1" applyAlignment="1">
      <alignment horizontal="center" vertical="top"/>
    </xf>
    <xf numFmtId="0" fontId="5" fillId="0" borderId="36" xfId="3" applyFont="1" applyBorder="1" applyAlignment="1">
      <alignment vertical="top"/>
    </xf>
    <xf numFmtId="164" fontId="8" fillId="0" borderId="12" xfId="3" applyNumberFormat="1" applyFont="1" applyBorder="1" applyAlignment="1">
      <alignment horizontal="center" vertical="center"/>
    </xf>
    <xf numFmtId="49" fontId="8" fillId="12" borderId="34" xfId="3" applyNumberFormat="1" applyFont="1" applyFill="1" applyBorder="1" applyAlignment="1">
      <alignment vertical="top"/>
    </xf>
    <xf numFmtId="49" fontId="8" fillId="11" borderId="34" xfId="3" applyNumberFormat="1" applyFont="1" applyFill="1" applyBorder="1" applyAlignment="1">
      <alignment vertical="top"/>
    </xf>
    <xf numFmtId="49" fontId="8" fillId="7" borderId="34" xfId="3" applyNumberFormat="1" applyFont="1" applyFill="1" applyBorder="1" applyAlignment="1">
      <alignment vertical="top"/>
    </xf>
    <xf numFmtId="49" fontId="8" fillId="0" borderId="2" xfId="3" applyNumberFormat="1" applyFont="1" applyBorder="1" applyAlignment="1">
      <alignment horizontal="center" vertical="top"/>
    </xf>
    <xf numFmtId="49" fontId="8" fillId="0" borderId="4" xfId="3" applyNumberFormat="1" applyFont="1" applyBorder="1" applyAlignment="1">
      <alignment horizontal="center" vertical="top"/>
    </xf>
    <xf numFmtId="0" fontId="5" fillId="0" borderId="16" xfId="3" applyFont="1" applyBorder="1" applyAlignment="1">
      <alignment vertical="top"/>
    </xf>
    <xf numFmtId="49" fontId="8" fillId="0" borderId="14" xfId="3" applyNumberFormat="1" applyFont="1" applyBorder="1" applyAlignment="1">
      <alignment horizontal="center" vertical="top"/>
    </xf>
    <xf numFmtId="49" fontId="8" fillId="0" borderId="15" xfId="3" applyNumberFormat="1" applyFont="1" applyBorder="1" applyAlignment="1">
      <alignment horizontal="center" vertical="top"/>
    </xf>
    <xf numFmtId="0" fontId="5" fillId="0" borderId="37" xfId="3" applyFont="1" applyBorder="1" applyAlignment="1">
      <alignment horizontal="center" vertical="top"/>
    </xf>
    <xf numFmtId="0" fontId="5" fillId="0" borderId="50" xfId="3" applyFont="1" applyBorder="1" applyAlignment="1">
      <alignment horizontal="center" vertical="top"/>
    </xf>
    <xf numFmtId="49" fontId="8" fillId="0" borderId="37" xfId="3" applyNumberFormat="1" applyFont="1" applyBorder="1" applyAlignment="1">
      <alignment horizontal="center" vertical="top"/>
    </xf>
    <xf numFmtId="49" fontId="8" fillId="0" borderId="38" xfId="3" applyNumberFormat="1" applyFont="1" applyBorder="1" applyAlignment="1">
      <alignment horizontal="center" vertical="top"/>
    </xf>
    <xf numFmtId="0" fontId="5" fillId="0" borderId="48" xfId="3" applyFont="1" applyBorder="1" applyAlignment="1">
      <alignment horizontal="center" vertical="top"/>
    </xf>
    <xf numFmtId="49" fontId="8" fillId="11" borderId="34" xfId="3" applyNumberFormat="1" applyFont="1" applyFill="1" applyBorder="1" applyAlignment="1">
      <alignment vertical="center" textRotation="90"/>
    </xf>
    <xf numFmtId="49" fontId="8" fillId="0" borderId="27" xfId="3" applyNumberFormat="1" applyFont="1" applyBorder="1" applyAlignment="1">
      <alignment vertical="top"/>
    </xf>
    <xf numFmtId="49" fontId="8" fillId="11" borderId="27" xfId="3" applyNumberFormat="1" applyFont="1" applyFill="1" applyBorder="1" applyAlignment="1">
      <alignment horizontal="center" vertical="top"/>
    </xf>
    <xf numFmtId="49" fontId="8" fillId="0" borderId="33" xfId="3" applyNumberFormat="1" applyFont="1" applyBorder="1" applyAlignment="1">
      <alignment vertical="top"/>
    </xf>
    <xf numFmtId="49" fontId="8" fillId="11" borderId="33" xfId="3" applyNumberFormat="1" applyFont="1" applyFill="1" applyBorder="1" applyAlignment="1">
      <alignment horizontal="center" vertical="top"/>
    </xf>
    <xf numFmtId="49" fontId="8" fillId="11" borderId="34" xfId="3" applyNumberFormat="1" applyFont="1" applyFill="1" applyBorder="1" applyAlignment="1">
      <alignment horizontal="center" vertical="top"/>
    </xf>
    <xf numFmtId="49" fontId="8" fillId="22" borderId="34" xfId="3" applyNumberFormat="1" applyFont="1" applyFill="1" applyBorder="1" applyAlignment="1">
      <alignment horizontal="center" vertical="top"/>
    </xf>
    <xf numFmtId="49" fontId="8" fillId="0" borderId="34" xfId="3" applyNumberFormat="1" applyFont="1" applyBorder="1" applyAlignment="1">
      <alignment vertical="top"/>
    </xf>
    <xf numFmtId="49" fontId="5" fillId="0" borderId="33" xfId="0" applyNumberFormat="1" applyFont="1" applyBorder="1" applyAlignment="1">
      <alignment horizontal="left" vertical="top" wrapText="1"/>
    </xf>
    <xf numFmtId="164" fontId="10" fillId="0" borderId="12" xfId="3" applyNumberFormat="1" applyFont="1" applyBorder="1" applyAlignment="1">
      <alignment horizontal="center" vertical="center"/>
    </xf>
    <xf numFmtId="0" fontId="8" fillId="0" borderId="16" xfId="3" applyFont="1" applyBorder="1" applyAlignment="1">
      <alignment vertical="top"/>
    </xf>
    <xf numFmtId="0" fontId="8" fillId="0" borderId="69" xfId="3" applyFont="1" applyBorder="1" applyAlignment="1">
      <alignment vertical="top"/>
    </xf>
    <xf numFmtId="0" fontId="5" fillId="0" borderId="44" xfId="3" applyFont="1" applyBorder="1" applyAlignment="1">
      <alignment vertical="top"/>
    </xf>
    <xf numFmtId="0" fontId="5" fillId="0" borderId="45" xfId="3" applyFont="1" applyBorder="1" applyAlignment="1">
      <alignment vertical="top"/>
    </xf>
    <xf numFmtId="0" fontId="5" fillId="0" borderId="46" xfId="3" applyFont="1" applyBorder="1" applyAlignment="1">
      <alignment vertical="top"/>
    </xf>
    <xf numFmtId="49" fontId="5" fillId="0" borderId="2" xfId="3" applyNumberFormat="1" applyFont="1" applyBorder="1" applyAlignment="1">
      <alignment horizontal="center" vertical="top"/>
    </xf>
    <xf numFmtId="0" fontId="5" fillId="0" borderId="61" xfId="3" applyFont="1" applyBorder="1" applyAlignment="1">
      <alignment vertical="top"/>
    </xf>
    <xf numFmtId="49" fontId="5" fillId="0" borderId="14" xfId="3" applyNumberFormat="1" applyFont="1" applyBorder="1" applyAlignment="1">
      <alignment horizontal="center" vertical="top"/>
    </xf>
    <xf numFmtId="0" fontId="5" fillId="0" borderId="42" xfId="3" applyFont="1" applyBorder="1" applyAlignment="1">
      <alignment horizontal="center" vertical="top"/>
    </xf>
    <xf numFmtId="0" fontId="5" fillId="0" borderId="43" xfId="3" applyFont="1" applyBorder="1" applyAlignment="1">
      <alignment vertical="top"/>
    </xf>
    <xf numFmtId="164" fontId="8" fillId="0" borderId="4" xfId="3" applyNumberFormat="1" applyFont="1" applyBorder="1" applyAlignment="1">
      <alignment horizontal="center" vertical="top"/>
    </xf>
    <xf numFmtId="0" fontId="8" fillId="0" borderId="9" xfId="0" applyFont="1" applyBorder="1" applyAlignment="1">
      <alignment horizontal="center" vertical="top"/>
    </xf>
    <xf numFmtId="0" fontId="34" fillId="0" borderId="2" xfId="3" applyFont="1" applyBorder="1" applyAlignment="1">
      <alignment vertical="top"/>
    </xf>
    <xf numFmtId="49" fontId="5" fillId="0" borderId="2" xfId="3" applyNumberFormat="1" applyFont="1" applyBorder="1" applyAlignment="1">
      <alignment horizontal="left" vertical="top"/>
    </xf>
    <xf numFmtId="49" fontId="5" fillId="0" borderId="14" xfId="3" applyNumberFormat="1" applyFont="1" applyBorder="1" applyAlignment="1">
      <alignment horizontal="left" vertical="top"/>
    </xf>
    <xf numFmtId="0" fontId="5" fillId="0" borderId="58" xfId="3" applyFont="1" applyBorder="1" applyAlignment="1">
      <alignment horizontal="center" vertical="top"/>
    </xf>
    <xf numFmtId="164" fontId="8" fillId="0" borderId="9" xfId="3" applyNumberFormat="1" applyFont="1" applyBorder="1" applyAlignment="1">
      <alignment horizontal="center" vertical="center"/>
    </xf>
    <xf numFmtId="49" fontId="5" fillId="0" borderId="16" xfId="3" applyNumberFormat="1" applyFont="1" applyBorder="1" applyAlignment="1">
      <alignment horizontal="left" vertical="top"/>
    </xf>
    <xf numFmtId="0" fontId="34" fillId="0" borderId="14" xfId="3" applyFont="1" applyBorder="1" applyAlignment="1">
      <alignment vertical="top"/>
    </xf>
    <xf numFmtId="0" fontId="5" fillId="0" borderId="59" xfId="3" applyFont="1" applyBorder="1" applyAlignment="1">
      <alignment horizontal="center" vertical="top"/>
    </xf>
    <xf numFmtId="164" fontId="8" fillId="10" borderId="15" xfId="3" applyNumberFormat="1" applyFont="1" applyFill="1" applyBorder="1" applyAlignment="1">
      <alignment horizontal="center" vertical="center"/>
    </xf>
    <xf numFmtId="0" fontId="8" fillId="10" borderId="34" xfId="0" applyFont="1" applyFill="1" applyBorder="1" applyAlignment="1">
      <alignment horizontal="center" vertical="top"/>
    </xf>
    <xf numFmtId="49" fontId="8" fillId="0" borderId="33" xfId="3" applyNumberFormat="1" applyFont="1" applyBorder="1" applyAlignment="1">
      <alignment vertical="center"/>
    </xf>
    <xf numFmtId="49" fontId="8" fillId="0" borderId="34" xfId="3" applyNumberFormat="1" applyFont="1" applyBorder="1" applyAlignment="1">
      <alignment horizontal="left" vertical="top"/>
    </xf>
    <xf numFmtId="49" fontId="8" fillId="0" borderId="34" xfId="3" applyNumberFormat="1" applyFont="1" applyBorder="1" applyAlignment="1">
      <alignment vertical="center"/>
    </xf>
    <xf numFmtId="0" fontId="5" fillId="3" borderId="0" xfId="0" applyFont="1" applyFill="1" applyAlignment="1">
      <alignment horizontal="center" vertical="center" wrapText="1"/>
    </xf>
    <xf numFmtId="164" fontId="5" fillId="3" borderId="58" xfId="0" applyNumberFormat="1" applyFont="1" applyFill="1" applyBorder="1" applyAlignment="1">
      <alignment horizontal="center" vertical="center" wrapText="1"/>
    </xf>
    <xf numFmtId="49" fontId="8" fillId="11" borderId="14" xfId="3" applyNumberFormat="1" applyFont="1" applyFill="1" applyBorder="1" applyAlignment="1">
      <alignment horizontal="center" vertical="top"/>
    </xf>
    <xf numFmtId="164" fontId="5" fillId="3" borderId="30" xfId="0" applyNumberFormat="1" applyFont="1" applyFill="1" applyBorder="1" applyAlignment="1">
      <alignment horizontal="center" vertical="center" wrapText="1"/>
    </xf>
    <xf numFmtId="0" fontId="5" fillId="3" borderId="31" xfId="0" applyFont="1" applyFill="1" applyBorder="1" applyAlignment="1">
      <alignment horizontal="left" vertical="top" wrapText="1"/>
    </xf>
    <xf numFmtId="164" fontId="8" fillId="0" borderId="33" xfId="3" applyNumberFormat="1" applyFont="1" applyBorder="1" applyAlignment="1">
      <alignment horizontal="center" vertical="center"/>
    </xf>
    <xf numFmtId="49" fontId="8" fillId="0" borderId="33" xfId="3" applyNumberFormat="1" applyFont="1" applyBorder="1" applyAlignment="1">
      <alignment horizontal="left" vertical="top"/>
    </xf>
    <xf numFmtId="164" fontId="8" fillId="0" borderId="32" xfId="3" applyNumberFormat="1" applyFont="1" applyBorder="1" applyAlignment="1">
      <alignment horizontal="center" vertical="center"/>
    </xf>
    <xf numFmtId="0" fontId="5" fillId="0" borderId="0" xfId="0" applyFont="1" applyAlignment="1">
      <alignment horizontal="center" vertical="center" wrapText="1"/>
    </xf>
    <xf numFmtId="0" fontId="5" fillId="0" borderId="2" xfId="0" applyFont="1" applyBorder="1" applyAlignment="1">
      <alignment horizontal="center" vertical="center" wrapText="1"/>
    </xf>
    <xf numFmtId="164" fontId="5" fillId="14" borderId="28" xfId="0" applyNumberFormat="1" applyFont="1" applyFill="1" applyBorder="1" applyAlignment="1">
      <alignment horizontal="center" vertical="center" wrapText="1"/>
    </xf>
    <xf numFmtId="0" fontId="5" fillId="0" borderId="29" xfId="0" applyFont="1" applyBorder="1" applyAlignment="1">
      <alignment vertical="top" wrapText="1"/>
    </xf>
    <xf numFmtId="49" fontId="8" fillId="0" borderId="27" xfId="3" applyNumberFormat="1" applyFont="1" applyBorder="1" applyAlignment="1">
      <alignment vertical="center"/>
    </xf>
    <xf numFmtId="0" fontId="5" fillId="0" borderId="16" xfId="0" applyFont="1" applyBorder="1" applyAlignment="1">
      <alignment horizontal="center" vertical="center" wrapText="1"/>
    </xf>
    <xf numFmtId="164" fontId="5" fillId="14" borderId="30" xfId="0" applyNumberFormat="1" applyFont="1" applyFill="1" applyBorder="1" applyAlignment="1">
      <alignment horizontal="center" vertical="center" wrapText="1"/>
    </xf>
    <xf numFmtId="0" fontId="8" fillId="0" borderId="27" xfId="3" applyFont="1" applyBorder="1" applyAlignment="1">
      <alignment horizontal="center" vertical="top" wrapText="1"/>
    </xf>
    <xf numFmtId="0" fontId="5" fillId="0" borderId="14" xfId="0" applyFont="1" applyBorder="1" applyAlignment="1">
      <alignment horizontal="center" vertical="center" wrapText="1"/>
    </xf>
    <xf numFmtId="164" fontId="5" fillId="14" borderId="59" xfId="0" applyNumberFormat="1" applyFont="1" applyFill="1" applyBorder="1" applyAlignment="1">
      <alignment horizontal="center" vertical="center" wrapText="1"/>
    </xf>
    <xf numFmtId="0" fontId="5" fillId="0" borderId="55" xfId="0" applyFont="1" applyBorder="1" applyAlignment="1">
      <alignment horizontal="left" vertical="center" wrapText="1"/>
    </xf>
    <xf numFmtId="164" fontId="8" fillId="10" borderId="33" xfId="3" applyNumberFormat="1" applyFont="1" applyFill="1" applyBorder="1" applyAlignment="1">
      <alignment horizontal="center" vertical="center"/>
    </xf>
    <xf numFmtId="0" fontId="5" fillId="0" borderId="31" xfId="0" applyFont="1" applyBorder="1" applyAlignment="1">
      <alignment horizontal="left" vertical="center" wrapText="1"/>
    </xf>
    <xf numFmtId="0" fontId="34" fillId="0" borderId="0" xfId="0" applyFont="1"/>
    <xf numFmtId="0" fontId="5" fillId="0" borderId="46" xfId="0" applyFont="1" applyBorder="1" applyAlignment="1">
      <alignment horizontal="left" vertical="top" wrapText="1"/>
    </xf>
    <xf numFmtId="0" fontId="5" fillId="0" borderId="42" xfId="0" applyFont="1" applyBorder="1" applyAlignment="1">
      <alignment horizontal="center" vertical="center" wrapText="1"/>
    </xf>
    <xf numFmtId="164" fontId="5" fillId="14" borderId="35" xfId="0" applyNumberFormat="1" applyFont="1" applyFill="1" applyBorder="1" applyAlignment="1">
      <alignment horizontal="center" vertical="center" wrapText="1"/>
    </xf>
    <xf numFmtId="0" fontId="5" fillId="0" borderId="36" xfId="0" applyFont="1" applyBorder="1" applyAlignment="1">
      <alignment horizontal="left" vertical="top" wrapText="1"/>
    </xf>
    <xf numFmtId="0" fontId="5" fillId="12" borderId="38" xfId="0" applyFont="1" applyFill="1" applyBorder="1" applyAlignment="1">
      <alignment vertical="top" wrapText="1"/>
    </xf>
    <xf numFmtId="0" fontId="5" fillId="0" borderId="53" xfId="0" applyFont="1" applyBorder="1" applyAlignment="1">
      <alignment horizontal="center" vertical="center" wrapText="1"/>
    </xf>
    <xf numFmtId="0" fontId="5" fillId="0" borderId="29" xfId="0" applyFont="1" applyBorder="1" applyAlignment="1">
      <alignment horizontal="left" vertical="top" wrapText="1"/>
    </xf>
    <xf numFmtId="49" fontId="8" fillId="0" borderId="27" xfId="3" applyNumberFormat="1" applyFont="1" applyBorder="1" applyAlignment="1">
      <alignment horizontal="left" vertical="top"/>
    </xf>
    <xf numFmtId="0" fontId="8" fillId="0" borderId="2" xfId="3" applyFont="1" applyBorder="1" applyAlignment="1">
      <alignment horizontal="center" vertical="top" wrapText="1"/>
    </xf>
    <xf numFmtId="0" fontId="8" fillId="0" borderId="10" xfId="3" applyFont="1" applyBorder="1" applyAlignment="1">
      <alignment horizontal="center" vertical="top" wrapText="1"/>
    </xf>
    <xf numFmtId="0" fontId="5" fillId="0" borderId="28" xfId="3" applyFont="1" applyBorder="1" applyAlignment="1">
      <alignment vertical="top"/>
    </xf>
    <xf numFmtId="164" fontId="8" fillId="11" borderId="4" xfId="3" applyNumberFormat="1" applyFont="1" applyFill="1" applyBorder="1" applyAlignment="1">
      <alignment horizontal="center" vertical="center"/>
    </xf>
    <xf numFmtId="0" fontId="8" fillId="11" borderId="1" xfId="0" applyFont="1" applyFill="1" applyBorder="1" applyAlignment="1">
      <alignment horizontal="center" vertical="top"/>
    </xf>
    <xf numFmtId="0" fontId="5" fillId="0" borderId="59" xfId="3" applyFont="1" applyBorder="1" applyAlignment="1">
      <alignment vertical="top"/>
    </xf>
    <xf numFmtId="0" fontId="5" fillId="0" borderId="15" xfId="3" applyFont="1" applyBorder="1" applyAlignment="1">
      <alignment vertical="top"/>
    </xf>
    <xf numFmtId="0" fontId="8" fillId="11" borderId="27" xfId="3" applyFont="1" applyFill="1" applyBorder="1" applyAlignment="1">
      <alignment horizontal="center" vertical="center" wrapText="1"/>
    </xf>
    <xf numFmtId="0" fontId="5" fillId="0" borderId="15" xfId="3" applyFont="1" applyBorder="1" applyAlignment="1">
      <alignment horizontal="left" vertical="top"/>
    </xf>
    <xf numFmtId="0" fontId="5" fillId="0" borderId="37" xfId="3" applyFont="1" applyBorder="1" applyAlignment="1">
      <alignment vertical="top"/>
    </xf>
    <xf numFmtId="0" fontId="5" fillId="0" borderId="56" xfId="3" applyFont="1" applyBorder="1" applyAlignment="1">
      <alignment vertical="top"/>
    </xf>
    <xf numFmtId="0" fontId="5" fillId="0" borderId="38" xfId="3" applyFont="1" applyBorder="1" applyAlignment="1">
      <alignment vertical="top"/>
    </xf>
    <xf numFmtId="164" fontId="8" fillId="11" borderId="9" xfId="3" applyNumberFormat="1" applyFont="1" applyFill="1" applyBorder="1" applyAlignment="1">
      <alignment horizontal="center" vertical="center"/>
    </xf>
    <xf numFmtId="0" fontId="8" fillId="11" borderId="9" xfId="3" applyFont="1" applyFill="1" applyBorder="1" applyAlignment="1">
      <alignment horizontal="center" vertical="center" wrapText="1"/>
    </xf>
    <xf numFmtId="49" fontId="8" fillId="0" borderId="34" xfId="3" applyNumberFormat="1" applyFont="1" applyBorder="1" applyAlignment="1">
      <alignment horizontal="center" vertical="top" wrapText="1"/>
    </xf>
    <xf numFmtId="0" fontId="5" fillId="0" borderId="65" xfId="3" applyFont="1" applyBorder="1" applyAlignment="1">
      <alignment vertical="top"/>
    </xf>
    <xf numFmtId="0" fontId="5" fillId="0" borderId="68" xfId="3" applyFont="1" applyBorder="1" applyAlignment="1">
      <alignment vertical="top"/>
    </xf>
    <xf numFmtId="0" fontId="5" fillId="0" borderId="67" xfId="3" applyFont="1" applyBorder="1" applyAlignment="1">
      <alignment vertical="top"/>
    </xf>
    <xf numFmtId="164" fontId="8" fillId="10" borderId="12" xfId="3" applyNumberFormat="1" applyFont="1" applyFill="1" applyBorder="1" applyAlignment="1">
      <alignment horizontal="center" vertical="top"/>
    </xf>
    <xf numFmtId="0" fontId="5" fillId="0" borderId="34" xfId="0" applyFont="1" applyBorder="1" applyAlignment="1">
      <alignment horizontal="left" vertical="top" wrapText="1"/>
    </xf>
    <xf numFmtId="49" fontId="8" fillId="13" borderId="14" xfId="3" applyNumberFormat="1" applyFont="1" applyFill="1" applyBorder="1" applyAlignment="1">
      <alignment vertical="top"/>
    </xf>
    <xf numFmtId="0" fontId="5" fillId="0" borderId="39" xfId="3" applyFont="1" applyBorder="1" applyAlignment="1">
      <alignment vertical="top"/>
    </xf>
    <xf numFmtId="0" fontId="5" fillId="0" borderId="63" xfId="3" applyFont="1" applyBorder="1" applyAlignment="1">
      <alignment vertical="top"/>
    </xf>
    <xf numFmtId="0" fontId="5" fillId="0" borderId="41" xfId="3" applyFont="1" applyBorder="1" applyAlignment="1">
      <alignment vertical="top"/>
    </xf>
    <xf numFmtId="0" fontId="8" fillId="0" borderId="33" xfId="3" applyFont="1" applyBorder="1" applyAlignment="1">
      <alignment horizontal="center" wrapText="1"/>
    </xf>
    <xf numFmtId="0" fontId="8" fillId="0" borderId="9" xfId="3" applyFont="1" applyBorder="1" applyAlignment="1">
      <alignment horizontal="center" wrapText="1"/>
    </xf>
    <xf numFmtId="0" fontId="5" fillId="0" borderId="34" xfId="7" applyFont="1" applyBorder="1" applyAlignment="1">
      <alignment horizontal="left" vertical="top" wrapText="1"/>
    </xf>
    <xf numFmtId="0" fontId="8" fillId="0" borderId="27" xfId="3" applyFont="1" applyBorder="1" applyAlignment="1">
      <alignment horizontal="center" wrapText="1"/>
    </xf>
    <xf numFmtId="0" fontId="5" fillId="0" borderId="4" xfId="7" applyFont="1" applyBorder="1" applyAlignment="1">
      <alignment horizontal="left" vertical="top" wrapText="1"/>
    </xf>
    <xf numFmtId="0" fontId="5" fillId="0" borderId="49" xfId="3" applyFont="1" applyBorder="1" applyAlignment="1">
      <alignment vertical="top"/>
    </xf>
    <xf numFmtId="0" fontId="5" fillId="0" borderId="51" xfId="3" applyFont="1" applyBorder="1" applyAlignment="1">
      <alignment vertical="top"/>
    </xf>
    <xf numFmtId="164" fontId="8" fillId="10" borderId="12" xfId="3" applyNumberFormat="1" applyFont="1" applyFill="1" applyBorder="1" applyAlignment="1">
      <alignment horizontal="center" vertical="center"/>
    </xf>
    <xf numFmtId="0" fontId="5" fillId="0" borderId="47" xfId="3" applyFont="1" applyBorder="1" applyAlignment="1">
      <alignment vertical="top"/>
    </xf>
    <xf numFmtId="0" fontId="5" fillId="0" borderId="42" xfId="3" applyFont="1" applyBorder="1" applyAlignment="1">
      <alignment horizontal="center" vertical="center"/>
    </xf>
    <xf numFmtId="164" fontId="5" fillId="14" borderId="43" xfId="0" applyNumberFormat="1" applyFont="1" applyFill="1" applyBorder="1" applyAlignment="1">
      <alignment horizontal="center" vertical="center" wrapText="1"/>
    </xf>
    <xf numFmtId="0" fontId="5" fillId="0" borderId="36" xfId="0" applyFont="1" applyBorder="1" applyAlignment="1">
      <alignment horizontal="left" vertical="center" wrapText="1"/>
    </xf>
    <xf numFmtId="164" fontId="8" fillId="10" borderId="9" xfId="3" applyNumberFormat="1" applyFont="1" applyFill="1" applyBorder="1" applyAlignment="1">
      <alignment horizontal="center" vertical="center"/>
    </xf>
    <xf numFmtId="0" fontId="65" fillId="0" borderId="0" xfId="0" applyFont="1" applyAlignment="1">
      <alignment vertical="center"/>
    </xf>
    <xf numFmtId="0" fontId="5" fillId="0" borderId="52" xfId="3" applyFont="1" applyBorder="1" applyAlignment="1">
      <alignment vertical="top"/>
    </xf>
    <xf numFmtId="0" fontId="5" fillId="0" borderId="30" xfId="3" applyFont="1" applyBorder="1" applyAlignment="1">
      <alignment vertical="top"/>
    </xf>
    <xf numFmtId="164" fontId="8" fillId="10" borderId="34" xfId="3" applyNumberFormat="1" applyFont="1" applyFill="1" applyBorder="1" applyAlignment="1">
      <alignment horizontal="center" vertical="center"/>
    </xf>
    <xf numFmtId="0" fontId="52" fillId="0" borderId="0" xfId="0" applyFont="1" applyAlignment="1">
      <alignment vertical="center" wrapText="1"/>
    </xf>
    <xf numFmtId="0" fontId="44" fillId="0" borderId="0" xfId="0" applyFont="1" applyAlignment="1">
      <alignment horizontal="center" vertical="center"/>
    </xf>
    <xf numFmtId="0" fontId="5" fillId="0" borderId="66" xfId="3" applyFont="1" applyBorder="1" applyAlignment="1">
      <alignment vertical="top"/>
    </xf>
    <xf numFmtId="0" fontId="5" fillId="0" borderId="40" xfId="3" applyFont="1" applyBorder="1" applyAlignment="1">
      <alignment vertical="top"/>
    </xf>
    <xf numFmtId="0" fontId="5" fillId="0" borderId="69" xfId="3" applyFont="1" applyBorder="1" applyAlignment="1">
      <alignment vertical="top"/>
    </xf>
    <xf numFmtId="164" fontId="8" fillId="0" borderId="27" xfId="3" applyNumberFormat="1" applyFont="1" applyBorder="1" applyAlignment="1">
      <alignment horizontal="center" vertical="center"/>
    </xf>
    <xf numFmtId="2" fontId="8" fillId="10" borderId="9" xfId="3" applyNumberFormat="1" applyFont="1" applyFill="1" applyBorder="1" applyAlignment="1">
      <alignment horizontal="center" vertical="center"/>
    </xf>
    <xf numFmtId="0" fontId="8" fillId="0" borderId="12" xfId="3" applyFont="1" applyBorder="1" applyAlignment="1">
      <alignment horizontal="center" vertical="center" wrapText="1"/>
    </xf>
    <xf numFmtId="164" fontId="8" fillId="10" borderId="33" xfId="3" applyNumberFormat="1" applyFont="1" applyFill="1" applyBorder="1" applyAlignment="1">
      <alignment horizontal="center" vertical="top"/>
    </xf>
    <xf numFmtId="0" fontId="8" fillId="0" borderId="33" xfId="3" applyFont="1" applyBorder="1" applyAlignment="1">
      <alignment horizontal="center" vertical="top" wrapText="1"/>
    </xf>
    <xf numFmtId="0" fontId="5" fillId="0" borderId="42" xfId="3" applyFont="1" applyBorder="1" applyAlignment="1">
      <alignment vertical="top"/>
    </xf>
    <xf numFmtId="0" fontId="5" fillId="0" borderId="35" xfId="3" applyFont="1" applyBorder="1" applyAlignment="1">
      <alignment vertical="top"/>
    </xf>
    <xf numFmtId="49" fontId="8" fillId="12" borderId="4" xfId="3" applyNumberFormat="1" applyFont="1" applyFill="1" applyBorder="1" applyAlignment="1">
      <alignment vertical="top"/>
    </xf>
    <xf numFmtId="0" fontId="5" fillId="0" borderId="53" xfId="3" applyFont="1" applyBorder="1" applyAlignment="1">
      <alignment vertical="top"/>
    </xf>
    <xf numFmtId="0" fontId="8" fillId="0" borderId="34" xfId="3" applyFont="1" applyBorder="1" applyAlignment="1">
      <alignment horizontal="center" wrapText="1"/>
    </xf>
    <xf numFmtId="0" fontId="5" fillId="12" borderId="0" xfId="3" applyFont="1" applyFill="1" applyAlignment="1">
      <alignment vertical="top"/>
    </xf>
    <xf numFmtId="164" fontId="8" fillId="10" borderId="27" xfId="3" applyNumberFormat="1" applyFont="1" applyFill="1" applyBorder="1" applyAlignment="1">
      <alignment horizontal="center" vertical="center"/>
    </xf>
    <xf numFmtId="0" fontId="8" fillId="0" borderId="1" xfId="0" applyFont="1" applyBorder="1" applyAlignment="1">
      <alignment horizontal="center" vertical="top"/>
    </xf>
    <xf numFmtId="0" fontId="8" fillId="0" borderId="33" xfId="0" applyFont="1" applyBorder="1" applyAlignment="1">
      <alignment horizontal="center" vertical="top" wrapText="1"/>
    </xf>
    <xf numFmtId="0" fontId="8" fillId="12" borderId="27" xfId="0" applyFont="1" applyFill="1" applyBorder="1" applyAlignment="1">
      <alignment horizontal="center" vertical="top" wrapText="1"/>
    </xf>
    <xf numFmtId="0" fontId="34" fillId="0" borderId="0" xfId="0" applyFont="1" applyAlignment="1">
      <alignment horizontal="center" wrapText="1"/>
    </xf>
    <xf numFmtId="0" fontId="8" fillId="0" borderId="34" xfId="0" applyFont="1" applyBorder="1" applyAlignment="1">
      <alignment horizontal="center" vertical="top" wrapText="1"/>
    </xf>
    <xf numFmtId="49" fontId="8" fillId="13" borderId="37" xfId="3" applyNumberFormat="1" applyFont="1" applyFill="1" applyBorder="1" applyAlignment="1">
      <alignment vertical="top"/>
    </xf>
    <xf numFmtId="164" fontId="8" fillId="11" borderId="27" xfId="3" applyNumberFormat="1" applyFont="1" applyFill="1" applyBorder="1" applyAlignment="1">
      <alignment horizontal="center" vertical="center"/>
    </xf>
    <xf numFmtId="0" fontId="5" fillId="0" borderId="52" xfId="0" applyFont="1" applyBorder="1" applyAlignment="1">
      <alignment horizontal="center" wrapText="1"/>
    </xf>
    <xf numFmtId="164" fontId="5" fillId="14" borderId="69" xfId="0" applyNumberFormat="1" applyFont="1" applyFill="1" applyBorder="1" applyAlignment="1">
      <alignment horizontal="center" wrapText="1"/>
    </xf>
    <xf numFmtId="0" fontId="5" fillId="0" borderId="31" xfId="0" applyFont="1" applyBorder="1" applyAlignment="1">
      <alignment vertical="center" wrapText="1"/>
    </xf>
    <xf numFmtId="0" fontId="8" fillId="11" borderId="27" xfId="3" applyFont="1" applyFill="1" applyBorder="1" applyAlignment="1">
      <alignment horizontal="center" wrapText="1"/>
    </xf>
    <xf numFmtId="0" fontId="8" fillId="11" borderId="9" xfId="3" applyFont="1" applyFill="1" applyBorder="1" applyAlignment="1">
      <alignment horizontal="center" wrapText="1"/>
    </xf>
    <xf numFmtId="49" fontId="8" fillId="0" borderId="3" xfId="3" applyNumberFormat="1" applyFont="1" applyBorder="1" applyAlignment="1">
      <alignment horizontal="center" vertical="top"/>
    </xf>
    <xf numFmtId="49" fontId="8" fillId="13" borderId="2" xfId="3" applyNumberFormat="1" applyFont="1" applyFill="1" applyBorder="1" applyAlignment="1">
      <alignment horizontal="center" vertical="top"/>
    </xf>
    <xf numFmtId="0" fontId="34" fillId="0" borderId="37" xfId="3" applyFont="1" applyBorder="1" applyAlignment="1">
      <alignment vertical="top"/>
    </xf>
    <xf numFmtId="164" fontId="5" fillId="0" borderId="9" xfId="3" applyNumberFormat="1" applyFont="1" applyBorder="1" applyAlignment="1">
      <alignment horizontal="center" vertical="center"/>
    </xf>
    <xf numFmtId="0" fontId="5" fillId="0" borderId="38" xfId="3" applyFont="1" applyBorder="1" applyAlignment="1">
      <alignment horizontal="center" vertical="top"/>
    </xf>
    <xf numFmtId="49" fontId="8" fillId="0" borderId="0" xfId="3" applyNumberFormat="1" applyFont="1" applyAlignment="1">
      <alignment horizontal="center" vertical="top"/>
    </xf>
    <xf numFmtId="49" fontId="8" fillId="13" borderId="14" xfId="3" applyNumberFormat="1" applyFont="1" applyFill="1" applyBorder="1" applyAlignment="1">
      <alignment horizontal="center" vertical="top"/>
    </xf>
    <xf numFmtId="0" fontId="34" fillId="0" borderId="44" xfId="3" applyFont="1" applyBorder="1" applyAlignment="1">
      <alignment vertical="top"/>
    </xf>
    <xf numFmtId="0" fontId="5" fillId="0" borderId="57" xfId="3" applyFont="1" applyBorder="1" applyAlignment="1">
      <alignment vertical="top"/>
    </xf>
    <xf numFmtId="0" fontId="8" fillId="11" borderId="1" xfId="0" applyFont="1" applyFill="1" applyBorder="1" applyAlignment="1">
      <alignment horizontal="center" vertical="center"/>
    </xf>
    <xf numFmtId="0" fontId="34" fillId="0" borderId="61" xfId="3" applyFont="1" applyBorder="1" applyAlignment="1">
      <alignment vertical="top"/>
    </xf>
    <xf numFmtId="0" fontId="5" fillId="0" borderId="0" xfId="0" applyFont="1" applyAlignment="1">
      <alignment horizontal="center" wrapText="1"/>
    </xf>
    <xf numFmtId="0" fontId="5" fillId="0" borderId="61" xfId="0" applyFont="1" applyBorder="1" applyAlignment="1">
      <alignment horizontal="center" wrapText="1"/>
    </xf>
    <xf numFmtId="164" fontId="5" fillId="14" borderId="62" xfId="0" applyNumberFormat="1" applyFont="1" applyFill="1" applyBorder="1" applyAlignment="1">
      <alignment horizontal="center" wrapText="1"/>
    </xf>
    <xf numFmtId="0" fontId="5" fillId="0" borderId="64" xfId="0" applyFont="1" applyBorder="1" applyAlignment="1">
      <alignment vertical="top" wrapText="1"/>
    </xf>
    <xf numFmtId="0" fontId="5" fillId="0" borderId="0" xfId="0" applyFont="1" applyAlignment="1">
      <alignment horizontal="center"/>
    </xf>
    <xf numFmtId="0" fontId="5" fillId="0" borderId="42" xfId="0" applyFont="1" applyBorder="1" applyAlignment="1">
      <alignment horizontal="center"/>
    </xf>
    <xf numFmtId="164" fontId="5" fillId="14" borderId="43" xfId="0" applyNumberFormat="1" applyFont="1" applyFill="1" applyBorder="1" applyAlignment="1">
      <alignment horizontal="center" wrapText="1"/>
    </xf>
    <xf numFmtId="0" fontId="5" fillId="0" borderId="36" xfId="0" applyFont="1" applyBorder="1" applyAlignment="1">
      <alignment vertical="top" wrapText="1"/>
    </xf>
    <xf numFmtId="49" fontId="8" fillId="13" borderId="37" xfId="3" applyNumberFormat="1" applyFont="1" applyFill="1" applyBorder="1" applyAlignment="1">
      <alignment horizontal="center" vertical="top"/>
    </xf>
    <xf numFmtId="0" fontId="14" fillId="11" borderId="27" xfId="3" applyFont="1" applyFill="1" applyBorder="1" applyAlignment="1">
      <alignment horizontal="center" vertical="center" textRotation="90" wrapText="1"/>
    </xf>
    <xf numFmtId="0" fontId="5" fillId="0" borderId="12" xfId="3" applyFont="1" applyBorder="1" applyAlignment="1">
      <alignment horizontal="center" vertical="top"/>
    </xf>
    <xf numFmtId="0" fontId="14" fillId="11" borderId="33" xfId="3" applyFont="1" applyFill="1" applyBorder="1" applyAlignment="1">
      <alignment horizontal="center" vertical="center" textRotation="90" wrapText="1"/>
    </xf>
    <xf numFmtId="0" fontId="5" fillId="0" borderId="52" xfId="0" applyFont="1" applyBorder="1" applyAlignment="1">
      <alignment horizontal="center" vertical="center" wrapText="1"/>
    </xf>
    <xf numFmtId="0" fontId="5" fillId="14" borderId="69" xfId="0" applyFont="1" applyFill="1" applyBorder="1" applyAlignment="1">
      <alignment horizontal="center" vertical="center" wrapText="1"/>
    </xf>
    <xf numFmtId="0" fontId="34" fillId="0" borderId="42" xfId="3" applyFont="1" applyBorder="1" applyAlignment="1">
      <alignment vertical="top"/>
    </xf>
    <xf numFmtId="49" fontId="5" fillId="0" borderId="0" xfId="0" applyNumberFormat="1" applyFont="1" applyAlignment="1">
      <alignment horizontal="center" vertical="center"/>
    </xf>
    <xf numFmtId="49" fontId="5" fillId="0" borderId="65" xfId="0" applyNumberFormat="1" applyFont="1" applyBorder="1" applyAlignment="1">
      <alignment horizontal="center" vertical="center"/>
    </xf>
    <xf numFmtId="49" fontId="5" fillId="0" borderId="68" xfId="0" applyNumberFormat="1" applyFont="1" applyBorder="1" applyAlignment="1">
      <alignment horizontal="center" vertical="center"/>
    </xf>
    <xf numFmtId="0" fontId="5" fillId="0" borderId="12" xfId="10" applyFont="1" applyBorder="1" applyAlignment="1">
      <alignment vertical="top" wrapText="1"/>
    </xf>
    <xf numFmtId="49" fontId="8" fillId="13" borderId="12" xfId="3" applyNumberFormat="1" applyFont="1" applyFill="1" applyBorder="1" applyAlignment="1">
      <alignment horizontal="center" vertical="top"/>
    </xf>
    <xf numFmtId="0" fontId="27" fillId="0" borderId="0" xfId="0" applyFont="1" applyAlignment="1">
      <alignment vertical="top"/>
    </xf>
    <xf numFmtId="0" fontId="27" fillId="7" borderId="10" xfId="0" applyFont="1" applyFill="1" applyBorder="1" applyAlignment="1">
      <alignment vertical="top"/>
    </xf>
    <xf numFmtId="0" fontId="27" fillId="7" borderId="11" xfId="0" applyFont="1" applyFill="1" applyBorder="1" applyAlignment="1">
      <alignment vertical="top"/>
    </xf>
    <xf numFmtId="0" fontId="27" fillId="7" borderId="11" xfId="0" applyFont="1" applyFill="1" applyBorder="1" applyAlignment="1">
      <alignment horizontal="center" vertical="top"/>
    </xf>
    <xf numFmtId="0" fontId="27" fillId="7" borderId="11" xfId="0" applyFont="1" applyFill="1" applyBorder="1" applyAlignment="1">
      <alignment vertical="center"/>
    </xf>
    <xf numFmtId="0" fontId="28" fillId="7" borderId="12" xfId="0" applyFont="1" applyFill="1" applyBorder="1" applyAlignment="1">
      <alignment vertical="top"/>
    </xf>
    <xf numFmtId="49" fontId="27" fillId="13" borderId="10" xfId="0" applyNumberFormat="1" applyFont="1" applyFill="1" applyBorder="1" applyAlignment="1">
      <alignment horizontal="center" vertical="top"/>
    </xf>
    <xf numFmtId="49" fontId="27" fillId="22" borderId="9" xfId="0" applyNumberFormat="1" applyFont="1" applyFill="1" applyBorder="1" applyAlignment="1">
      <alignment horizontal="center" vertical="top"/>
    </xf>
    <xf numFmtId="164" fontId="10" fillId="13" borderId="29" xfId="3" applyNumberFormat="1" applyFont="1" applyFill="1" applyBorder="1" applyAlignment="1">
      <alignment horizontal="center" vertical="top"/>
    </xf>
    <xf numFmtId="164" fontId="8" fillId="10" borderId="4" xfId="3" applyNumberFormat="1" applyFont="1" applyFill="1" applyBorder="1" applyAlignment="1">
      <alignment horizontal="center" vertical="top"/>
    </xf>
    <xf numFmtId="0" fontId="8" fillId="23" borderId="9" xfId="0" applyFont="1" applyFill="1" applyBorder="1" applyAlignment="1">
      <alignment horizontal="center" vertical="top"/>
    </xf>
    <xf numFmtId="0" fontId="5" fillId="12" borderId="27" xfId="0" applyFont="1" applyFill="1" applyBorder="1" applyAlignment="1">
      <alignment vertical="top" wrapText="1"/>
    </xf>
    <xf numFmtId="49" fontId="8" fillId="11" borderId="2" xfId="3" applyNumberFormat="1" applyFont="1" applyFill="1" applyBorder="1" applyAlignment="1">
      <alignment horizontal="center" vertical="top"/>
    </xf>
    <xf numFmtId="0" fontId="5" fillId="0" borderId="13" xfId="0" applyFont="1" applyBorder="1" applyAlignment="1">
      <alignment horizontal="center" vertical="top"/>
    </xf>
    <xf numFmtId="0" fontId="5" fillId="12" borderId="33" xfId="0" applyFont="1" applyFill="1" applyBorder="1" applyAlignment="1">
      <alignment vertical="top" wrapText="1"/>
    </xf>
    <xf numFmtId="0" fontId="5" fillId="0" borderId="22" xfId="0" applyFont="1" applyBorder="1" applyAlignment="1">
      <alignment horizontal="center" vertical="top"/>
    </xf>
    <xf numFmtId="0" fontId="5" fillId="0" borderId="36" xfId="0" applyFont="1" applyBorder="1" applyAlignment="1">
      <alignment vertical="center" wrapText="1"/>
    </xf>
    <xf numFmtId="164" fontId="8" fillId="0" borderId="12" xfId="3" applyNumberFormat="1" applyFont="1" applyBorder="1" applyAlignment="1">
      <alignment horizontal="center" vertical="top"/>
    </xf>
    <xf numFmtId="0" fontId="5" fillId="0" borderId="32" xfId="0" applyFont="1" applyBorder="1" applyAlignment="1">
      <alignment horizontal="center" vertical="top"/>
    </xf>
    <xf numFmtId="0" fontId="5" fillId="12" borderId="34" xfId="0" applyFont="1" applyFill="1" applyBorder="1" applyAlignment="1">
      <alignment vertical="top" wrapText="1"/>
    </xf>
    <xf numFmtId="164" fontId="8" fillId="10" borderId="9" xfId="3" applyNumberFormat="1" applyFont="1" applyFill="1" applyBorder="1" applyAlignment="1">
      <alignment horizontal="center" vertical="top"/>
    </xf>
    <xf numFmtId="0" fontId="5" fillId="0" borderId="33" xfId="0" applyFont="1" applyBorder="1" applyAlignment="1">
      <alignment horizontal="center" vertical="top"/>
    </xf>
    <xf numFmtId="0" fontId="5" fillId="0" borderId="0" xfId="0" applyFont="1" applyAlignment="1">
      <alignment horizontal="center" vertical="center"/>
    </xf>
    <xf numFmtId="0" fontId="5" fillId="0" borderId="42" xfId="0" applyFont="1" applyBorder="1" applyAlignment="1">
      <alignment horizontal="center" vertical="center"/>
    </xf>
    <xf numFmtId="0" fontId="5" fillId="3" borderId="36" xfId="0" applyFont="1" applyFill="1" applyBorder="1" applyAlignment="1">
      <alignment horizontal="left" vertical="top" wrapText="1"/>
    </xf>
    <xf numFmtId="2" fontId="8" fillId="0" borderId="4" xfId="3" applyNumberFormat="1" applyFont="1" applyBorder="1" applyAlignment="1">
      <alignment horizontal="center" vertical="top"/>
    </xf>
    <xf numFmtId="0" fontId="5" fillId="0" borderId="61" xfId="0" applyFont="1" applyBorder="1" applyAlignment="1">
      <alignment horizontal="center" vertical="center" wrapText="1"/>
    </xf>
    <xf numFmtId="164" fontId="5" fillId="0" borderId="58" xfId="0" applyNumberFormat="1" applyFont="1" applyBorder="1" applyAlignment="1">
      <alignment horizontal="center" vertical="center" wrapText="1"/>
    </xf>
    <xf numFmtId="0" fontId="5" fillId="0" borderId="64" xfId="0" applyFont="1" applyBorder="1" applyAlignment="1">
      <alignment horizontal="left" vertical="top" wrapText="1"/>
    </xf>
    <xf numFmtId="0" fontId="5" fillId="0" borderId="0" xfId="0" applyFont="1" applyAlignment="1">
      <alignment horizontal="center" vertical="top" wrapText="1"/>
    </xf>
    <xf numFmtId="0" fontId="5" fillId="0" borderId="42" xfId="0" applyFont="1" applyBorder="1" applyAlignment="1">
      <alignment horizontal="center" vertical="top" wrapText="1"/>
    </xf>
    <xf numFmtId="0" fontId="5" fillId="0" borderId="35" xfId="0" applyFont="1" applyBorder="1" applyAlignment="1">
      <alignment horizontal="center" vertical="center" wrapText="1"/>
    </xf>
    <xf numFmtId="164" fontId="8" fillId="11" borderId="4" xfId="3" applyNumberFormat="1" applyFont="1" applyFill="1" applyBorder="1" applyAlignment="1">
      <alignment horizontal="center" vertical="top"/>
    </xf>
    <xf numFmtId="0" fontId="8" fillId="11" borderId="9" xfId="0" applyFont="1" applyFill="1" applyBorder="1" applyAlignment="1">
      <alignment horizontal="center" vertical="top"/>
    </xf>
    <xf numFmtId="2" fontId="8" fillId="11" borderId="4" xfId="3" applyNumberFormat="1" applyFont="1" applyFill="1" applyBorder="1" applyAlignment="1">
      <alignment horizontal="center" vertical="top"/>
    </xf>
    <xf numFmtId="0" fontId="5" fillId="11" borderId="13" xfId="0" applyFont="1" applyFill="1" applyBorder="1" applyAlignment="1">
      <alignment horizontal="center" vertical="top"/>
    </xf>
    <xf numFmtId="0" fontId="5" fillId="11" borderId="22" xfId="0" applyFont="1" applyFill="1" applyBorder="1" applyAlignment="1">
      <alignment horizontal="center" vertical="top"/>
    </xf>
    <xf numFmtId="164" fontId="8" fillId="11" borderId="12" xfId="3" applyNumberFormat="1" applyFont="1" applyFill="1" applyBorder="1" applyAlignment="1">
      <alignment horizontal="center" vertical="top"/>
    </xf>
    <xf numFmtId="0" fontId="5" fillId="11" borderId="32" xfId="0" applyFont="1" applyFill="1" applyBorder="1" applyAlignment="1">
      <alignment horizontal="center" vertical="top"/>
    </xf>
    <xf numFmtId="0" fontId="5" fillId="3" borderId="0" xfId="0" applyFont="1" applyFill="1" applyAlignment="1">
      <alignment horizontal="center" vertical="center"/>
    </xf>
    <xf numFmtId="0" fontId="5" fillId="3" borderId="39" xfId="0" applyFont="1" applyFill="1" applyBorder="1" applyAlignment="1">
      <alignment horizontal="center" vertical="center"/>
    </xf>
    <xf numFmtId="0" fontId="5" fillId="3" borderId="62" xfId="0" applyFont="1" applyFill="1" applyBorder="1" applyAlignment="1">
      <alignment horizontal="center" vertical="center" wrapText="1"/>
    </xf>
    <xf numFmtId="0" fontId="5" fillId="3" borderId="64" xfId="0" applyFont="1" applyFill="1" applyBorder="1" applyAlignment="1">
      <alignment vertical="top" wrapText="1"/>
    </xf>
    <xf numFmtId="0" fontId="5" fillId="3" borderId="49" xfId="0" applyFont="1" applyFill="1" applyBorder="1" applyAlignment="1">
      <alignment horizontal="center" vertical="center"/>
    </xf>
    <xf numFmtId="0" fontId="5" fillId="3" borderId="43" xfId="0" applyFont="1" applyFill="1" applyBorder="1" applyAlignment="1">
      <alignment horizontal="center" vertical="center" wrapText="1"/>
    </xf>
    <xf numFmtId="0" fontId="5" fillId="3" borderId="36" xfId="0" applyFont="1" applyFill="1" applyBorder="1" applyAlignment="1">
      <alignment vertical="top" wrapText="1"/>
    </xf>
    <xf numFmtId="164" fontId="10" fillId="0" borderId="12" xfId="3" applyNumberFormat="1" applyFont="1" applyBorder="1" applyAlignment="1">
      <alignment horizontal="center" vertical="top"/>
    </xf>
    <xf numFmtId="0" fontId="5" fillId="3" borderId="0" xfId="0" applyFont="1" applyFill="1" applyAlignment="1">
      <alignment horizontal="center" vertical="top"/>
    </xf>
    <xf numFmtId="0" fontId="5" fillId="3" borderId="65" xfId="0" applyFont="1" applyFill="1" applyBorder="1" applyAlignment="1">
      <alignment horizontal="center" vertical="top"/>
    </xf>
    <xf numFmtId="0" fontId="5" fillId="3" borderId="66" xfId="0" applyFont="1" applyFill="1" applyBorder="1" applyAlignment="1">
      <alignment horizontal="center" vertical="center" wrapText="1"/>
    </xf>
    <xf numFmtId="0" fontId="5" fillId="3" borderId="67" xfId="0" applyFont="1" applyFill="1" applyBorder="1" applyAlignment="1">
      <alignment vertical="top" wrapText="1"/>
    </xf>
    <xf numFmtId="164" fontId="10" fillId="0" borderId="15" xfId="3" applyNumberFormat="1" applyFont="1" applyBorder="1" applyAlignment="1">
      <alignment horizontal="center" vertical="top"/>
    </xf>
    <xf numFmtId="0" fontId="5" fillId="3" borderId="49" xfId="0" applyFont="1" applyFill="1" applyBorder="1" applyAlignment="1">
      <alignment horizontal="center" vertical="top"/>
    </xf>
    <xf numFmtId="164" fontId="10" fillId="11" borderId="4" xfId="3" applyNumberFormat="1" applyFont="1" applyFill="1" applyBorder="1" applyAlignment="1">
      <alignment horizontal="center" vertical="top"/>
    </xf>
    <xf numFmtId="49" fontId="5" fillId="0" borderId="15" xfId="0" applyNumberFormat="1" applyFont="1" applyBorder="1" applyAlignment="1">
      <alignment horizontal="center" vertical="top" wrapText="1"/>
    </xf>
    <xf numFmtId="0" fontId="5" fillId="0" borderId="64" xfId="3" applyFont="1" applyBorder="1" applyAlignment="1">
      <alignment horizontal="left" vertical="top"/>
    </xf>
    <xf numFmtId="0" fontId="5" fillId="3" borderId="42" xfId="0" applyFont="1" applyFill="1" applyBorder="1" applyAlignment="1">
      <alignment horizontal="center" vertical="center" wrapText="1"/>
    </xf>
    <xf numFmtId="164" fontId="5" fillId="3" borderId="35" xfId="0" applyNumberFormat="1" applyFont="1" applyFill="1" applyBorder="1" applyAlignment="1">
      <alignment vertical="center" wrapText="1"/>
    </xf>
    <xf numFmtId="0" fontId="5" fillId="3" borderId="36" xfId="0" applyFont="1" applyFill="1" applyBorder="1" applyAlignment="1">
      <alignment vertical="center" wrapText="1"/>
    </xf>
    <xf numFmtId="164" fontId="29" fillId="3" borderId="28" xfId="0" applyNumberFormat="1" applyFont="1" applyFill="1" applyBorder="1" applyAlignment="1">
      <alignment vertical="center" wrapText="1"/>
    </xf>
    <xf numFmtId="0" fontId="29" fillId="3" borderId="29" xfId="0" applyFont="1" applyFill="1" applyBorder="1" applyAlignment="1">
      <alignment vertical="center" wrapText="1"/>
    </xf>
    <xf numFmtId="49" fontId="8" fillId="13" borderId="2" xfId="3" applyNumberFormat="1" applyFont="1" applyFill="1" applyBorder="1" applyAlignment="1">
      <alignment vertical="top"/>
    </xf>
    <xf numFmtId="0" fontId="5" fillId="0" borderId="61" xfId="3" applyFont="1" applyBorder="1" applyAlignment="1">
      <alignment horizontal="center" vertical="top"/>
    </xf>
    <xf numFmtId="164" fontId="8" fillId="0" borderId="4" xfId="3" applyNumberFormat="1" applyFont="1" applyBorder="1" applyAlignment="1">
      <alignment vertical="top"/>
    </xf>
    <xf numFmtId="0" fontId="5" fillId="0" borderId="52" xfId="3" applyFont="1" applyBorder="1" applyAlignment="1">
      <alignment horizontal="center" vertical="top"/>
    </xf>
    <xf numFmtId="164" fontId="10" fillId="0" borderId="4" xfId="3" applyNumberFormat="1" applyFont="1" applyBorder="1" applyAlignment="1">
      <alignment horizontal="center" vertical="top"/>
    </xf>
    <xf numFmtId="0" fontId="5" fillId="0" borderId="5" xfId="0" applyFont="1" applyBorder="1" applyAlignment="1">
      <alignment horizontal="center" vertical="top"/>
    </xf>
    <xf numFmtId="0" fontId="5" fillId="0" borderId="49" xfId="3" applyFont="1" applyBorder="1" applyAlignment="1">
      <alignment horizontal="center" vertical="top"/>
    </xf>
    <xf numFmtId="164" fontId="5" fillId="3" borderId="56" xfId="0" applyNumberFormat="1" applyFont="1" applyFill="1" applyBorder="1" applyAlignment="1">
      <alignment horizontal="center" vertical="center" wrapText="1"/>
    </xf>
    <xf numFmtId="164" fontId="10" fillId="11" borderId="27" xfId="3" applyNumberFormat="1" applyFont="1" applyFill="1" applyBorder="1" applyAlignment="1">
      <alignment horizontal="center" vertical="top"/>
    </xf>
    <xf numFmtId="0" fontId="8" fillId="11" borderId="27" xfId="0" applyFont="1" applyFill="1" applyBorder="1" applyAlignment="1">
      <alignment horizontal="center" vertical="top"/>
    </xf>
    <xf numFmtId="164" fontId="8" fillId="11" borderId="9" xfId="3" applyNumberFormat="1" applyFont="1" applyFill="1" applyBorder="1" applyAlignment="1">
      <alignment horizontal="center" vertical="top"/>
    </xf>
    <xf numFmtId="0" fontId="5" fillId="11" borderId="9" xfId="0" applyFont="1" applyFill="1" applyBorder="1" applyAlignment="1">
      <alignment horizontal="center" vertical="top"/>
    </xf>
    <xf numFmtId="0" fontId="29" fillId="3" borderId="0" xfId="0" applyFont="1" applyFill="1" applyAlignment="1">
      <alignment vertical="center" wrapText="1"/>
    </xf>
    <xf numFmtId="0" fontId="29" fillId="3" borderId="47" xfId="0" applyFont="1" applyFill="1" applyBorder="1" applyAlignment="1">
      <alignment vertical="center" wrapText="1"/>
    </xf>
    <xf numFmtId="0" fontId="27" fillId="10" borderId="9" xfId="0" applyFont="1" applyFill="1" applyBorder="1" applyAlignment="1">
      <alignment horizontal="center" vertical="top"/>
    </xf>
    <xf numFmtId="0" fontId="8" fillId="0" borderId="0" xfId="0" applyFont="1" applyAlignment="1">
      <alignment horizontal="center" vertical="top" wrapText="1"/>
    </xf>
    <xf numFmtId="0" fontId="8" fillId="12" borderId="27" xfId="0" applyFont="1" applyFill="1" applyBorder="1" applyAlignment="1">
      <alignment vertical="top" wrapText="1"/>
    </xf>
    <xf numFmtId="0" fontId="29" fillId="3" borderId="53" xfId="0" applyFont="1" applyFill="1" applyBorder="1" applyAlignment="1">
      <alignment vertical="center" wrapText="1"/>
    </xf>
    <xf numFmtId="164" fontId="29" fillId="3" borderId="59" xfId="0" applyNumberFormat="1" applyFont="1" applyFill="1" applyBorder="1" applyAlignment="1">
      <alignment vertical="center" wrapText="1"/>
    </xf>
    <xf numFmtId="0" fontId="29" fillId="3" borderId="55" xfId="0" applyFont="1" applyFill="1" applyBorder="1" applyAlignment="1">
      <alignment vertical="center" wrapText="1"/>
    </xf>
    <xf numFmtId="164" fontId="5" fillId="0" borderId="4" xfId="3" applyNumberFormat="1" applyFont="1" applyBorder="1" applyAlignment="1">
      <alignment horizontal="center" vertical="top"/>
    </xf>
    <xf numFmtId="0" fontId="5" fillId="0" borderId="15" xfId="3" applyFont="1" applyBorder="1" applyAlignment="1">
      <alignment horizontal="center" vertical="top"/>
    </xf>
    <xf numFmtId="164" fontId="5" fillId="0" borderId="32" xfId="3" applyNumberFormat="1" applyFont="1" applyBorder="1" applyAlignment="1">
      <alignment horizontal="center" vertical="top"/>
    </xf>
    <xf numFmtId="0" fontId="5" fillId="0" borderId="32" xfId="3" applyFont="1" applyBorder="1" applyAlignment="1">
      <alignment horizontal="center" vertical="top"/>
    </xf>
    <xf numFmtId="0" fontId="29" fillId="3" borderId="61" xfId="0" applyFont="1" applyFill="1" applyBorder="1" applyAlignment="1">
      <alignment vertical="center" wrapText="1"/>
    </xf>
    <xf numFmtId="164" fontId="29" fillId="3" borderId="58" xfId="0" applyNumberFormat="1" applyFont="1" applyFill="1" applyBorder="1" applyAlignment="1">
      <alignment horizontal="center" vertical="center" wrapText="1"/>
    </xf>
    <xf numFmtId="0" fontId="29" fillId="3" borderId="64" xfId="0" applyFont="1" applyFill="1" applyBorder="1" applyAlignment="1">
      <alignment vertical="center" wrapText="1"/>
    </xf>
    <xf numFmtId="0" fontId="5" fillId="3" borderId="0" xfId="0" applyFont="1" applyFill="1" applyAlignment="1">
      <alignment horizontal="center" vertical="top" wrapText="1"/>
    </xf>
    <xf numFmtId="0" fontId="5" fillId="3" borderId="52" xfId="0" applyFont="1" applyFill="1" applyBorder="1" applyAlignment="1">
      <alignment horizontal="center" vertical="top" wrapText="1"/>
    </xf>
    <xf numFmtId="164" fontId="5" fillId="3" borderId="63" xfId="0" applyNumberFormat="1" applyFont="1" applyFill="1" applyBorder="1" applyAlignment="1">
      <alignment horizontal="center" vertical="center" wrapText="1"/>
    </xf>
    <xf numFmtId="164" fontId="5" fillId="3" borderId="35" xfId="0" applyNumberFormat="1" applyFont="1" applyFill="1" applyBorder="1" applyAlignment="1">
      <alignment horizontal="center" vertical="center" wrapText="1"/>
    </xf>
    <xf numFmtId="2" fontId="8" fillId="0" borderId="12" xfId="3" applyNumberFormat="1" applyFont="1" applyBorder="1" applyAlignment="1">
      <alignment horizontal="center" vertical="top"/>
    </xf>
    <xf numFmtId="0" fontId="34" fillId="0" borderId="39" xfId="3" applyFont="1" applyBorder="1" applyAlignment="1">
      <alignment vertical="top"/>
    </xf>
    <xf numFmtId="164" fontId="8" fillId="0" borderId="15" xfId="3" applyNumberFormat="1" applyFont="1" applyBorder="1" applyAlignment="1">
      <alignment horizontal="center" vertical="top"/>
    </xf>
    <xf numFmtId="0" fontId="5" fillId="0" borderId="65" xfId="0" applyFont="1" applyBorder="1" applyAlignment="1">
      <alignment horizontal="center" vertical="center" wrapText="1"/>
    </xf>
    <xf numFmtId="164" fontId="5" fillId="0" borderId="68" xfId="0" applyNumberFormat="1" applyFont="1" applyBorder="1" applyAlignment="1">
      <alignment horizontal="center" vertical="center" wrapText="1"/>
    </xf>
    <xf numFmtId="0" fontId="5" fillId="0" borderId="12" xfId="0" applyFont="1" applyBorder="1" applyAlignment="1">
      <alignment vertical="center" wrapText="1"/>
    </xf>
    <xf numFmtId="166" fontId="8" fillId="17" borderId="4" xfId="1" applyFont="1" applyFill="1" applyBorder="1" applyAlignment="1">
      <alignment horizontal="center" vertical="top"/>
    </xf>
    <xf numFmtId="166" fontId="8" fillId="0" borderId="4" xfId="1" applyFont="1" applyFill="1" applyBorder="1" applyAlignment="1">
      <alignment horizontal="center" vertical="top"/>
    </xf>
    <xf numFmtId="166" fontId="8" fillId="0" borderId="12" xfId="1" applyFont="1" applyFill="1" applyBorder="1" applyAlignment="1">
      <alignment horizontal="center" vertical="top"/>
    </xf>
    <xf numFmtId="0" fontId="5" fillId="0" borderId="49" xfId="0" applyFont="1" applyBorder="1" applyAlignment="1">
      <alignment horizontal="center" vertical="center" wrapText="1"/>
    </xf>
    <xf numFmtId="164" fontId="5" fillId="0" borderId="56" xfId="0" applyNumberFormat="1" applyFont="1" applyBorder="1" applyAlignment="1">
      <alignment horizontal="center" vertical="center" wrapText="1"/>
    </xf>
    <xf numFmtId="0" fontId="5" fillId="0" borderId="51" xfId="0" applyFont="1" applyBorder="1" applyAlignment="1">
      <alignment vertical="center" wrapText="1"/>
    </xf>
    <xf numFmtId="167" fontId="8" fillId="0" borderId="38" xfId="1" applyNumberFormat="1" applyFont="1" applyFill="1" applyBorder="1" applyAlignment="1">
      <alignment horizontal="center" vertical="top"/>
    </xf>
    <xf numFmtId="166" fontId="8" fillId="17" borderId="15" xfId="1" applyFont="1" applyFill="1" applyBorder="1" applyAlignment="1">
      <alignment horizontal="center" vertical="top"/>
    </xf>
    <xf numFmtId="0" fontId="8" fillId="23" borderId="34" xfId="0" applyFont="1" applyFill="1" applyBorder="1" applyAlignment="1">
      <alignment horizontal="center" vertical="top"/>
    </xf>
    <xf numFmtId="0" fontId="8" fillId="0" borderId="4" xfId="1" applyNumberFormat="1" applyFont="1" applyFill="1" applyBorder="1" applyAlignment="1">
      <alignment horizontal="center" vertical="top"/>
    </xf>
    <xf numFmtId="0" fontId="5" fillId="0" borderId="38" xfId="0" applyFont="1" applyBorder="1" applyAlignment="1">
      <alignment horizontal="left" vertical="center" wrapText="1"/>
    </xf>
    <xf numFmtId="166" fontId="8" fillId="0" borderId="22" xfId="1" applyFont="1" applyFill="1" applyBorder="1" applyAlignment="1">
      <alignment horizontal="center" vertical="top"/>
    </xf>
    <xf numFmtId="0" fontId="5" fillId="0" borderId="52" xfId="0" applyFont="1" applyBorder="1" applyAlignment="1">
      <alignment horizontal="center" vertical="top" wrapText="1"/>
    </xf>
    <xf numFmtId="164" fontId="5" fillId="0" borderId="30" xfId="0" applyNumberFormat="1" applyFont="1" applyBorder="1" applyAlignment="1">
      <alignment horizontal="center" vertical="top" wrapText="1"/>
    </xf>
    <xf numFmtId="0" fontId="5" fillId="0" borderId="18" xfId="0" applyFont="1" applyBorder="1" applyAlignment="1">
      <alignment vertical="top" wrapText="1"/>
    </xf>
    <xf numFmtId="166" fontId="8" fillId="0" borderId="5" xfId="1" applyFont="1" applyFill="1" applyBorder="1" applyAlignment="1">
      <alignment horizontal="center" vertical="top"/>
    </xf>
    <xf numFmtId="0" fontId="5" fillId="0" borderId="19" xfId="3" applyFont="1" applyBorder="1" applyAlignment="1">
      <alignment vertical="top"/>
    </xf>
    <xf numFmtId="0" fontId="5" fillId="0" borderId="21" xfId="3" applyFont="1" applyBorder="1" applyAlignment="1">
      <alignment vertical="top"/>
    </xf>
    <xf numFmtId="164" fontId="8" fillId="17" borderId="9" xfId="3" applyNumberFormat="1" applyFont="1" applyFill="1" applyBorder="1" applyAlignment="1">
      <alignment horizontal="center" vertical="top"/>
    </xf>
    <xf numFmtId="2" fontId="8" fillId="0" borderId="27" xfId="3" applyNumberFormat="1" applyFont="1" applyBorder="1" applyAlignment="1">
      <alignment horizontal="center" vertical="top"/>
    </xf>
    <xf numFmtId="0" fontId="5" fillId="0" borderId="27" xfId="0" applyFont="1" applyBorder="1" applyAlignment="1">
      <alignment horizontal="center" vertical="top"/>
    </xf>
    <xf numFmtId="0" fontId="5" fillId="0" borderId="31" xfId="0" applyFont="1" applyBorder="1" applyAlignment="1">
      <alignment horizontal="left" vertical="top" wrapText="1"/>
    </xf>
    <xf numFmtId="164" fontId="8" fillId="0" borderId="22" xfId="3" applyNumberFormat="1" applyFont="1" applyBorder="1" applyAlignment="1">
      <alignment horizontal="center" vertical="top"/>
    </xf>
    <xf numFmtId="0" fontId="5" fillId="0" borderId="37" xfId="0" applyFont="1" applyBorder="1" applyAlignment="1">
      <alignment horizontal="center" vertical="top" wrapText="1"/>
    </xf>
    <xf numFmtId="164" fontId="8" fillId="0" borderId="32" xfId="3" applyNumberFormat="1" applyFont="1" applyBorder="1" applyAlignment="1">
      <alignment horizontal="center" vertical="top"/>
    </xf>
    <xf numFmtId="0" fontId="34" fillId="0" borderId="53" xfId="3" applyFont="1" applyBorder="1" applyAlignment="1">
      <alignment vertical="top"/>
    </xf>
    <xf numFmtId="0" fontId="5" fillId="0" borderId="41" xfId="0" applyFont="1" applyBorder="1" applyAlignment="1">
      <alignment vertical="center" wrapText="1"/>
    </xf>
    <xf numFmtId="164" fontId="8" fillId="11" borderId="27" xfId="3" applyNumberFormat="1" applyFont="1" applyFill="1" applyBorder="1" applyAlignment="1">
      <alignment horizontal="center" vertical="top"/>
    </xf>
    <xf numFmtId="0" fontId="34" fillId="0" borderId="6" xfId="3" applyFont="1" applyBorder="1" applyAlignment="1">
      <alignment vertical="top"/>
    </xf>
    <xf numFmtId="164" fontId="8" fillId="11" borderId="33" xfId="3" applyNumberFormat="1" applyFont="1" applyFill="1" applyBorder="1" applyAlignment="1">
      <alignment horizontal="center" vertical="top"/>
    </xf>
    <xf numFmtId="0" fontId="5" fillId="11" borderId="33" xfId="0" applyFont="1" applyFill="1" applyBorder="1" applyAlignment="1">
      <alignment horizontal="center" vertical="top"/>
    </xf>
    <xf numFmtId="0" fontId="5" fillId="3" borderId="55" xfId="0" applyFont="1" applyFill="1" applyBorder="1" applyAlignment="1">
      <alignment horizontal="left" vertical="top" wrapText="1"/>
    </xf>
    <xf numFmtId="164" fontId="8" fillId="10" borderId="27" xfId="3" applyNumberFormat="1" applyFont="1" applyFill="1" applyBorder="1" applyAlignment="1">
      <alignment horizontal="center" vertical="top"/>
    </xf>
    <xf numFmtId="49" fontId="5" fillId="0" borderId="27" xfId="3" applyNumberFormat="1" applyFont="1" applyBorder="1" applyAlignment="1">
      <alignment horizontal="center" vertical="top"/>
    </xf>
    <xf numFmtId="49" fontId="8" fillId="13" borderId="3" xfId="3" applyNumberFormat="1" applyFont="1" applyFill="1" applyBorder="1" applyAlignment="1">
      <alignment vertical="top"/>
    </xf>
    <xf numFmtId="164" fontId="8" fillId="0" borderId="27" xfId="3" applyNumberFormat="1" applyFont="1" applyBorder="1" applyAlignment="1">
      <alignment horizontal="center" vertical="top"/>
    </xf>
    <xf numFmtId="49" fontId="5" fillId="0" borderId="33" xfId="3" applyNumberFormat="1" applyFont="1" applyBorder="1" applyAlignment="1">
      <alignment horizontal="center" vertical="top"/>
    </xf>
    <xf numFmtId="49" fontId="8" fillId="13" borderId="0" xfId="3" applyNumberFormat="1" applyFont="1" applyFill="1" applyAlignment="1">
      <alignment vertical="top"/>
    </xf>
    <xf numFmtId="49" fontId="5" fillId="0" borderId="0" xfId="0" applyNumberFormat="1" applyFont="1" applyAlignment="1">
      <alignment horizontal="left" vertical="top" wrapText="1"/>
    </xf>
    <xf numFmtId="0" fontId="5" fillId="0" borderId="14" xfId="3" applyFont="1" applyBorder="1" applyAlignment="1">
      <alignment horizontal="center" vertical="top"/>
    </xf>
    <xf numFmtId="49" fontId="5" fillId="0" borderId="34" xfId="3" applyNumberFormat="1" applyFont="1" applyBorder="1" applyAlignment="1">
      <alignment horizontal="center" vertical="top"/>
    </xf>
    <xf numFmtId="49" fontId="8" fillId="13" borderId="26" xfId="3" applyNumberFormat="1" applyFont="1" applyFill="1" applyBorder="1" applyAlignment="1">
      <alignment vertical="top"/>
    </xf>
    <xf numFmtId="0" fontId="5" fillId="3" borderId="42" xfId="3" applyFont="1" applyFill="1" applyBorder="1" applyAlignment="1">
      <alignment horizontal="center" vertical="top"/>
    </xf>
    <xf numFmtId="0" fontId="5" fillId="0" borderId="56" xfId="3" applyFont="1" applyBorder="1" applyAlignment="1">
      <alignment horizontal="center" vertical="top"/>
    </xf>
    <xf numFmtId="164" fontId="8" fillId="0" borderId="9" xfId="3" applyNumberFormat="1" applyFont="1" applyBorder="1" applyAlignment="1">
      <alignment horizontal="center" vertical="top"/>
    </xf>
    <xf numFmtId="0" fontId="5" fillId="0" borderId="55" xfId="3" applyFont="1" applyBorder="1" applyAlignment="1">
      <alignment vertical="top" wrapText="1"/>
    </xf>
    <xf numFmtId="0" fontId="5" fillId="0" borderId="51" xfId="3" applyFont="1" applyBorder="1" applyAlignment="1">
      <alignment vertical="top" wrapText="1"/>
    </xf>
    <xf numFmtId="0" fontId="8" fillId="23" borderId="27" xfId="0" applyFont="1" applyFill="1" applyBorder="1" applyAlignment="1">
      <alignment horizontal="center" vertical="top"/>
    </xf>
    <xf numFmtId="0" fontId="5" fillId="3" borderId="23" xfId="0" applyFont="1" applyFill="1" applyBorder="1" applyAlignment="1">
      <alignment horizontal="center" vertical="top" wrapText="1"/>
    </xf>
    <xf numFmtId="164" fontId="5" fillId="0" borderId="43" xfId="0" applyNumberFormat="1" applyFont="1" applyBorder="1" applyAlignment="1">
      <alignment horizontal="center" vertical="center" wrapText="1"/>
    </xf>
    <xf numFmtId="164" fontId="8" fillId="0" borderId="33" xfId="3" applyNumberFormat="1" applyFont="1" applyBorder="1" applyAlignment="1">
      <alignment horizontal="center" vertical="top"/>
    </xf>
    <xf numFmtId="0" fontId="34" fillId="3" borderId="42" xfId="0" applyFont="1" applyFill="1" applyBorder="1" applyAlignment="1">
      <alignment horizontal="center" vertical="center" wrapText="1"/>
    </xf>
    <xf numFmtId="164" fontId="5" fillId="3" borderId="43" xfId="0" applyNumberFormat="1" applyFont="1" applyFill="1" applyBorder="1" applyAlignment="1">
      <alignment horizontal="center" vertical="center" wrapText="1"/>
    </xf>
    <xf numFmtId="0" fontId="5" fillId="3" borderId="36" xfId="0" applyFont="1" applyFill="1" applyBorder="1" applyAlignment="1">
      <alignment horizontal="left" vertical="center" wrapText="1"/>
    </xf>
    <xf numFmtId="164" fontId="8" fillId="0" borderId="34" xfId="3" applyNumberFormat="1" applyFont="1" applyBorder="1" applyAlignment="1">
      <alignment horizontal="center" vertical="top"/>
    </xf>
    <xf numFmtId="164" fontId="8" fillId="3" borderId="33" xfId="3" applyNumberFormat="1" applyFont="1" applyFill="1" applyBorder="1" applyAlignment="1">
      <alignment horizontal="center" vertical="top"/>
    </xf>
    <xf numFmtId="164" fontId="8" fillId="3" borderId="22" xfId="3" applyNumberFormat="1" applyFont="1" applyFill="1" applyBorder="1" applyAlignment="1">
      <alignment horizontal="center" vertical="top"/>
    </xf>
    <xf numFmtId="0" fontId="5" fillId="0" borderId="23" xfId="0" applyFont="1" applyBorder="1" applyAlignment="1">
      <alignment horizontal="center" vertical="top" wrapText="1"/>
    </xf>
    <xf numFmtId="0" fontId="5" fillId="0" borderId="6" xfId="0" applyFont="1" applyBorder="1" applyAlignment="1">
      <alignment horizontal="center" vertical="top" wrapText="1"/>
    </xf>
    <xf numFmtId="0" fontId="5" fillId="0" borderId="36" xfId="0" applyFont="1" applyBorder="1" applyAlignment="1">
      <alignment vertical="top"/>
    </xf>
    <xf numFmtId="0" fontId="5" fillId="0" borderId="43" xfId="0" applyFont="1" applyBorder="1" applyAlignment="1">
      <alignment horizontal="center" vertical="top" wrapText="1"/>
    </xf>
    <xf numFmtId="49" fontId="8" fillId="0" borderId="24" xfId="3" applyNumberFormat="1" applyFont="1" applyBorder="1" applyAlignment="1">
      <alignment horizontal="center" vertical="top"/>
    </xf>
    <xf numFmtId="0" fontId="5" fillId="0" borderId="53" xfId="0" applyFont="1" applyBorder="1" applyAlignment="1">
      <alignment horizontal="center" vertical="top" wrapText="1"/>
    </xf>
    <xf numFmtId="164" fontId="5" fillId="3" borderId="54" xfId="0" applyNumberFormat="1" applyFont="1" applyFill="1" applyBorder="1" applyAlignment="1">
      <alignment horizontal="center" vertical="center" wrapText="1"/>
    </xf>
    <xf numFmtId="164" fontId="8" fillId="3" borderId="5" xfId="3" applyNumberFormat="1" applyFont="1" applyFill="1" applyBorder="1" applyAlignment="1">
      <alignment horizontal="center" vertical="top"/>
    </xf>
    <xf numFmtId="49" fontId="8" fillId="0" borderId="17" xfId="3" applyNumberFormat="1" applyFont="1" applyBorder="1" applyAlignment="1">
      <alignment horizontal="center" vertical="top"/>
    </xf>
    <xf numFmtId="0" fontId="5" fillId="0" borderId="49" xfId="0" applyFont="1" applyBorder="1" applyAlignment="1">
      <alignment horizontal="center" vertical="top" wrapText="1"/>
    </xf>
    <xf numFmtId="164" fontId="5" fillId="3" borderId="50" xfId="0" applyNumberFormat="1" applyFont="1" applyFill="1" applyBorder="1" applyAlignment="1">
      <alignment horizontal="center" vertical="center" wrapText="1"/>
    </xf>
    <xf numFmtId="0" fontId="5" fillId="0" borderId="39" xfId="3" applyFont="1" applyBorder="1" applyAlignment="1">
      <alignment horizontal="center" vertical="top"/>
    </xf>
    <xf numFmtId="0" fontId="5" fillId="0" borderId="63" xfId="3" applyFont="1" applyBorder="1" applyAlignment="1">
      <alignment horizontal="center" vertical="top"/>
    </xf>
    <xf numFmtId="0" fontId="5" fillId="0" borderId="41" xfId="3" applyFont="1" applyBorder="1" applyAlignment="1">
      <alignment horizontal="left" vertical="top"/>
    </xf>
    <xf numFmtId="164" fontId="8" fillId="10" borderId="15" xfId="3" applyNumberFormat="1" applyFont="1" applyFill="1" applyBorder="1" applyAlignment="1">
      <alignment horizontal="center" vertical="top"/>
    </xf>
    <xf numFmtId="49" fontId="5" fillId="0" borderId="27" xfId="3" applyNumberFormat="1" applyFont="1" applyBorder="1" applyAlignment="1">
      <alignment vertical="top"/>
    </xf>
    <xf numFmtId="0" fontId="5" fillId="0" borderId="1" xfId="0" applyFont="1" applyBorder="1" applyAlignment="1">
      <alignment horizontal="center" vertical="top"/>
    </xf>
    <xf numFmtId="49" fontId="5" fillId="0" borderId="33" xfId="3" applyNumberFormat="1" applyFont="1" applyBorder="1" applyAlignment="1">
      <alignment vertical="top"/>
    </xf>
    <xf numFmtId="49" fontId="5" fillId="0" borderId="34" xfId="3" applyNumberFormat="1" applyFont="1" applyBorder="1" applyAlignment="1">
      <alignment vertical="top"/>
    </xf>
    <xf numFmtId="0" fontId="34" fillId="0" borderId="0" xfId="3" applyFont="1" applyAlignment="1">
      <alignment horizontal="right" vertical="top"/>
    </xf>
    <xf numFmtId="164" fontId="10" fillId="0" borderId="22" xfId="3" applyNumberFormat="1" applyFont="1" applyBorder="1" applyAlignment="1">
      <alignment horizontal="center" vertical="top"/>
    </xf>
    <xf numFmtId="0" fontId="5" fillId="0" borderId="6" xfId="0" applyFont="1" applyBorder="1" applyAlignment="1">
      <alignment horizontal="center" vertical="center" wrapText="1"/>
    </xf>
    <xf numFmtId="164" fontId="5" fillId="0" borderId="30" xfId="0" applyNumberFormat="1" applyFont="1" applyBorder="1" applyAlignment="1">
      <alignment horizontal="center" vertical="center" wrapText="1"/>
    </xf>
    <xf numFmtId="164" fontId="5" fillId="0" borderId="35" xfId="0" applyNumberFormat="1" applyFont="1" applyBorder="1" applyAlignment="1">
      <alignment horizontal="center" vertical="center" wrapText="1"/>
    </xf>
    <xf numFmtId="164" fontId="4" fillId="0" borderId="22" xfId="3" applyNumberFormat="1" applyFont="1" applyBorder="1" applyAlignment="1">
      <alignment horizontal="center" vertical="top"/>
    </xf>
    <xf numFmtId="164" fontId="28" fillId="0" borderId="58" xfId="3" applyNumberFormat="1" applyFont="1" applyBorder="1" applyAlignment="1">
      <alignment horizontal="center" vertical="top"/>
    </xf>
    <xf numFmtId="49" fontId="5" fillId="0" borderId="19" xfId="3" applyNumberFormat="1" applyFont="1" applyBorder="1" applyAlignment="1">
      <alignment horizontal="center" vertical="top"/>
    </xf>
    <xf numFmtId="49" fontId="5" fillId="0" borderId="24" xfId="3" applyNumberFormat="1" applyFont="1" applyBorder="1" applyAlignment="1">
      <alignment horizontal="center" vertical="top"/>
    </xf>
    <xf numFmtId="0" fontId="34" fillId="3" borderId="0" xfId="0" applyFont="1" applyFill="1" applyAlignment="1">
      <alignment horizontal="right" vertical="center" wrapText="1"/>
    </xf>
    <xf numFmtId="49" fontId="5" fillId="0" borderId="7" xfId="3" applyNumberFormat="1" applyFont="1" applyBorder="1" applyAlignment="1">
      <alignment horizontal="center" vertical="top"/>
    </xf>
    <xf numFmtId="49" fontId="5" fillId="0" borderId="21" xfId="3" applyNumberFormat="1" applyFont="1" applyBorder="1" applyAlignment="1">
      <alignment horizontal="center" vertical="top"/>
    </xf>
    <xf numFmtId="49" fontId="5" fillId="0" borderId="25" xfId="3" applyNumberFormat="1" applyFont="1" applyBorder="1" applyAlignment="1">
      <alignment horizontal="center" vertical="top"/>
    </xf>
    <xf numFmtId="49" fontId="5" fillId="0" borderId="8" xfId="3" applyNumberFormat="1" applyFont="1" applyBorder="1" applyAlignment="1">
      <alignment horizontal="center" vertical="top"/>
    </xf>
    <xf numFmtId="0" fontId="5" fillId="0" borderId="47" xfId="3" applyFont="1" applyBorder="1" applyAlignment="1">
      <alignment horizontal="center" vertical="top"/>
    </xf>
    <xf numFmtId="0" fontId="5" fillId="0" borderId="44" xfId="3" applyFont="1" applyBorder="1" applyAlignment="1">
      <alignment horizontal="center" vertical="top"/>
    </xf>
    <xf numFmtId="0" fontId="5" fillId="0" borderId="57" xfId="3" applyFont="1" applyBorder="1" applyAlignment="1">
      <alignment horizontal="center" vertical="top"/>
    </xf>
    <xf numFmtId="0" fontId="34" fillId="0" borderId="0" xfId="3" applyFont="1" applyAlignment="1">
      <alignment horizontal="center" vertical="top"/>
    </xf>
    <xf numFmtId="0" fontId="34" fillId="0" borderId="0" xfId="0" applyFont="1" applyAlignment="1">
      <alignment horizontal="center" vertical="center" wrapText="1"/>
    </xf>
    <xf numFmtId="164" fontId="10" fillId="0" borderId="5" xfId="3" applyNumberFormat="1" applyFont="1" applyBorder="1" applyAlignment="1">
      <alignment horizontal="center" vertical="top"/>
    </xf>
    <xf numFmtId="2" fontId="34" fillId="0" borderId="0" xfId="3" applyNumberFormat="1" applyFont="1" applyAlignment="1">
      <alignment vertical="top"/>
    </xf>
    <xf numFmtId="2" fontId="5" fillId="3" borderId="0" xfId="0" applyNumberFormat="1" applyFont="1" applyFill="1" applyAlignment="1">
      <alignment horizontal="center" vertical="center" wrapText="1"/>
    </xf>
    <xf numFmtId="2" fontId="34" fillId="3" borderId="0" xfId="0" applyNumberFormat="1" applyFont="1" applyFill="1" applyAlignment="1">
      <alignment horizontal="right" vertical="center" wrapText="1"/>
    </xf>
    <xf numFmtId="2" fontId="5" fillId="0" borderId="49" xfId="0" applyNumberFormat="1" applyFont="1" applyBorder="1" applyAlignment="1">
      <alignment horizontal="center" vertical="center" wrapText="1"/>
    </xf>
    <xf numFmtId="0" fontId="5" fillId="0" borderId="30" xfId="3" applyFont="1" applyBorder="1" applyAlignment="1">
      <alignment horizontal="center" vertical="top"/>
    </xf>
    <xf numFmtId="164" fontId="8" fillId="3" borderId="32" xfId="3" applyNumberFormat="1" applyFont="1" applyFill="1" applyBorder="1" applyAlignment="1">
      <alignment horizontal="center" vertical="top"/>
    </xf>
    <xf numFmtId="164" fontId="10" fillId="11" borderId="9" xfId="3" applyNumberFormat="1" applyFont="1" applyFill="1" applyBorder="1" applyAlignment="1">
      <alignment horizontal="center" vertical="top"/>
    </xf>
    <xf numFmtId="49" fontId="8" fillId="11" borderId="3" xfId="3" applyNumberFormat="1" applyFont="1" applyFill="1" applyBorder="1" applyAlignment="1">
      <alignment horizontal="center" vertical="top"/>
    </xf>
    <xf numFmtId="0" fontId="5" fillId="3" borderId="0" xfId="0" applyFont="1" applyFill="1" applyAlignment="1">
      <alignment vertical="center" wrapText="1"/>
    </xf>
    <xf numFmtId="0" fontId="5" fillId="0" borderId="52" xfId="0" applyFont="1" applyBorder="1" applyAlignment="1">
      <alignment vertical="center" wrapText="1"/>
    </xf>
    <xf numFmtId="164" fontId="5" fillId="0" borderId="30" xfId="0" applyNumberFormat="1" applyFont="1" applyBorder="1" applyAlignment="1">
      <alignment vertical="center" wrapText="1"/>
    </xf>
    <xf numFmtId="49" fontId="8" fillId="11" borderId="0" xfId="3" applyNumberFormat="1" applyFont="1" applyFill="1" applyAlignment="1">
      <alignment horizontal="center" vertical="top"/>
    </xf>
    <xf numFmtId="0" fontId="5" fillId="0" borderId="53" xfId="0" applyFont="1" applyBorder="1" applyAlignment="1">
      <alignment vertical="center" wrapText="1"/>
    </xf>
    <xf numFmtId="164" fontId="5" fillId="0" borderId="59" xfId="0" applyNumberFormat="1" applyFont="1" applyBorder="1" applyAlignment="1">
      <alignment vertical="center" wrapText="1"/>
    </xf>
    <xf numFmtId="0" fontId="5" fillId="0" borderId="55" xfId="0" applyFont="1" applyBorder="1" applyAlignment="1">
      <alignment vertical="center" wrapText="1"/>
    </xf>
    <xf numFmtId="0" fontId="8" fillId="11" borderId="13" xfId="0" applyFont="1" applyFill="1" applyBorder="1" applyAlignment="1">
      <alignment horizontal="center" vertical="top"/>
    </xf>
    <xf numFmtId="0" fontId="5" fillId="0" borderId="0" xfId="0" applyFont="1" applyAlignment="1">
      <alignment vertical="center" wrapText="1"/>
    </xf>
    <xf numFmtId="164" fontId="10" fillId="11" borderId="12" xfId="3" applyNumberFormat="1" applyFont="1" applyFill="1" applyBorder="1" applyAlignment="1">
      <alignment horizontal="center" vertical="top"/>
    </xf>
    <xf numFmtId="49" fontId="5" fillId="0" borderId="0" xfId="0" applyNumberFormat="1" applyFont="1" applyAlignment="1">
      <alignment horizontal="center" vertical="top" wrapText="1"/>
    </xf>
    <xf numFmtId="0" fontId="5" fillId="0" borderId="49" xfId="0" applyFont="1" applyBorder="1" applyAlignment="1">
      <alignment vertical="center" wrapText="1"/>
    </xf>
    <xf numFmtId="164" fontId="5" fillId="0" borderId="56" xfId="0" applyNumberFormat="1" applyFont="1" applyBorder="1" applyAlignment="1">
      <alignment vertical="center" wrapText="1"/>
    </xf>
    <xf numFmtId="49" fontId="8" fillId="11" borderId="26" xfId="3" applyNumberFormat="1" applyFont="1" applyFill="1" applyBorder="1" applyAlignment="1">
      <alignment horizontal="center" vertical="top"/>
    </xf>
    <xf numFmtId="164" fontId="5" fillId="3" borderId="68" xfId="0" applyNumberFormat="1" applyFont="1" applyFill="1" applyBorder="1" applyAlignment="1">
      <alignment horizontal="center" vertical="center" wrapText="1"/>
    </xf>
    <xf numFmtId="0" fontId="5" fillId="3" borderId="67" xfId="0" applyFont="1" applyFill="1" applyBorder="1" applyAlignment="1">
      <alignment vertical="center" wrapText="1"/>
    </xf>
    <xf numFmtId="49" fontId="8" fillId="13" borderId="11" xfId="3" applyNumberFormat="1" applyFont="1" applyFill="1" applyBorder="1" applyAlignment="1">
      <alignment horizontal="center" vertical="top"/>
    </xf>
    <xf numFmtId="0" fontId="28" fillId="0" borderId="0" xfId="0" applyFont="1" applyAlignment="1">
      <alignment horizontal="left" vertical="top" wrapText="1"/>
    </xf>
    <xf numFmtId="49" fontId="8" fillId="13" borderId="10" xfId="3" applyNumberFormat="1" applyFont="1" applyFill="1" applyBorder="1" applyAlignment="1">
      <alignment horizontal="center" vertical="top"/>
    </xf>
    <xf numFmtId="49" fontId="5" fillId="0" borderId="0" xfId="10" applyNumberFormat="1" applyFont="1" applyAlignment="1">
      <alignment horizontal="center" vertical="top"/>
    </xf>
    <xf numFmtId="49" fontId="5" fillId="0" borderId="53" xfId="10" applyNumberFormat="1" applyFont="1" applyBorder="1" applyAlignment="1">
      <alignment horizontal="center" vertical="top"/>
    </xf>
    <xf numFmtId="49" fontId="5" fillId="0" borderId="54" xfId="10" applyNumberFormat="1" applyFont="1" applyBorder="1" applyAlignment="1">
      <alignment vertical="top" wrapText="1"/>
    </xf>
    <xf numFmtId="0" fontId="5" fillId="3" borderId="59" xfId="10" applyFont="1" applyFill="1" applyBorder="1" applyAlignment="1">
      <alignment horizontal="left" vertical="top" wrapText="1"/>
    </xf>
    <xf numFmtId="49" fontId="8" fillId="13" borderId="3" xfId="3" applyNumberFormat="1" applyFont="1" applyFill="1" applyBorder="1" applyAlignment="1">
      <alignment horizontal="center" vertical="top"/>
    </xf>
    <xf numFmtId="49" fontId="8" fillId="0" borderId="0" xfId="3" applyNumberFormat="1" applyFont="1" applyAlignment="1">
      <alignment vertical="top"/>
    </xf>
    <xf numFmtId="49" fontId="8" fillId="22" borderId="10" xfId="3" applyNumberFormat="1" applyFont="1" applyFill="1" applyBorder="1" applyAlignment="1">
      <alignment vertical="top"/>
    </xf>
    <xf numFmtId="49" fontId="8" fillId="22" borderId="11" xfId="3" applyNumberFormat="1" applyFont="1" applyFill="1" applyBorder="1" applyAlignment="1">
      <alignment vertical="top"/>
    </xf>
    <xf numFmtId="49" fontId="8" fillId="22" borderId="11" xfId="3" applyNumberFormat="1" applyFont="1" applyFill="1" applyBorder="1" applyAlignment="1">
      <alignment vertical="center"/>
    </xf>
    <xf numFmtId="49" fontId="28" fillId="22" borderId="11" xfId="3" applyNumberFormat="1" applyFont="1" applyFill="1" applyBorder="1" applyAlignment="1">
      <alignment vertical="top"/>
    </xf>
    <xf numFmtId="49" fontId="8" fillId="22" borderId="12" xfId="3" applyNumberFormat="1" applyFont="1" applyFill="1" applyBorder="1" applyAlignment="1">
      <alignment vertical="top"/>
    </xf>
    <xf numFmtId="164" fontId="10" fillId="13" borderId="67" xfId="3" applyNumberFormat="1" applyFont="1" applyFill="1" applyBorder="1" applyAlignment="1">
      <alignment horizontal="center" vertical="top"/>
    </xf>
    <xf numFmtId="0" fontId="5" fillId="0" borderId="2" xfId="3" applyFont="1" applyBorder="1" applyAlignment="1">
      <alignment horizontal="center"/>
    </xf>
    <xf numFmtId="0" fontId="5" fillId="11" borderId="5" xfId="0" applyFont="1" applyFill="1" applyBorder="1" applyAlignment="1">
      <alignment horizontal="center" vertical="top"/>
    </xf>
    <xf numFmtId="0" fontId="5" fillId="0" borderId="6" xfId="3" applyFont="1" applyBorder="1" applyAlignment="1">
      <alignment vertical="top"/>
    </xf>
    <xf numFmtId="164" fontId="10" fillId="10" borderId="4" xfId="3" applyNumberFormat="1" applyFont="1" applyFill="1" applyBorder="1" applyAlignment="1">
      <alignment horizontal="center" vertical="top"/>
    </xf>
    <xf numFmtId="49" fontId="8" fillId="13" borderId="4" xfId="3" applyNumberFormat="1" applyFont="1" applyFill="1" applyBorder="1" applyAlignment="1">
      <alignment vertical="top"/>
    </xf>
    <xf numFmtId="49" fontId="8" fillId="13" borderId="15" xfId="3" applyNumberFormat="1" applyFont="1" applyFill="1" applyBorder="1" applyAlignment="1">
      <alignment vertical="top"/>
    </xf>
    <xf numFmtId="0" fontId="34" fillId="0" borderId="16" xfId="3" applyFont="1" applyBorder="1" applyAlignment="1">
      <alignment vertical="top"/>
    </xf>
    <xf numFmtId="0" fontId="34" fillId="0" borderId="69" xfId="3" applyFont="1" applyBorder="1" applyAlignment="1">
      <alignment vertical="top"/>
    </xf>
    <xf numFmtId="164" fontId="8" fillId="0" borderId="5" xfId="3" applyNumberFormat="1" applyFont="1" applyBorder="1" applyAlignment="1">
      <alignment horizontal="center" vertical="top"/>
    </xf>
    <xf numFmtId="0" fontId="34" fillId="0" borderId="6" xfId="3" applyFont="1" applyBorder="1" applyAlignment="1">
      <alignment horizontal="center" vertical="center"/>
    </xf>
    <xf numFmtId="0" fontId="34" fillId="0" borderId="35" xfId="3" applyFont="1" applyBorder="1" applyAlignment="1">
      <alignment vertical="top"/>
    </xf>
    <xf numFmtId="164" fontId="10" fillId="0" borderId="32" xfId="3" applyNumberFormat="1" applyFont="1" applyBorder="1" applyAlignment="1">
      <alignment horizontal="center" vertical="top"/>
    </xf>
    <xf numFmtId="49" fontId="10" fillId="0" borderId="33" xfId="3" applyNumberFormat="1" applyFont="1" applyBorder="1" applyAlignment="1">
      <alignment horizontal="center" vertical="top"/>
    </xf>
    <xf numFmtId="168" fontId="8" fillId="0" borderId="4" xfId="3" applyNumberFormat="1" applyFont="1" applyBorder="1" applyAlignment="1">
      <alignment horizontal="center" vertical="top"/>
    </xf>
    <xf numFmtId="164" fontId="8" fillId="0" borderId="13" xfId="3" applyNumberFormat="1" applyFont="1" applyBorder="1" applyAlignment="1">
      <alignment horizontal="center" vertical="top"/>
    </xf>
    <xf numFmtId="0" fontId="5" fillId="0" borderId="0" xfId="3" applyFont="1" applyAlignment="1">
      <alignment horizontal="center" vertical="center"/>
    </xf>
    <xf numFmtId="0" fontId="5" fillId="0" borderId="44" xfId="3" applyFont="1" applyBorder="1" applyAlignment="1">
      <alignment horizontal="center" vertical="center"/>
    </xf>
    <xf numFmtId="0" fontId="5" fillId="0" borderId="52" xfId="3" applyFont="1" applyBorder="1" applyAlignment="1">
      <alignment horizontal="center" vertical="center"/>
    </xf>
    <xf numFmtId="0" fontId="5" fillId="0" borderId="61" xfId="3" applyFont="1" applyBorder="1" applyAlignment="1">
      <alignment horizontal="center" vertical="center"/>
    </xf>
    <xf numFmtId="2" fontId="8" fillId="0" borderId="32" xfId="3" applyNumberFormat="1" applyFont="1" applyBorder="1" applyAlignment="1">
      <alignment horizontal="center" vertical="top"/>
    </xf>
    <xf numFmtId="0" fontId="5" fillId="0" borderId="58" xfId="3" applyFont="1" applyBorder="1" applyAlignment="1">
      <alignment horizontal="center" vertical="center"/>
    </xf>
    <xf numFmtId="0" fontId="5" fillId="0" borderId="57" xfId="3" applyFont="1" applyBorder="1" applyAlignment="1">
      <alignment horizontal="center" vertical="center"/>
    </xf>
    <xf numFmtId="0" fontId="5" fillId="0" borderId="64" xfId="0" applyFont="1" applyBorder="1" applyAlignment="1">
      <alignment vertical="center"/>
    </xf>
    <xf numFmtId="0" fontId="5" fillId="0" borderId="36" xfId="0" applyFont="1" applyBorder="1" applyAlignment="1">
      <alignment vertical="center"/>
    </xf>
    <xf numFmtId="0" fontId="5" fillId="0" borderId="61" xfId="0" applyFont="1" applyBorder="1" applyAlignment="1">
      <alignment horizontal="center" vertical="top" wrapText="1"/>
    </xf>
    <xf numFmtId="0" fontId="5" fillId="0" borderId="64" xfId="0" applyFont="1" applyBorder="1" applyAlignment="1">
      <alignment horizontal="left" vertical="top"/>
    </xf>
    <xf numFmtId="0" fontId="5" fillId="0" borderId="36" xfId="0" applyFont="1" applyBorder="1" applyAlignment="1">
      <alignment horizontal="left" vertical="top"/>
    </xf>
    <xf numFmtId="0" fontId="5" fillId="0" borderId="64" xfId="0" applyFont="1" applyBorder="1" applyAlignment="1">
      <alignment vertical="center" wrapText="1"/>
    </xf>
    <xf numFmtId="0" fontId="5" fillId="0" borderId="64" xfId="0" applyFont="1" applyBorder="1" applyAlignment="1">
      <alignment horizontal="left" vertical="center" wrapText="1"/>
    </xf>
    <xf numFmtId="0" fontId="34" fillId="0" borderId="52" xfId="3" applyFont="1" applyBorder="1" applyAlignment="1">
      <alignment vertical="top"/>
    </xf>
    <xf numFmtId="164" fontId="8" fillId="11" borderId="12" xfId="3" applyNumberFormat="1" applyFont="1" applyFill="1" applyBorder="1" applyAlignment="1">
      <alignment vertical="top"/>
    </xf>
    <xf numFmtId="0" fontId="8" fillId="11" borderId="9" xfId="3" applyFont="1" applyFill="1" applyBorder="1" applyAlignment="1">
      <alignment horizontal="right" wrapText="1"/>
    </xf>
    <xf numFmtId="0" fontId="66" fillId="12" borderId="27" xfId="0" applyFont="1" applyFill="1" applyBorder="1" applyAlignment="1">
      <alignment vertical="top" wrapText="1"/>
    </xf>
    <xf numFmtId="0" fontId="34" fillId="0" borderId="6" xfId="0" applyFont="1" applyBorder="1" applyAlignment="1">
      <alignment horizontal="center" vertical="center" wrapText="1"/>
    </xf>
    <xf numFmtId="0" fontId="5" fillId="24" borderId="35" xfId="0" applyFont="1" applyFill="1" applyBorder="1" applyAlignment="1">
      <alignment vertical="center" wrapText="1"/>
    </xf>
    <xf numFmtId="0" fontId="34" fillId="0" borderId="47" xfId="3" applyFont="1" applyBorder="1" applyAlignment="1">
      <alignment vertical="top"/>
    </xf>
    <xf numFmtId="164" fontId="5" fillId="14" borderId="58" xfId="0" applyNumberFormat="1" applyFont="1" applyFill="1" applyBorder="1" applyAlignment="1">
      <alignment horizontal="center" vertical="center" wrapText="1"/>
    </xf>
    <xf numFmtId="0" fontId="5" fillId="0" borderId="61" xfId="0" applyFont="1" applyBorder="1" applyAlignment="1">
      <alignment vertical="center" wrapText="1"/>
    </xf>
    <xf numFmtId="164" fontId="5" fillId="14" borderId="58" xfId="0" applyNumberFormat="1" applyFont="1" applyFill="1" applyBorder="1" applyAlignment="1">
      <alignment vertical="center" wrapText="1"/>
    </xf>
    <xf numFmtId="164" fontId="5" fillId="14" borderId="64" xfId="0" applyNumberFormat="1" applyFont="1" applyFill="1" applyBorder="1" applyAlignment="1">
      <alignment vertical="top" wrapText="1"/>
    </xf>
    <xf numFmtId="164" fontId="5" fillId="0" borderId="35" xfId="0" applyNumberFormat="1" applyFont="1" applyBorder="1" applyAlignment="1">
      <alignment vertical="center" wrapText="1"/>
    </xf>
    <xf numFmtId="164" fontId="5" fillId="0" borderId="36" xfId="0" applyNumberFormat="1" applyFont="1" applyBorder="1" applyAlignment="1">
      <alignment vertical="top" wrapText="1"/>
    </xf>
    <xf numFmtId="164" fontId="5" fillId="14" borderId="36" xfId="0" applyNumberFormat="1" applyFont="1" applyFill="1" applyBorder="1" applyAlignment="1">
      <alignment vertical="top" wrapText="1"/>
    </xf>
    <xf numFmtId="49" fontId="8" fillId="12" borderId="2" xfId="3" applyNumberFormat="1" applyFont="1" applyFill="1" applyBorder="1" applyAlignment="1">
      <alignment horizontal="center" vertical="top"/>
    </xf>
    <xf numFmtId="49" fontId="8" fillId="12" borderId="14" xfId="3" applyNumberFormat="1" applyFont="1" applyFill="1" applyBorder="1" applyAlignment="1">
      <alignment horizontal="center" vertical="top"/>
    </xf>
    <xf numFmtId="0" fontId="67" fillId="0" borderId="0" xfId="0" applyFont="1" applyAlignment="1">
      <alignment horizontal="center" vertical="center"/>
    </xf>
    <xf numFmtId="0" fontId="67" fillId="0" borderId="47" xfId="0" applyFont="1" applyBorder="1" applyAlignment="1">
      <alignment horizontal="center" vertical="center"/>
    </xf>
    <xf numFmtId="0" fontId="67" fillId="0" borderId="28" xfId="0" applyFont="1" applyBorder="1" applyAlignment="1">
      <alignment horizontal="center" vertical="center"/>
    </xf>
    <xf numFmtId="164" fontId="29" fillId="0" borderId="29" xfId="0" applyNumberFormat="1" applyFont="1" applyBorder="1" applyAlignment="1">
      <alignment vertical="top" wrapText="1"/>
    </xf>
    <xf numFmtId="164" fontId="8" fillId="0" borderId="38" xfId="3" applyNumberFormat="1" applyFont="1" applyBorder="1" applyAlignment="1">
      <alignment horizontal="center" vertical="top"/>
    </xf>
    <xf numFmtId="0" fontId="5" fillId="0" borderId="58" xfId="0" applyFont="1" applyBorder="1" applyAlignment="1">
      <alignment horizontal="center" vertical="center"/>
    </xf>
    <xf numFmtId="0" fontId="5" fillId="0" borderId="61" xfId="0" applyFont="1" applyBorder="1" applyAlignment="1">
      <alignment horizontal="center" vertical="center"/>
    </xf>
    <xf numFmtId="0" fontId="5" fillId="0" borderId="60" xfId="3" applyFont="1" applyBorder="1" applyAlignment="1">
      <alignment vertical="top"/>
    </xf>
    <xf numFmtId="0" fontId="5" fillId="0" borderId="70" xfId="3" applyFont="1" applyBorder="1" applyAlignment="1">
      <alignment vertical="top"/>
    </xf>
    <xf numFmtId="0" fontId="5" fillId="0" borderId="23" xfId="0" applyFont="1" applyBorder="1" applyAlignment="1">
      <alignment horizontal="center" vertical="center" wrapText="1"/>
    </xf>
    <xf numFmtId="164" fontId="5" fillId="14" borderId="25" xfId="0" applyNumberFormat="1" applyFont="1" applyFill="1" applyBorder="1" applyAlignment="1">
      <alignment vertical="top" wrapText="1"/>
    </xf>
    <xf numFmtId="0" fontId="34" fillId="0" borderId="19" xfId="3" applyFont="1" applyBorder="1" applyAlignment="1">
      <alignment vertical="top"/>
    </xf>
    <xf numFmtId="0" fontId="5" fillId="0" borderId="8" xfId="0" applyFont="1" applyBorder="1" applyAlignment="1">
      <alignment vertical="top" wrapText="1"/>
    </xf>
    <xf numFmtId="0" fontId="5" fillId="0" borderId="10" xfId="0" applyFont="1" applyBorder="1" applyAlignment="1">
      <alignment horizontal="center" vertical="center" wrapText="1"/>
    </xf>
    <xf numFmtId="0" fontId="5" fillId="0" borderId="68" xfId="0" applyFont="1" applyBorder="1" applyAlignment="1">
      <alignment horizontal="center" vertical="center"/>
    </xf>
    <xf numFmtId="0" fontId="5" fillId="0" borderId="12" xfId="0" applyFont="1" applyBorder="1" applyAlignment="1">
      <alignment vertical="top" wrapText="1"/>
    </xf>
    <xf numFmtId="0" fontId="5" fillId="0" borderId="18" xfId="3" applyFont="1" applyBorder="1" applyAlignment="1">
      <alignment vertical="top"/>
    </xf>
    <xf numFmtId="0" fontId="5" fillId="0" borderId="47" xfId="0" applyFont="1" applyBorder="1" applyAlignment="1">
      <alignment horizontal="center" vertical="center" wrapText="1"/>
    </xf>
    <xf numFmtId="0" fontId="5" fillId="11" borderId="33" xfId="3" applyFont="1" applyFill="1" applyBorder="1" applyAlignment="1">
      <alignment horizontal="center" vertical="top"/>
    </xf>
    <xf numFmtId="0" fontId="5" fillId="11" borderId="5" xfId="3" applyFont="1" applyFill="1" applyBorder="1" applyAlignment="1">
      <alignment horizontal="center" vertical="top"/>
    </xf>
    <xf numFmtId="0" fontId="5" fillId="11" borderId="32" xfId="3" applyFont="1" applyFill="1" applyBorder="1" applyAlignment="1">
      <alignment horizontal="center" vertical="top"/>
    </xf>
    <xf numFmtId="0" fontId="8" fillId="10" borderId="9" xfId="3" applyFont="1" applyFill="1" applyBorder="1" applyAlignment="1">
      <alignment horizontal="center" wrapText="1"/>
    </xf>
    <xf numFmtId="0" fontId="8" fillId="0" borderId="33" xfId="0" applyFont="1" applyBorder="1" applyAlignment="1">
      <alignment horizontal="center" vertical="top"/>
    </xf>
    <xf numFmtId="0" fontId="5" fillId="0" borderId="50" xfId="3" applyFont="1" applyBorder="1" applyAlignment="1">
      <alignment vertical="top"/>
    </xf>
    <xf numFmtId="164" fontId="8" fillId="11" borderId="15" xfId="3" applyNumberFormat="1" applyFont="1" applyFill="1" applyBorder="1" applyAlignment="1">
      <alignment horizontal="center" vertical="top"/>
    </xf>
    <xf numFmtId="0" fontId="5" fillId="0" borderId="0" xfId="0" applyFont="1" applyAlignment="1">
      <alignment horizontal="center" vertical="top"/>
    </xf>
    <xf numFmtId="0" fontId="5" fillId="3" borderId="42" xfId="0" applyFont="1" applyFill="1" applyBorder="1" applyAlignment="1">
      <alignment horizontal="center" vertical="top"/>
    </xf>
    <xf numFmtId="0" fontId="5" fillId="0" borderId="35" xfId="0" applyFont="1" applyBorder="1" applyAlignment="1">
      <alignment horizontal="left" vertical="top" wrapText="1"/>
    </xf>
    <xf numFmtId="0" fontId="27" fillId="0" borderId="0" xfId="0" applyFont="1" applyAlignment="1">
      <alignment vertical="top" wrapText="1"/>
    </xf>
    <xf numFmtId="0" fontId="27" fillId="3" borderId="44" xfId="0" applyFont="1" applyFill="1" applyBorder="1" applyAlignment="1">
      <alignment vertical="top" wrapText="1"/>
    </xf>
    <xf numFmtId="0" fontId="5" fillId="0" borderId="57" xfId="0" applyFont="1" applyBorder="1" applyAlignment="1">
      <alignment horizontal="center" vertical="top" wrapText="1"/>
    </xf>
    <xf numFmtId="0" fontId="5" fillId="0" borderId="46" xfId="0" applyFont="1" applyBorder="1" applyAlignment="1">
      <alignment vertical="top" wrapText="1"/>
    </xf>
    <xf numFmtId="0" fontId="5" fillId="0" borderId="30" xfId="0" applyFont="1" applyBorder="1" applyAlignment="1">
      <alignment horizontal="center" vertical="top" wrapText="1"/>
    </xf>
    <xf numFmtId="0" fontId="5" fillId="0" borderId="31" xfId="0" applyFont="1" applyBorder="1" applyAlignment="1">
      <alignment vertical="top" wrapText="1"/>
    </xf>
    <xf numFmtId="0" fontId="28" fillId="0" borderId="0" xfId="0" applyFont="1" applyAlignment="1">
      <alignment vertical="top" wrapText="1"/>
    </xf>
    <xf numFmtId="0" fontId="28" fillId="7" borderId="10" xfId="0" applyFont="1" applyFill="1" applyBorder="1" applyAlignment="1">
      <alignment vertical="top" wrapText="1"/>
    </xf>
    <xf numFmtId="0" fontId="28" fillId="7" borderId="11" xfId="0" applyFont="1" applyFill="1" applyBorder="1" applyAlignment="1">
      <alignment vertical="top" wrapText="1"/>
    </xf>
    <xf numFmtId="0" fontId="28" fillId="7" borderId="11" xfId="0" applyFont="1" applyFill="1" applyBorder="1" applyAlignment="1">
      <alignment vertical="center" wrapText="1"/>
    </xf>
    <xf numFmtId="49" fontId="8" fillId="13" borderId="10" xfId="3" applyNumberFormat="1" applyFont="1" applyFill="1" applyBorder="1" applyAlignment="1">
      <alignment vertical="top"/>
    </xf>
    <xf numFmtId="49" fontId="8" fillId="22" borderId="9" xfId="3" applyNumberFormat="1" applyFont="1" applyFill="1" applyBorder="1" applyAlignment="1">
      <alignment vertical="top"/>
    </xf>
    <xf numFmtId="164" fontId="8" fillId="13" borderId="67" xfId="3" applyNumberFormat="1" applyFont="1" applyFill="1" applyBorder="1" applyAlignment="1">
      <alignment horizontal="center" vertical="top"/>
    </xf>
    <xf numFmtId="0" fontId="8" fillId="10" borderId="21" xfId="3" applyFont="1" applyFill="1" applyBorder="1" applyAlignment="1">
      <alignment horizontal="center" wrapText="1"/>
    </xf>
    <xf numFmtId="0" fontId="5" fillId="0" borderId="18" xfId="3" applyFont="1" applyBorder="1" applyAlignment="1">
      <alignment horizontal="center" vertical="top"/>
    </xf>
    <xf numFmtId="49" fontId="8" fillId="7" borderId="3" xfId="3" applyNumberFormat="1" applyFont="1" applyFill="1" applyBorder="1" applyAlignment="1">
      <alignment vertical="top"/>
    </xf>
    <xf numFmtId="0" fontId="29" fillId="0" borderId="0" xfId="0" applyFont="1" applyAlignment="1">
      <alignment horizontal="center" vertical="top"/>
    </xf>
    <xf numFmtId="0" fontId="29" fillId="0" borderId="19" xfId="0" applyFont="1" applyBorder="1" applyAlignment="1">
      <alignment horizontal="center" vertical="top"/>
    </xf>
    <xf numFmtId="164" fontId="29" fillId="14" borderId="57" xfId="0" applyNumberFormat="1" applyFont="1" applyFill="1" applyBorder="1" applyAlignment="1">
      <alignment horizontal="center" vertical="center" wrapText="1"/>
    </xf>
    <xf numFmtId="0" fontId="5" fillId="0" borderId="21" xfId="0" applyFont="1" applyBorder="1" applyAlignment="1">
      <alignment horizontal="left" vertical="top" wrapText="1"/>
    </xf>
    <xf numFmtId="164" fontId="5" fillId="11" borderId="1" xfId="3" applyNumberFormat="1" applyFont="1" applyFill="1" applyBorder="1" applyAlignment="1">
      <alignment horizontal="center" vertical="top"/>
    </xf>
    <xf numFmtId="0" fontId="5" fillId="11" borderId="4" xfId="3" applyFont="1" applyFill="1" applyBorder="1" applyAlignment="1">
      <alignment horizontal="center" vertical="top"/>
    </xf>
    <xf numFmtId="49" fontId="8" fillId="7" borderId="0" xfId="3" applyNumberFormat="1" applyFont="1" applyFill="1" applyAlignment="1">
      <alignment vertical="top"/>
    </xf>
    <xf numFmtId="0" fontId="5" fillId="0" borderId="0" xfId="0" applyFont="1" applyAlignment="1">
      <alignment horizontal="left" vertical="top" wrapText="1"/>
    </xf>
    <xf numFmtId="0" fontId="5" fillId="0" borderId="52" xfId="0" applyFont="1" applyBorder="1" applyAlignment="1">
      <alignment horizontal="left" vertical="top" wrapText="1"/>
    </xf>
    <xf numFmtId="0" fontId="5" fillId="0" borderId="15" xfId="0" applyFont="1" applyBorder="1" applyAlignment="1">
      <alignment horizontal="justify" vertical="center"/>
    </xf>
    <xf numFmtId="164" fontId="5" fillId="11" borderId="13" xfId="3" applyNumberFormat="1" applyFont="1" applyFill="1" applyBorder="1" applyAlignment="1">
      <alignment horizontal="center" vertical="top"/>
    </xf>
    <xf numFmtId="0" fontId="5" fillId="11" borderId="18" xfId="3" applyFont="1" applyFill="1" applyBorder="1" applyAlignment="1">
      <alignment horizontal="center" vertical="top"/>
    </xf>
    <xf numFmtId="0" fontId="5" fillId="0" borderId="58" xfId="0" applyFont="1" applyBorder="1" applyAlignment="1">
      <alignment horizontal="center" vertical="center" wrapText="1"/>
    </xf>
    <xf numFmtId="0" fontId="5" fillId="0" borderId="25" xfId="0" applyFont="1" applyBorder="1" applyAlignment="1">
      <alignment wrapText="1"/>
    </xf>
    <xf numFmtId="164" fontId="8" fillId="11" borderId="13" xfId="3" applyNumberFormat="1" applyFont="1" applyFill="1" applyBorder="1" applyAlignment="1">
      <alignment horizontal="center" vertical="top"/>
    </xf>
    <xf numFmtId="0" fontId="29" fillId="0" borderId="0" xfId="0" applyFont="1" applyAlignment="1">
      <alignment horizontal="left" vertical="top" wrapText="1"/>
    </xf>
    <xf numFmtId="0" fontId="29" fillId="0" borderId="42" xfId="0" applyFont="1" applyBorder="1" applyAlignment="1">
      <alignment horizontal="left" vertical="top" wrapText="1"/>
    </xf>
    <xf numFmtId="164" fontId="29" fillId="14" borderId="35" xfId="0" applyNumberFormat="1" applyFont="1" applyFill="1" applyBorder="1" applyAlignment="1">
      <alignment horizontal="center" vertical="center" wrapText="1"/>
    </xf>
    <xf numFmtId="0" fontId="5" fillId="0" borderId="36" xfId="0" applyFont="1" applyBorder="1" applyAlignment="1">
      <alignment horizontal="justify" vertical="center"/>
    </xf>
    <xf numFmtId="164" fontId="5" fillId="11" borderId="34" xfId="3" applyNumberFormat="1" applyFont="1" applyFill="1" applyBorder="1" applyAlignment="1">
      <alignment horizontal="center" vertical="top"/>
    </xf>
    <xf numFmtId="0" fontId="5" fillId="11" borderId="8" xfId="3" applyFont="1" applyFill="1" applyBorder="1" applyAlignment="1">
      <alignment horizontal="center" vertical="top"/>
    </xf>
    <xf numFmtId="49" fontId="8" fillId="7" borderId="26" xfId="3" applyNumberFormat="1" applyFont="1" applyFill="1" applyBorder="1" applyAlignment="1">
      <alignment vertical="top"/>
    </xf>
    <xf numFmtId="164" fontId="5" fillId="10" borderId="9" xfId="3" applyNumberFormat="1" applyFont="1" applyFill="1" applyBorder="1" applyAlignment="1">
      <alignment horizontal="center" vertical="top"/>
    </xf>
    <xf numFmtId="49" fontId="8" fillId="11" borderId="80" xfId="3" applyNumberFormat="1" applyFont="1" applyFill="1" applyBorder="1" applyAlignment="1">
      <alignment vertical="top"/>
    </xf>
    <xf numFmtId="49" fontId="8" fillId="7" borderId="48" xfId="3" applyNumberFormat="1" applyFont="1" applyFill="1" applyBorder="1" applyAlignment="1">
      <alignment vertical="top"/>
    </xf>
    <xf numFmtId="164" fontId="5" fillId="0" borderId="33" xfId="3" applyNumberFormat="1" applyFont="1" applyBorder="1" applyAlignment="1">
      <alignment horizontal="center" vertical="top"/>
    </xf>
    <xf numFmtId="49" fontId="8" fillId="11" borderId="78" xfId="3" applyNumberFormat="1" applyFont="1" applyFill="1" applyBorder="1" applyAlignment="1">
      <alignment vertical="top"/>
    </xf>
    <xf numFmtId="49" fontId="8" fillId="7" borderId="54" xfId="3" applyNumberFormat="1" applyFont="1" applyFill="1" applyBorder="1" applyAlignment="1">
      <alignment vertical="top"/>
    </xf>
    <xf numFmtId="164" fontId="5" fillId="0" borderId="58" xfId="0" applyNumberFormat="1" applyFont="1" applyBorder="1" applyAlignment="1">
      <alignment vertical="center" wrapText="1"/>
    </xf>
    <xf numFmtId="164" fontId="5" fillId="0" borderId="5" xfId="3" applyNumberFormat="1" applyFont="1" applyBorder="1" applyAlignment="1">
      <alignment horizontal="center" vertical="top"/>
    </xf>
    <xf numFmtId="164" fontId="29" fillId="3" borderId="35" xfId="0" applyNumberFormat="1" applyFont="1" applyFill="1" applyBorder="1" applyAlignment="1">
      <alignment vertical="center" wrapText="1"/>
    </xf>
    <xf numFmtId="0" fontId="29" fillId="3" borderId="36" xfId="0" applyFont="1" applyFill="1" applyBorder="1" applyAlignment="1">
      <alignment wrapText="1"/>
    </xf>
    <xf numFmtId="0" fontId="5" fillId="0" borderId="8" xfId="3" applyFont="1" applyBorder="1" applyAlignment="1">
      <alignment horizontal="center" vertical="top"/>
    </xf>
    <xf numFmtId="49" fontId="8" fillId="11" borderId="82" xfId="3" applyNumberFormat="1" applyFont="1" applyFill="1" applyBorder="1" applyAlignment="1">
      <alignment vertical="top"/>
    </xf>
    <xf numFmtId="49" fontId="8" fillId="7" borderId="50" xfId="3" applyNumberFormat="1" applyFont="1" applyFill="1" applyBorder="1" applyAlignment="1">
      <alignment vertical="top"/>
    </xf>
    <xf numFmtId="164" fontId="29" fillId="3" borderId="57" xfId="0" applyNumberFormat="1" applyFont="1" applyFill="1" applyBorder="1" applyAlignment="1">
      <alignment vertical="center" wrapText="1"/>
    </xf>
    <xf numFmtId="0" fontId="5" fillId="3" borderId="46" xfId="0" applyFont="1" applyFill="1" applyBorder="1" applyAlignment="1">
      <alignment wrapText="1"/>
    </xf>
    <xf numFmtId="164" fontId="5" fillId="11" borderId="27" xfId="3" applyNumberFormat="1" applyFont="1" applyFill="1" applyBorder="1" applyAlignment="1">
      <alignment horizontal="center" vertical="top"/>
    </xf>
    <xf numFmtId="0" fontId="27" fillId="11" borderId="4" xfId="0" applyFont="1" applyFill="1" applyBorder="1" applyAlignment="1">
      <alignment horizontal="center" vertical="top"/>
    </xf>
    <xf numFmtId="164" fontId="29" fillId="3" borderId="30" xfId="0" applyNumberFormat="1" applyFont="1" applyFill="1" applyBorder="1" applyAlignment="1">
      <alignment vertical="center" wrapText="1"/>
    </xf>
    <xf numFmtId="0" fontId="5" fillId="3" borderId="31" xfId="0" applyFont="1" applyFill="1" applyBorder="1" applyAlignment="1">
      <alignment wrapText="1"/>
    </xf>
    <xf numFmtId="164" fontId="5" fillId="11" borderId="32" xfId="3" applyNumberFormat="1" applyFont="1" applyFill="1" applyBorder="1" applyAlignment="1">
      <alignment horizontal="center" vertical="top"/>
    </xf>
    <xf numFmtId="164" fontId="29" fillId="3" borderId="58" xfId="0" applyNumberFormat="1" applyFont="1" applyFill="1" applyBorder="1" applyAlignment="1">
      <alignment vertical="center" wrapText="1"/>
    </xf>
    <xf numFmtId="0" fontId="5" fillId="3" borderId="64" xfId="0" applyFont="1" applyFill="1" applyBorder="1" applyAlignment="1">
      <alignment wrapText="1"/>
    </xf>
    <xf numFmtId="164" fontId="5" fillId="11" borderId="33" xfId="3" applyNumberFormat="1" applyFont="1" applyFill="1" applyBorder="1" applyAlignment="1">
      <alignment horizontal="center" vertical="top"/>
    </xf>
    <xf numFmtId="0" fontId="5" fillId="11" borderId="15" xfId="3" applyFont="1" applyFill="1" applyBorder="1" applyAlignment="1">
      <alignment horizontal="center" vertical="top"/>
    </xf>
    <xf numFmtId="0" fontId="5" fillId="0" borderId="42" xfId="0" applyFont="1" applyBorder="1" applyAlignment="1">
      <alignment horizontal="left" vertical="top" wrapText="1"/>
    </xf>
    <xf numFmtId="0" fontId="5" fillId="0" borderId="38" xfId="0" applyFont="1" applyBorder="1" applyAlignment="1">
      <alignment horizontal="left" wrapText="1"/>
    </xf>
    <xf numFmtId="164" fontId="5" fillId="10" borderId="11" xfId="3" applyNumberFormat="1" applyFont="1" applyFill="1" applyBorder="1" applyAlignment="1">
      <alignment horizontal="center" vertical="top"/>
    </xf>
    <xf numFmtId="49" fontId="5" fillId="0" borderId="4" xfId="3" applyNumberFormat="1" applyFont="1" applyBorder="1" applyAlignment="1">
      <alignment horizontal="center" vertical="top"/>
    </xf>
    <xf numFmtId="49" fontId="8" fillId="13" borderId="48" xfId="3" applyNumberFormat="1" applyFont="1" applyFill="1" applyBorder="1" applyAlignment="1">
      <alignment vertical="top"/>
    </xf>
    <xf numFmtId="164" fontId="5" fillId="0" borderId="0" xfId="3" applyNumberFormat="1" applyFont="1" applyAlignment="1">
      <alignment horizontal="center" vertical="top"/>
    </xf>
    <xf numFmtId="49" fontId="5" fillId="0" borderId="15" xfId="3" applyNumberFormat="1" applyFont="1" applyBorder="1" applyAlignment="1">
      <alignment horizontal="center" vertical="top"/>
    </xf>
    <xf numFmtId="49" fontId="8" fillId="13" borderId="54" xfId="3" applyNumberFormat="1" applyFont="1" applyFill="1" applyBorder="1" applyAlignment="1">
      <alignment vertical="top"/>
    </xf>
    <xf numFmtId="0" fontId="8" fillId="0" borderId="0" xfId="0" applyFont="1" applyAlignment="1">
      <alignment horizontal="center" vertical="center"/>
    </xf>
    <xf numFmtId="0" fontId="8" fillId="0" borderId="61" xfId="0" applyFont="1" applyBorder="1" applyAlignment="1">
      <alignment horizontal="center" vertical="center"/>
    </xf>
    <xf numFmtId="0" fontId="5" fillId="0" borderId="33" xfId="3" applyFont="1" applyBorder="1" applyAlignment="1">
      <alignment horizontal="center" vertical="top"/>
    </xf>
    <xf numFmtId="0" fontId="5" fillId="0" borderId="22" xfId="3" applyFont="1" applyBorder="1" applyAlignment="1">
      <alignment horizontal="center" vertical="top"/>
    </xf>
    <xf numFmtId="49" fontId="5" fillId="0" borderId="38" xfId="3" applyNumberFormat="1" applyFont="1" applyBorder="1" applyAlignment="1">
      <alignment horizontal="center" vertical="top"/>
    </xf>
    <xf numFmtId="49" fontId="8" fillId="13" borderId="50" xfId="3" applyNumberFormat="1" applyFont="1" applyFill="1" applyBorder="1" applyAlignment="1">
      <alignment vertical="top"/>
    </xf>
    <xf numFmtId="0" fontId="29" fillId="0" borderId="0" xfId="0" applyFont="1" applyAlignment="1">
      <alignment horizontal="center" vertical="center" wrapText="1"/>
    </xf>
    <xf numFmtId="0" fontId="29" fillId="0" borderId="47" xfId="0" applyFont="1" applyBorder="1" applyAlignment="1">
      <alignment horizontal="center" vertical="center" wrapText="1"/>
    </xf>
    <xf numFmtId="164" fontId="29" fillId="14" borderId="28" xfId="0" applyNumberFormat="1" applyFont="1" applyFill="1" applyBorder="1" applyAlignment="1">
      <alignment horizontal="center" vertical="center" wrapText="1"/>
    </xf>
    <xf numFmtId="164" fontId="5" fillId="14" borderId="29" xfId="0" applyNumberFormat="1" applyFont="1" applyFill="1" applyBorder="1" applyAlignment="1">
      <alignment horizontal="left" vertical="center" wrapText="1"/>
    </xf>
    <xf numFmtId="164" fontId="5" fillId="11" borderId="2" xfId="3" applyNumberFormat="1" applyFont="1" applyFill="1" applyBorder="1" applyAlignment="1">
      <alignment horizontal="center" vertical="top"/>
    </xf>
    <xf numFmtId="0" fontId="27" fillId="11" borderId="27" xfId="0" applyFont="1" applyFill="1" applyBorder="1" applyAlignment="1">
      <alignment horizontal="center" vertical="top"/>
    </xf>
    <xf numFmtId="49" fontId="5" fillId="11" borderId="4" xfId="3" applyNumberFormat="1" applyFont="1" applyFill="1" applyBorder="1" applyAlignment="1">
      <alignment vertical="top"/>
    </xf>
    <xf numFmtId="0" fontId="29" fillId="0" borderId="61" xfId="0" applyFont="1" applyBorder="1" applyAlignment="1">
      <alignment horizontal="center" vertical="center" wrapText="1"/>
    </xf>
    <xf numFmtId="164" fontId="29" fillId="14" borderId="58" xfId="0" applyNumberFormat="1" applyFont="1" applyFill="1" applyBorder="1" applyAlignment="1">
      <alignment horizontal="center" vertical="center" wrapText="1"/>
    </xf>
    <xf numFmtId="164" fontId="5" fillId="14" borderId="64" xfId="0" applyNumberFormat="1" applyFont="1" applyFill="1" applyBorder="1" applyAlignment="1">
      <alignment horizontal="left" vertical="center" wrapText="1"/>
    </xf>
    <xf numFmtId="164" fontId="5" fillId="11" borderId="24" xfId="3" applyNumberFormat="1" applyFont="1" applyFill="1" applyBorder="1" applyAlignment="1">
      <alignment horizontal="center" vertical="top"/>
    </xf>
    <xf numFmtId="49" fontId="5" fillId="11" borderId="22" xfId="3" applyNumberFormat="1" applyFont="1" applyFill="1" applyBorder="1" applyAlignment="1">
      <alignment horizontal="center" vertical="top"/>
    </xf>
    <xf numFmtId="49" fontId="5" fillId="11" borderId="15" xfId="3" applyNumberFormat="1" applyFont="1" applyFill="1" applyBorder="1" applyAlignment="1">
      <alignment vertical="top"/>
    </xf>
    <xf numFmtId="0" fontId="5" fillId="11" borderId="22" xfId="3" applyFont="1" applyFill="1" applyBorder="1" applyAlignment="1">
      <alignment horizontal="center" vertical="top"/>
    </xf>
    <xf numFmtId="0" fontId="29" fillId="0" borderId="42" xfId="0" applyFont="1" applyBorder="1" applyAlignment="1">
      <alignment horizontal="center" vertical="center" wrapText="1"/>
    </xf>
    <xf numFmtId="164" fontId="5" fillId="11" borderId="7" xfId="3" applyNumberFormat="1" applyFont="1" applyFill="1" applyBorder="1" applyAlignment="1">
      <alignment horizontal="center" vertical="top"/>
    </xf>
    <xf numFmtId="49" fontId="5" fillId="11" borderId="38" xfId="3" applyNumberFormat="1" applyFont="1" applyFill="1" applyBorder="1" applyAlignment="1">
      <alignment vertical="top"/>
    </xf>
    <xf numFmtId="49" fontId="5" fillId="0" borderId="27" xfId="0" applyNumberFormat="1" applyFont="1" applyBorder="1" applyAlignment="1">
      <alignment vertical="top" wrapText="1"/>
    </xf>
    <xf numFmtId="49" fontId="5" fillId="12" borderId="27" xfId="3" applyNumberFormat="1" applyFont="1" applyFill="1" applyBorder="1" applyAlignment="1">
      <alignment horizontal="center" vertical="top"/>
    </xf>
    <xf numFmtId="49" fontId="8" fillId="11" borderId="3" xfId="3" applyNumberFormat="1" applyFont="1" applyFill="1" applyBorder="1" applyAlignment="1">
      <alignment vertical="top"/>
    </xf>
    <xf numFmtId="164" fontId="5" fillId="0" borderId="34" xfId="3" applyNumberFormat="1" applyFont="1" applyBorder="1" applyAlignment="1">
      <alignment horizontal="center" vertical="top"/>
    </xf>
    <xf numFmtId="49" fontId="5" fillId="0" borderId="33" xfId="0" applyNumberFormat="1" applyFont="1" applyBorder="1" applyAlignment="1">
      <alignment vertical="top" wrapText="1"/>
    </xf>
    <xf numFmtId="49" fontId="8" fillId="11" borderId="26" xfId="3" applyNumberFormat="1" applyFont="1" applyFill="1" applyBorder="1" applyAlignment="1">
      <alignment vertical="top"/>
    </xf>
    <xf numFmtId="49" fontId="8" fillId="13" borderId="26" xfId="3" applyNumberFormat="1" applyFont="1" applyFill="1" applyBorder="1" applyAlignment="1">
      <alignment horizontal="center" vertical="top"/>
    </xf>
    <xf numFmtId="0" fontId="5" fillId="0" borderId="61" xfId="0" applyFont="1" applyBorder="1" applyAlignment="1">
      <alignment horizontal="center" vertical="top"/>
    </xf>
    <xf numFmtId="0" fontId="5" fillId="0" borderId="58" xfId="0" applyFont="1" applyBorder="1" applyAlignment="1">
      <alignment horizontal="center" vertical="top" wrapText="1"/>
    </xf>
    <xf numFmtId="164" fontId="5" fillId="11" borderId="15" xfId="3" applyNumberFormat="1" applyFont="1" applyFill="1" applyBorder="1" applyAlignment="1">
      <alignment horizontal="center" vertical="top"/>
    </xf>
    <xf numFmtId="164" fontId="5" fillId="11" borderId="25" xfId="3" applyNumberFormat="1" applyFont="1" applyFill="1" applyBorder="1" applyAlignment="1">
      <alignment horizontal="center" vertical="top"/>
    </xf>
    <xf numFmtId="0" fontId="5" fillId="3" borderId="35" xfId="0" applyFont="1" applyFill="1" applyBorder="1" applyAlignment="1">
      <alignment horizontal="center" vertical="center" wrapText="1"/>
    </xf>
    <xf numFmtId="164" fontId="5" fillId="11" borderId="38" xfId="3" applyNumberFormat="1" applyFont="1" applyFill="1" applyBorder="1" applyAlignment="1">
      <alignment horizontal="center" vertical="top"/>
    </xf>
    <xf numFmtId="49" fontId="5" fillId="0" borderId="34" xfId="0" applyNumberFormat="1" applyFont="1" applyBorder="1" applyAlignment="1">
      <alignment vertical="top" wrapText="1"/>
    </xf>
    <xf numFmtId="0" fontId="5" fillId="3" borderId="65" xfId="0" applyFont="1" applyFill="1" applyBorder="1" applyAlignment="1">
      <alignment horizontal="center" vertical="top" wrapText="1"/>
    </xf>
    <xf numFmtId="0" fontId="8" fillId="3" borderId="68" xfId="0" applyFont="1" applyFill="1" applyBorder="1" applyAlignment="1">
      <alignment vertical="top" wrapText="1"/>
    </xf>
    <xf numFmtId="0" fontId="5" fillId="0" borderId="67" xfId="0" applyFont="1" applyBorder="1" applyAlignment="1">
      <alignment horizontal="left" vertical="top" wrapText="1"/>
    </xf>
    <xf numFmtId="49" fontId="8" fillId="0" borderId="10" xfId="3" applyNumberFormat="1" applyFont="1" applyBorder="1" applyAlignment="1">
      <alignment vertical="top"/>
    </xf>
    <xf numFmtId="49" fontId="8" fillId="0" borderId="11" xfId="3" applyNumberFormat="1" applyFont="1" applyBorder="1" applyAlignment="1">
      <alignment vertical="top"/>
    </xf>
    <xf numFmtId="49" fontId="8" fillId="0" borderId="11" xfId="3" applyNumberFormat="1" applyFont="1" applyBorder="1" applyAlignment="1">
      <alignment vertical="center"/>
    </xf>
    <xf numFmtId="49" fontId="8" fillId="0" borderId="12" xfId="3" applyNumberFormat="1" applyFont="1" applyBorder="1" applyAlignment="1">
      <alignment vertical="top"/>
    </xf>
    <xf numFmtId="49" fontId="8" fillId="13" borderId="11" xfId="3" applyNumberFormat="1" applyFont="1" applyFill="1" applyBorder="1" applyAlignment="1">
      <alignment vertical="top"/>
    </xf>
    <xf numFmtId="49" fontId="8" fillId="13" borderId="11" xfId="3" applyNumberFormat="1" applyFont="1" applyFill="1" applyBorder="1" applyAlignment="1">
      <alignment vertical="center"/>
    </xf>
    <xf numFmtId="49" fontId="28" fillId="13" borderId="11" xfId="3" applyNumberFormat="1" applyFont="1" applyFill="1" applyBorder="1" applyAlignment="1">
      <alignment vertical="top"/>
    </xf>
    <xf numFmtId="49" fontId="28" fillId="13" borderId="12" xfId="3" applyNumberFormat="1" applyFont="1" applyFill="1" applyBorder="1" applyAlignment="1">
      <alignment vertical="top"/>
    </xf>
    <xf numFmtId="0" fontId="5" fillId="3" borderId="65" xfId="0" applyFont="1" applyFill="1" applyBorder="1" applyAlignment="1">
      <alignment horizontal="center" vertical="center"/>
    </xf>
    <xf numFmtId="0" fontId="5" fillId="0" borderId="67" xfId="0" applyFont="1" applyBorder="1" applyAlignment="1">
      <alignment vertical="top"/>
    </xf>
    <xf numFmtId="49" fontId="8" fillId="22" borderId="9" xfId="3" applyNumberFormat="1" applyFont="1" applyFill="1" applyBorder="1" applyAlignment="1">
      <alignment horizontal="center" vertical="top" wrapText="1"/>
    </xf>
    <xf numFmtId="0" fontId="28" fillId="0" borderId="0" xfId="3" applyFont="1" applyAlignment="1">
      <alignment horizontal="left" vertical="top" wrapText="1"/>
    </xf>
    <xf numFmtId="0" fontId="5" fillId="0" borderId="3" xfId="3" applyFont="1" applyBorder="1" applyAlignment="1">
      <alignment vertical="top"/>
    </xf>
    <xf numFmtId="0" fontId="5" fillId="0" borderId="10" xfId="3" applyFont="1" applyBorder="1" applyAlignment="1">
      <alignment vertical="top"/>
    </xf>
    <xf numFmtId="164" fontId="5" fillId="0" borderId="12" xfId="3" applyNumberFormat="1" applyFont="1" applyBorder="1" applyAlignment="1">
      <alignment horizontal="center" vertical="top"/>
    </xf>
    <xf numFmtId="0" fontId="8" fillId="11" borderId="10" xfId="0" applyFont="1" applyFill="1" applyBorder="1" applyAlignment="1">
      <alignment horizontal="center" vertical="top"/>
    </xf>
    <xf numFmtId="0" fontId="8" fillId="11" borderId="27" xfId="0" applyFont="1" applyFill="1" applyBorder="1" applyAlignment="1">
      <alignment vertical="top" wrapText="1"/>
    </xf>
    <xf numFmtId="49" fontId="8" fillId="11" borderId="2" xfId="3" applyNumberFormat="1" applyFont="1" applyFill="1" applyBorder="1" applyAlignment="1">
      <alignment vertical="top"/>
    </xf>
    <xf numFmtId="0" fontId="29" fillId="0" borderId="61" xfId="0" applyFont="1" applyBorder="1" applyAlignment="1">
      <alignment horizontal="left" vertical="top" wrapText="1"/>
    </xf>
    <xf numFmtId="0" fontId="5" fillId="0" borderId="31" xfId="0" applyFont="1" applyBorder="1" applyAlignment="1">
      <alignment horizontal="left" vertical="top"/>
    </xf>
    <xf numFmtId="0" fontId="5" fillId="11" borderId="23" xfId="0" applyFont="1" applyFill="1" applyBorder="1" applyAlignment="1">
      <alignment horizontal="center" vertical="top"/>
    </xf>
    <xf numFmtId="49" fontId="8" fillId="12" borderId="0" xfId="3" applyNumberFormat="1" applyFont="1" applyFill="1" applyAlignment="1">
      <alignment horizontal="center" vertical="top"/>
    </xf>
    <xf numFmtId="49" fontId="8" fillId="11" borderId="14" xfId="3" applyNumberFormat="1" applyFont="1" applyFill="1" applyBorder="1" applyAlignment="1">
      <alignment vertical="top"/>
    </xf>
    <xf numFmtId="0" fontId="5" fillId="11" borderId="6" xfId="0" applyFont="1" applyFill="1" applyBorder="1" applyAlignment="1">
      <alignment horizontal="center" vertical="top"/>
    </xf>
    <xf numFmtId="0" fontId="8" fillId="10" borderId="9" xfId="3" applyFont="1" applyFill="1" applyBorder="1" applyAlignment="1">
      <alignment horizontal="center" vertical="top" wrapText="1"/>
    </xf>
    <xf numFmtId="0" fontId="7" fillId="0" borderId="2" xfId="0" applyFont="1" applyBorder="1" applyAlignment="1">
      <alignment horizontal="center" vertical="center" wrapText="1"/>
    </xf>
    <xf numFmtId="0" fontId="7" fillId="0" borderId="27" xfId="0" applyFont="1" applyBorder="1" applyAlignment="1">
      <alignment vertical="center" wrapText="1"/>
    </xf>
    <xf numFmtId="0" fontId="7" fillId="0" borderId="2" xfId="0" applyFont="1" applyBorder="1" applyAlignment="1">
      <alignment vertical="center" wrapText="1"/>
    </xf>
    <xf numFmtId="0" fontId="69" fillId="0" borderId="0" xfId="3" applyFont="1" applyAlignment="1">
      <alignment vertical="top"/>
    </xf>
    <xf numFmtId="0" fontId="7" fillId="0" borderId="14" xfId="0" applyFont="1" applyBorder="1" applyAlignment="1">
      <alignment horizontal="center" vertical="center" wrapText="1"/>
    </xf>
    <xf numFmtId="0" fontId="7" fillId="0" borderId="34" xfId="0" applyFont="1" applyBorder="1" applyAlignment="1">
      <alignment horizontal="center" vertical="center" wrapText="1"/>
    </xf>
    <xf numFmtId="0" fontId="7" fillId="0" borderId="37" xfId="0" applyFont="1" applyBorder="1" applyAlignment="1">
      <alignment vertical="center" wrapText="1"/>
    </xf>
    <xf numFmtId="49" fontId="8" fillId="11" borderId="0" xfId="3" applyNumberFormat="1" applyFont="1" applyFill="1" applyAlignment="1">
      <alignment vertical="top"/>
    </xf>
    <xf numFmtId="164" fontId="5" fillId="14" borderId="35" xfId="0" applyNumberFormat="1" applyFont="1" applyFill="1" applyBorder="1" applyAlignment="1">
      <alignment horizontal="center" vertical="top" wrapText="1"/>
    </xf>
    <xf numFmtId="164" fontId="5" fillId="14" borderId="68" xfId="0" applyNumberFormat="1" applyFont="1" applyFill="1" applyBorder="1" applyAlignment="1">
      <alignment horizontal="center" vertical="center" wrapText="1"/>
    </xf>
    <xf numFmtId="49" fontId="5" fillId="0" borderId="0" xfId="0" applyNumberFormat="1" applyFont="1" applyAlignment="1">
      <alignment horizontal="center" vertical="center" wrapText="1"/>
    </xf>
    <xf numFmtId="49" fontId="5" fillId="3" borderId="65" xfId="0" applyNumberFormat="1" applyFont="1" applyFill="1" applyBorder="1" applyAlignment="1">
      <alignment horizontal="center" vertical="center" wrapText="1"/>
    </xf>
    <xf numFmtId="0" fontId="5" fillId="0" borderId="67" xfId="0" applyFont="1" applyBorder="1" applyAlignment="1">
      <alignment vertical="top" wrapText="1"/>
    </xf>
    <xf numFmtId="0" fontId="5" fillId="7" borderId="10" xfId="3" applyFont="1" applyFill="1" applyBorder="1" applyAlignment="1">
      <alignment vertical="top"/>
    </xf>
    <xf numFmtId="0" fontId="5" fillId="7" borderId="11" xfId="3" applyFont="1" applyFill="1" applyBorder="1" applyAlignment="1">
      <alignment vertical="top"/>
    </xf>
    <xf numFmtId="49" fontId="27" fillId="7" borderId="11" xfId="0" applyNumberFormat="1" applyFont="1" applyFill="1" applyBorder="1" applyAlignment="1">
      <alignment vertical="top" wrapText="1"/>
    </xf>
    <xf numFmtId="49" fontId="27" fillId="7" borderId="11" xfId="0" applyNumberFormat="1" applyFont="1" applyFill="1" applyBorder="1" applyAlignment="1">
      <alignment vertical="center" wrapText="1"/>
    </xf>
    <xf numFmtId="49" fontId="8" fillId="13" borderId="66" xfId="3" applyNumberFormat="1" applyFont="1" applyFill="1" applyBorder="1" applyAlignment="1">
      <alignment horizontal="center" vertical="top"/>
    </xf>
    <xf numFmtId="49" fontId="8" fillId="12" borderId="15" xfId="3" applyNumberFormat="1" applyFont="1" applyFill="1" applyBorder="1" applyAlignment="1">
      <alignment vertical="top"/>
    </xf>
    <xf numFmtId="49" fontId="8" fillId="12" borderId="38" xfId="3" applyNumberFormat="1" applyFont="1" applyFill="1" applyBorder="1" applyAlignment="1">
      <alignment vertical="top"/>
    </xf>
    <xf numFmtId="49" fontId="5" fillId="3" borderId="47" xfId="0" applyNumberFormat="1" applyFont="1" applyFill="1" applyBorder="1" applyAlignment="1">
      <alignment horizontal="center" vertical="top" wrapText="1"/>
    </xf>
    <xf numFmtId="49" fontId="5" fillId="3" borderId="44" xfId="0" applyNumberFormat="1" applyFont="1" applyFill="1" applyBorder="1" applyAlignment="1">
      <alignment horizontal="center" vertical="top" wrapText="1"/>
    </xf>
    <xf numFmtId="49" fontId="5" fillId="0" borderId="57" xfId="0" applyNumberFormat="1" applyFont="1" applyBorder="1" applyAlignment="1">
      <alignment horizontal="center" vertical="center" wrapText="1"/>
    </xf>
    <xf numFmtId="49" fontId="5" fillId="3" borderId="42" xfId="0" applyNumberFormat="1" applyFont="1" applyFill="1" applyBorder="1" applyAlignment="1">
      <alignment horizontal="center" vertical="top" wrapText="1"/>
    </xf>
    <xf numFmtId="49" fontId="27" fillId="0" borderId="0" xfId="0" applyNumberFormat="1" applyFont="1" applyAlignment="1">
      <alignment vertical="top" wrapText="1"/>
    </xf>
    <xf numFmtId="49" fontId="27" fillId="7" borderId="10" xfId="0" applyNumberFormat="1" applyFont="1" applyFill="1" applyBorder="1" applyAlignment="1">
      <alignment vertical="top" wrapText="1"/>
    </xf>
    <xf numFmtId="49" fontId="28" fillId="7" borderId="11" xfId="0" applyNumberFormat="1" applyFont="1" applyFill="1" applyBorder="1" applyAlignment="1">
      <alignment vertical="top" wrapText="1"/>
    </xf>
    <xf numFmtId="49" fontId="28" fillId="7" borderId="11" xfId="0" applyNumberFormat="1" applyFont="1" applyFill="1" applyBorder="1" applyAlignment="1">
      <alignment vertical="center" wrapText="1"/>
    </xf>
    <xf numFmtId="0" fontId="28" fillId="7" borderId="12" xfId="0" applyFont="1" applyFill="1" applyBorder="1" applyAlignment="1">
      <alignment vertical="center"/>
    </xf>
    <xf numFmtId="49" fontId="28" fillId="13" borderId="10" xfId="0" applyNumberFormat="1" applyFont="1" applyFill="1" applyBorder="1" applyAlignment="1">
      <alignment horizontal="center" vertical="top"/>
    </xf>
    <xf numFmtId="49" fontId="28" fillId="22" borderId="9" xfId="0" applyNumberFormat="1" applyFont="1" applyFill="1" applyBorder="1" applyAlignment="1">
      <alignment horizontal="center" vertical="top"/>
    </xf>
    <xf numFmtId="0" fontId="5" fillId="0" borderId="8" xfId="3" applyFont="1" applyBorder="1" applyAlignment="1">
      <alignment horizontal="center" vertical="center"/>
    </xf>
    <xf numFmtId="0" fontId="8" fillId="11" borderId="3" xfId="0" applyFont="1" applyFill="1" applyBorder="1" applyAlignment="1">
      <alignment vertical="top" wrapText="1"/>
    </xf>
    <xf numFmtId="0" fontId="5" fillId="11" borderId="18" xfId="3" applyFont="1" applyFill="1" applyBorder="1" applyAlignment="1">
      <alignment horizontal="center" vertical="center"/>
    </xf>
    <xf numFmtId="0" fontId="5" fillId="0" borderId="7" xfId="3" applyFont="1" applyBorder="1" applyAlignment="1">
      <alignment vertical="top"/>
    </xf>
    <xf numFmtId="0" fontId="5" fillId="11" borderId="8" xfId="3" applyFont="1" applyFill="1" applyBorder="1" applyAlignment="1">
      <alignment horizontal="center" vertical="center"/>
    </xf>
    <xf numFmtId="0" fontId="5" fillId="0" borderId="67" xfId="0" applyFont="1" applyBorder="1" applyAlignment="1">
      <alignment horizontal="justify" vertical="center"/>
    </xf>
    <xf numFmtId="0" fontId="72" fillId="0" borderId="0" xfId="0" applyFont="1" applyAlignment="1">
      <alignment vertical="top" wrapText="1"/>
    </xf>
    <xf numFmtId="0" fontId="72" fillId="7" borderId="10" xfId="0" applyFont="1" applyFill="1" applyBorder="1" applyAlignment="1">
      <alignment vertical="top" wrapText="1"/>
    </xf>
    <xf numFmtId="0" fontId="72" fillId="7" borderId="11" xfId="0" applyFont="1" applyFill="1" applyBorder="1" applyAlignment="1">
      <alignment vertical="top" wrapText="1"/>
    </xf>
    <xf numFmtId="0" fontId="49" fillId="7" borderId="11" xfId="0" applyFont="1" applyFill="1" applyBorder="1" applyAlignment="1">
      <alignment vertical="top" wrapText="1"/>
    </xf>
    <xf numFmtId="0" fontId="49" fillId="7" borderId="11" xfId="0" applyFont="1" applyFill="1" applyBorder="1" applyAlignment="1">
      <alignment vertical="center" wrapText="1"/>
    </xf>
    <xf numFmtId="0" fontId="27" fillId="11" borderId="9" xfId="0" applyFont="1" applyFill="1" applyBorder="1" applyAlignment="1">
      <alignment horizontal="center" vertical="top"/>
    </xf>
    <xf numFmtId="49" fontId="8" fillId="12" borderId="14" xfId="3" applyNumberFormat="1" applyFont="1" applyFill="1" applyBorder="1" applyAlignment="1">
      <alignment vertical="top"/>
    </xf>
    <xf numFmtId="0" fontId="5" fillId="0" borderId="26" xfId="3" applyFont="1" applyBorder="1" applyAlignment="1">
      <alignment vertical="top"/>
    </xf>
    <xf numFmtId="0" fontId="5" fillId="0" borderId="38" xfId="3" applyFont="1" applyBorder="1" applyAlignment="1">
      <alignment horizontal="center" vertical="center"/>
    </xf>
    <xf numFmtId="49" fontId="8" fillId="12" borderId="37" xfId="3" applyNumberFormat="1" applyFont="1" applyFill="1" applyBorder="1" applyAlignment="1">
      <alignment vertical="top"/>
    </xf>
    <xf numFmtId="164" fontId="8" fillId="11" borderId="34" xfId="3" applyNumberFormat="1" applyFont="1" applyFill="1" applyBorder="1" applyAlignment="1">
      <alignment horizontal="center" vertical="top"/>
    </xf>
    <xf numFmtId="0" fontId="8" fillId="11" borderId="34" xfId="3" applyFont="1" applyFill="1" applyBorder="1" applyAlignment="1">
      <alignment horizontal="center" vertical="top" wrapText="1"/>
    </xf>
    <xf numFmtId="0" fontId="29" fillId="0" borderId="47" xfId="0" applyFont="1" applyBorder="1" applyAlignment="1">
      <alignment horizontal="center" vertical="top"/>
    </xf>
    <xf numFmtId="164" fontId="5" fillId="14" borderId="57" xfId="0" applyNumberFormat="1" applyFont="1" applyFill="1" applyBorder="1" applyAlignment="1">
      <alignment horizontal="center" vertical="top" wrapText="1"/>
    </xf>
    <xf numFmtId="0" fontId="5" fillId="0" borderId="4" xfId="0" applyFont="1" applyBorder="1" applyAlignment="1">
      <alignment horizontal="left" vertical="top" wrapText="1"/>
    </xf>
    <xf numFmtId="164" fontId="5" fillId="11" borderId="70" xfId="3" applyNumberFormat="1" applyFont="1" applyFill="1" applyBorder="1" applyAlignment="1">
      <alignment horizontal="center" vertical="top"/>
    </xf>
    <xf numFmtId="0" fontId="8" fillId="11" borderId="33" xfId="0" applyFont="1" applyFill="1" applyBorder="1" applyAlignment="1">
      <alignment vertical="top" wrapText="1"/>
    </xf>
    <xf numFmtId="0" fontId="73" fillId="0" borderId="52" xfId="0" applyFont="1" applyBorder="1" applyAlignment="1">
      <alignment horizontal="left" vertical="top" wrapText="1"/>
    </xf>
    <xf numFmtId="164" fontId="5" fillId="14" borderId="30" xfId="0" applyNumberFormat="1" applyFont="1" applyFill="1" applyBorder="1" applyAlignment="1">
      <alignment horizontal="center" vertical="top" wrapText="1"/>
    </xf>
    <xf numFmtId="0" fontId="5" fillId="0" borderId="18" xfId="0" applyFont="1" applyBorder="1" applyAlignment="1">
      <alignment horizontal="justify" vertical="center"/>
    </xf>
    <xf numFmtId="0" fontId="73" fillId="0" borderId="65" xfId="0" applyFont="1" applyBorder="1" applyAlignment="1">
      <alignment horizontal="left" vertical="top" wrapText="1"/>
    </xf>
    <xf numFmtId="164" fontId="5" fillId="14" borderId="68" xfId="0" applyNumberFormat="1" applyFont="1" applyFill="1" applyBorder="1" applyAlignment="1">
      <alignment horizontal="center" vertical="top" wrapText="1"/>
    </xf>
    <xf numFmtId="0" fontId="5" fillId="0" borderId="12" xfId="0" applyFont="1" applyBorder="1" applyAlignment="1">
      <alignment horizontal="justify" vertical="center"/>
    </xf>
    <xf numFmtId="164" fontId="5" fillId="11" borderId="12" xfId="3" applyNumberFormat="1" applyFont="1" applyFill="1" applyBorder="1" applyAlignment="1">
      <alignment horizontal="center" vertical="top"/>
    </xf>
    <xf numFmtId="0" fontId="5" fillId="11" borderId="12" xfId="3" applyFont="1" applyFill="1" applyBorder="1" applyAlignment="1">
      <alignment horizontal="center" vertical="top"/>
    </xf>
    <xf numFmtId="0" fontId="8" fillId="11" borderId="34" xfId="0" applyFont="1" applyFill="1" applyBorder="1" applyAlignment="1">
      <alignment vertical="top" wrapText="1"/>
    </xf>
    <xf numFmtId="2" fontId="10" fillId="11" borderId="9" xfId="3" applyNumberFormat="1" applyFont="1" applyFill="1" applyBorder="1" applyAlignment="1">
      <alignment horizontal="center" vertical="top"/>
    </xf>
    <xf numFmtId="49" fontId="8" fillId="11" borderId="4" xfId="3" applyNumberFormat="1" applyFont="1" applyFill="1" applyBorder="1" applyAlignment="1">
      <alignment vertical="top"/>
    </xf>
    <xf numFmtId="49" fontId="8" fillId="7" borderId="2" xfId="3" applyNumberFormat="1" applyFont="1" applyFill="1" applyBorder="1" applyAlignment="1">
      <alignment vertical="top"/>
    </xf>
    <xf numFmtId="0" fontId="8" fillId="11" borderId="12" xfId="0" applyFont="1" applyFill="1" applyBorder="1" applyAlignment="1">
      <alignment horizontal="center" vertical="top"/>
    </xf>
    <xf numFmtId="49" fontId="8" fillId="11" borderId="15" xfId="3" applyNumberFormat="1" applyFont="1" applyFill="1" applyBorder="1" applyAlignment="1">
      <alignment vertical="top"/>
    </xf>
    <xf numFmtId="49" fontId="8" fillId="7" borderId="14" xfId="3" applyNumberFormat="1" applyFont="1" applyFill="1" applyBorder="1" applyAlignment="1">
      <alignment vertical="top"/>
    </xf>
    <xf numFmtId="49" fontId="8" fillId="11" borderId="38" xfId="3" applyNumberFormat="1" applyFont="1" applyFill="1" applyBorder="1" applyAlignment="1">
      <alignment vertical="top"/>
    </xf>
    <xf numFmtId="49" fontId="8" fillId="7" borderId="37" xfId="3" applyNumberFormat="1" applyFont="1" applyFill="1" applyBorder="1" applyAlignment="1">
      <alignment vertical="top"/>
    </xf>
    <xf numFmtId="0" fontId="27" fillId="10" borderId="12" xfId="0" applyFont="1" applyFill="1" applyBorder="1" applyAlignment="1">
      <alignment horizontal="center" vertical="top"/>
    </xf>
    <xf numFmtId="164" fontId="5" fillId="0" borderId="27" xfId="3" applyNumberFormat="1" applyFont="1" applyBorder="1" applyAlignment="1">
      <alignment horizontal="center" vertical="top"/>
    </xf>
    <xf numFmtId="164" fontId="5" fillId="0" borderId="22" xfId="3" applyNumberFormat="1" applyFont="1" applyBorder="1" applyAlignment="1">
      <alignment horizontal="center" vertical="top"/>
    </xf>
    <xf numFmtId="0" fontId="5" fillId="0" borderId="17" xfId="3" applyFont="1" applyBorder="1" applyAlignment="1">
      <alignment horizontal="center" vertical="top"/>
    </xf>
    <xf numFmtId="164" fontId="5" fillId="0" borderId="15" xfId="3" applyNumberFormat="1" applyFont="1" applyBorder="1" applyAlignment="1">
      <alignment horizontal="center" vertical="top"/>
    </xf>
    <xf numFmtId="49" fontId="5" fillId="0" borderId="15" xfId="3" applyNumberFormat="1" applyFont="1" applyBorder="1" applyAlignment="1">
      <alignment vertical="top"/>
    </xf>
    <xf numFmtId="0" fontId="5" fillId="12" borderId="14" xfId="0" applyFont="1" applyFill="1" applyBorder="1" applyAlignment="1">
      <alignment vertical="top" wrapText="1"/>
    </xf>
    <xf numFmtId="164" fontId="34" fillId="0" borderId="27" xfId="3" applyNumberFormat="1" applyFont="1" applyBorder="1" applyAlignment="1">
      <alignment horizontal="center" vertical="top"/>
    </xf>
    <xf numFmtId="49" fontId="5" fillId="0" borderId="5" xfId="3" applyNumberFormat="1" applyFont="1" applyBorder="1" applyAlignment="1">
      <alignment vertical="top"/>
    </xf>
    <xf numFmtId="0" fontId="5" fillId="0" borderId="7" xfId="3" applyFont="1" applyBorder="1" applyAlignment="1">
      <alignment horizontal="center" vertical="top"/>
    </xf>
    <xf numFmtId="0" fontId="5" fillId="12" borderId="37" xfId="0" applyFont="1" applyFill="1" applyBorder="1" applyAlignment="1">
      <alignment vertical="top" wrapText="1"/>
    </xf>
    <xf numFmtId="2" fontId="34" fillId="0" borderId="38" xfId="3" applyNumberFormat="1" applyFont="1" applyBorder="1" applyAlignment="1">
      <alignment horizontal="center" vertical="top"/>
    </xf>
    <xf numFmtId="0" fontId="5" fillId="0" borderId="4" xfId="3" applyFont="1" applyBorder="1" applyAlignment="1">
      <alignment horizontal="center" vertical="top"/>
    </xf>
    <xf numFmtId="164" fontId="5" fillId="0" borderId="8" xfId="3" applyNumberFormat="1" applyFont="1" applyBorder="1" applyAlignment="1">
      <alignment horizontal="center" vertical="top"/>
    </xf>
    <xf numFmtId="164" fontId="5" fillId="10" borderId="12" xfId="3" applyNumberFormat="1" applyFont="1" applyFill="1" applyBorder="1" applyAlignment="1">
      <alignment horizontal="center" vertical="top"/>
    </xf>
    <xf numFmtId="0" fontId="29" fillId="12" borderId="2" xfId="3" applyFont="1" applyFill="1" applyBorder="1" applyAlignment="1">
      <alignment vertical="top" wrapText="1"/>
    </xf>
    <xf numFmtId="0" fontId="5" fillId="0" borderId="21" xfId="3" applyFont="1" applyBorder="1" applyAlignment="1">
      <alignment horizontal="left" vertical="top"/>
    </xf>
    <xf numFmtId="0" fontId="5" fillId="3" borderId="0" xfId="12" applyFont="1" applyFill="1" applyBorder="1" applyAlignment="1">
      <alignment horizontal="center" vertical="top"/>
    </xf>
    <xf numFmtId="0" fontId="5" fillId="0" borderId="52" xfId="12" applyFont="1" applyFill="1" applyBorder="1" applyAlignment="1">
      <alignment horizontal="center" vertical="top"/>
    </xf>
    <xf numFmtId="0" fontId="5" fillId="3" borderId="30" xfId="12" applyFont="1" applyFill="1" applyBorder="1" applyAlignment="1">
      <alignment horizontal="center" vertical="top"/>
    </xf>
    <xf numFmtId="0" fontId="5" fillId="3" borderId="31" xfId="12" applyFont="1" applyFill="1" applyBorder="1" applyAlignment="1">
      <alignment vertical="top" wrapText="1"/>
    </xf>
    <xf numFmtId="0" fontId="5" fillId="0" borderId="42" xfId="0" applyFont="1" applyBorder="1" applyAlignment="1">
      <alignment horizontal="center" vertical="top"/>
    </xf>
    <xf numFmtId="0" fontId="5" fillId="0" borderId="35" xfId="0" applyFont="1" applyBorder="1" applyAlignment="1">
      <alignment horizontal="center" vertical="top" wrapText="1"/>
    </xf>
    <xf numFmtId="0" fontId="34" fillId="0" borderId="47" xfId="0" applyFont="1" applyBorder="1" applyAlignment="1">
      <alignment horizontal="center" vertical="top"/>
    </xf>
    <xf numFmtId="0" fontId="5" fillId="0" borderId="28" xfId="0" applyFont="1" applyBorder="1" applyAlignment="1">
      <alignment horizontal="center" vertical="top" wrapText="1"/>
    </xf>
    <xf numFmtId="0" fontId="34" fillId="0" borderId="52" xfId="0" applyFont="1" applyBorder="1" applyAlignment="1">
      <alignment horizontal="center" vertical="top"/>
    </xf>
    <xf numFmtId="164" fontId="5" fillId="3" borderId="22" xfId="3" applyNumberFormat="1" applyFont="1" applyFill="1" applyBorder="1" applyAlignment="1">
      <alignment horizontal="center" vertical="top"/>
    </xf>
    <xf numFmtId="0" fontId="5" fillId="0" borderId="25" xfId="3" applyFont="1" applyBorder="1" applyAlignment="1">
      <alignment horizontal="center" vertical="top"/>
    </xf>
    <xf numFmtId="0" fontId="5" fillId="0" borderId="14" xfId="0" applyFont="1" applyBorder="1" applyAlignment="1">
      <alignment horizontal="center" vertical="top"/>
    </xf>
    <xf numFmtId="0" fontId="5" fillId="0" borderId="15" xfId="0" applyFont="1" applyBorder="1" applyAlignment="1">
      <alignment vertical="top" wrapText="1"/>
    </xf>
    <xf numFmtId="164" fontId="5" fillId="10" borderId="5" xfId="3" applyNumberFormat="1" applyFont="1" applyFill="1" applyBorder="1" applyAlignment="1">
      <alignment horizontal="center"/>
    </xf>
    <xf numFmtId="0" fontId="5" fillId="0" borderId="23" xfId="0" applyFont="1" applyBorder="1" applyAlignment="1">
      <alignment horizontal="center" vertical="top"/>
    </xf>
    <xf numFmtId="0" fontId="5" fillId="0" borderId="25" xfId="0" applyFont="1" applyBorder="1" applyAlignment="1">
      <alignment vertical="top" wrapText="1"/>
    </xf>
    <xf numFmtId="164" fontId="5" fillId="0" borderId="22" xfId="3" applyNumberFormat="1" applyFont="1" applyBorder="1" applyAlignment="1">
      <alignment horizontal="center"/>
    </xf>
    <xf numFmtId="164" fontId="5" fillId="3" borderId="22" xfId="3" applyNumberFormat="1" applyFont="1" applyFill="1" applyBorder="1" applyAlignment="1">
      <alignment horizontal="center"/>
    </xf>
    <xf numFmtId="0" fontId="10" fillId="0" borderId="0" xfId="3" applyFont="1" applyAlignment="1">
      <alignment vertical="top"/>
    </xf>
    <xf numFmtId="164" fontId="5" fillId="0" borderId="32" xfId="3" applyNumberFormat="1" applyFont="1" applyBorder="1" applyAlignment="1">
      <alignment horizontal="center"/>
    </xf>
    <xf numFmtId="164" fontId="5" fillId="0" borderId="32" xfId="3" applyNumberFormat="1" applyFont="1" applyBorder="1" applyAlignment="1">
      <alignment vertical="top"/>
    </xf>
    <xf numFmtId="49" fontId="8" fillId="11" borderId="10" xfId="3" applyNumberFormat="1" applyFont="1" applyFill="1" applyBorder="1" applyAlignment="1">
      <alignment vertical="top" wrapText="1"/>
    </xf>
    <xf numFmtId="49" fontId="8" fillId="11" borderId="11" xfId="3" applyNumberFormat="1" applyFont="1" applyFill="1" applyBorder="1" applyAlignment="1">
      <alignment vertical="top" wrapText="1"/>
    </xf>
    <xf numFmtId="49" fontId="8" fillId="11" borderId="12" xfId="3" applyNumberFormat="1" applyFont="1" applyFill="1" applyBorder="1" applyAlignment="1">
      <alignment vertical="top" wrapText="1"/>
    </xf>
    <xf numFmtId="49" fontId="8" fillId="0" borderId="3" xfId="3" applyNumberFormat="1" applyFont="1" applyBorder="1" applyAlignment="1">
      <alignment vertical="top"/>
    </xf>
    <xf numFmtId="49" fontId="8" fillId="0" borderId="4" xfId="3" applyNumberFormat="1" applyFont="1" applyBorder="1" applyAlignment="1">
      <alignment vertical="top"/>
    </xf>
    <xf numFmtId="0" fontId="5" fillId="0" borderId="65" xfId="0" applyFont="1" applyBorder="1" applyAlignment="1">
      <alignment horizontal="center" vertical="top" wrapText="1"/>
    </xf>
    <xf numFmtId="0" fontId="5" fillId="0" borderId="68" xfId="0" applyFont="1" applyBorder="1" applyAlignment="1">
      <alignment horizontal="center" vertical="top" wrapText="1"/>
    </xf>
    <xf numFmtId="49" fontId="8" fillId="0" borderId="26" xfId="3" applyNumberFormat="1" applyFont="1" applyBorder="1" applyAlignment="1">
      <alignment vertical="top"/>
    </xf>
    <xf numFmtId="49" fontId="8" fillId="0" borderId="38" xfId="3" applyNumberFormat="1" applyFont="1" applyBorder="1" applyAlignment="1">
      <alignment vertical="top"/>
    </xf>
    <xf numFmtId="166" fontId="8" fillId="13" borderId="11" xfId="3" applyNumberFormat="1" applyFont="1" applyFill="1" applyBorder="1" applyAlignment="1">
      <alignment vertical="top"/>
    </xf>
    <xf numFmtId="0" fontId="8" fillId="11" borderId="12" xfId="3" applyFont="1" applyFill="1" applyBorder="1" applyAlignment="1">
      <alignment horizontal="right" wrapText="1"/>
    </xf>
    <xf numFmtId="49" fontId="5" fillId="11" borderId="2" xfId="3" applyNumberFormat="1" applyFont="1" applyFill="1" applyBorder="1" applyAlignment="1">
      <alignment horizontal="center" vertical="top"/>
    </xf>
    <xf numFmtId="49" fontId="5" fillId="11" borderId="3" xfId="3" applyNumberFormat="1" applyFont="1" applyFill="1" applyBorder="1" applyAlignment="1">
      <alignment horizontal="center" vertical="center" textRotation="90"/>
    </xf>
    <xf numFmtId="0" fontId="14" fillId="11" borderId="3" xfId="3" applyFont="1" applyFill="1" applyBorder="1" applyAlignment="1">
      <alignment horizontal="center" vertical="center" textRotation="90" wrapText="1"/>
    </xf>
    <xf numFmtId="0" fontId="5" fillId="11" borderId="3" xfId="0" applyFont="1" applyFill="1" applyBorder="1" applyAlignment="1">
      <alignment horizontal="left" vertical="top" wrapText="1"/>
    </xf>
    <xf numFmtId="166" fontId="8" fillId="11" borderId="9" xfId="1" applyFont="1" applyFill="1" applyBorder="1" applyAlignment="1">
      <alignment horizontal="center" vertical="top"/>
    </xf>
    <xf numFmtId="49" fontId="5" fillId="11" borderId="37" xfId="3" applyNumberFormat="1" applyFont="1" applyFill="1" applyBorder="1" applyAlignment="1">
      <alignment horizontal="center" vertical="top"/>
    </xf>
    <xf numFmtId="49" fontId="5" fillId="11" borderId="26" xfId="3" applyNumberFormat="1" applyFont="1" applyFill="1" applyBorder="1" applyAlignment="1">
      <alignment horizontal="center" vertical="center" textRotation="90"/>
    </xf>
    <xf numFmtId="0" fontId="14" fillId="11" borderId="26" xfId="3" applyFont="1" applyFill="1" applyBorder="1" applyAlignment="1">
      <alignment horizontal="center" vertical="center" textRotation="90" wrapText="1"/>
    </xf>
    <xf numFmtId="0" fontId="5" fillId="11" borderId="26" xfId="0" applyFont="1" applyFill="1" applyBorder="1" applyAlignment="1">
      <alignment horizontal="left" vertical="top" wrapText="1"/>
    </xf>
    <xf numFmtId="0" fontId="5" fillId="0" borderId="65" xfId="3" applyFont="1" applyBorder="1" applyAlignment="1">
      <alignment horizontal="center" vertical="top"/>
    </xf>
    <xf numFmtId="49" fontId="5" fillId="0" borderId="0" xfId="3" applyNumberFormat="1" applyFont="1" applyAlignment="1">
      <alignment horizontal="center" vertical="center" textRotation="90"/>
    </xf>
    <xf numFmtId="0" fontId="34" fillId="0" borderId="47" xfId="3" applyFont="1" applyBorder="1" applyAlignment="1">
      <alignment horizontal="center" vertical="top"/>
    </xf>
    <xf numFmtId="0" fontId="5" fillId="0" borderId="8" xfId="3" applyFont="1" applyBorder="1" applyAlignment="1">
      <alignment vertical="top" wrapText="1"/>
    </xf>
    <xf numFmtId="164" fontId="8" fillId="10" borderId="34" xfId="3" applyNumberFormat="1" applyFont="1" applyFill="1" applyBorder="1" applyAlignment="1">
      <alignment horizontal="center" vertical="top"/>
    </xf>
    <xf numFmtId="49" fontId="8" fillId="0" borderId="5" xfId="3" applyNumberFormat="1" applyFont="1" applyBorder="1" applyAlignment="1">
      <alignment horizontal="center" vertical="top"/>
    </xf>
    <xf numFmtId="0" fontId="5" fillId="0" borderId="53" xfId="3" applyFont="1" applyBorder="1" applyAlignment="1">
      <alignment horizontal="center" vertical="top"/>
    </xf>
    <xf numFmtId="164" fontId="10" fillId="0" borderId="9" xfId="3" applyNumberFormat="1" applyFont="1" applyBorder="1" applyAlignment="1">
      <alignment horizontal="center" vertical="top"/>
    </xf>
    <xf numFmtId="0" fontId="5" fillId="0" borderId="0" xfId="3" applyFont="1" applyAlignment="1">
      <alignment horizontal="center" vertical="top" wrapText="1"/>
    </xf>
    <xf numFmtId="2" fontId="5" fillId="0" borderId="15" xfId="3" applyNumberFormat="1" applyFont="1" applyBorder="1" applyAlignment="1">
      <alignment horizontal="center" vertical="top"/>
    </xf>
    <xf numFmtId="0" fontId="5" fillId="0" borderId="52" xfId="0" applyFont="1" applyBorder="1" applyAlignment="1">
      <alignment horizontal="center" vertical="center"/>
    </xf>
    <xf numFmtId="164" fontId="5" fillId="0" borderId="18" xfId="3" applyNumberFormat="1" applyFont="1" applyBorder="1" applyAlignment="1">
      <alignment horizontal="center" vertical="top"/>
    </xf>
    <xf numFmtId="9" fontId="5" fillId="0" borderId="15" xfId="2" applyFont="1" applyBorder="1" applyAlignment="1">
      <alignment horizontal="center" vertical="top"/>
    </xf>
    <xf numFmtId="164" fontId="5" fillId="0" borderId="25" xfId="3" applyNumberFormat="1" applyFont="1" applyBorder="1" applyAlignment="1">
      <alignment horizontal="center" vertical="top"/>
    </xf>
    <xf numFmtId="0" fontId="5" fillId="0" borderId="0" xfId="3" quotePrefix="1" applyFont="1" applyAlignment="1">
      <alignment horizontal="center" vertical="top"/>
    </xf>
    <xf numFmtId="0" fontId="34" fillId="0" borderId="0" xfId="3" quotePrefix="1" applyFont="1" applyAlignment="1">
      <alignment horizontal="center" vertical="top"/>
    </xf>
    <xf numFmtId="0" fontId="5" fillId="0" borderId="39" xfId="0" applyFont="1" applyBorder="1" applyAlignment="1">
      <alignment horizontal="center" vertical="center" wrapText="1"/>
    </xf>
    <xf numFmtId="164" fontId="5" fillId="0" borderId="63" xfId="0" applyNumberFormat="1" applyFont="1" applyBorder="1" applyAlignment="1">
      <alignment horizontal="center" vertical="center" wrapText="1"/>
    </xf>
    <xf numFmtId="0" fontId="5" fillId="0" borderId="25" xfId="3" applyFont="1" applyBorder="1" applyAlignment="1">
      <alignment vertical="top" wrapText="1"/>
    </xf>
    <xf numFmtId="164" fontId="5" fillId="0" borderId="8" xfId="3" applyNumberFormat="1" applyFont="1" applyBorder="1" applyAlignment="1">
      <alignment vertical="top"/>
    </xf>
    <xf numFmtId="49" fontId="5" fillId="0" borderId="32" xfId="0" applyNumberFormat="1" applyFont="1" applyBorder="1" applyAlignment="1">
      <alignment vertical="top" wrapText="1"/>
    </xf>
    <xf numFmtId="0" fontId="5" fillId="0" borderId="4" xfId="0" applyFont="1" applyBorder="1" applyAlignment="1">
      <alignment vertical="center" wrapText="1"/>
    </xf>
    <xf numFmtId="0" fontId="5" fillId="0" borderId="11" xfId="0" applyFont="1" applyBorder="1" applyAlignment="1">
      <alignment horizontal="center" vertical="center"/>
    </xf>
    <xf numFmtId="0" fontId="5" fillId="0" borderId="66" xfId="0" applyFont="1" applyBorder="1" applyAlignment="1">
      <alignment vertical="center" wrapText="1"/>
    </xf>
    <xf numFmtId="0" fontId="27" fillId="0" borderId="0" xfId="3" applyFont="1" applyAlignment="1">
      <alignment horizontal="left" vertical="top" wrapText="1"/>
    </xf>
    <xf numFmtId="49" fontId="8" fillId="22" borderId="27" xfId="3" applyNumberFormat="1" applyFont="1" applyFill="1" applyBorder="1" applyAlignment="1">
      <alignment horizontal="center" vertical="top" wrapText="1"/>
    </xf>
    <xf numFmtId="0" fontId="5" fillId="0" borderId="0" xfId="3" applyFont="1" applyAlignment="1">
      <alignment horizontal="center" vertical="center" textRotation="90"/>
    </xf>
    <xf numFmtId="0" fontId="5" fillId="0" borderId="14" xfId="3" applyFont="1" applyBorder="1" applyAlignment="1">
      <alignment horizontal="center" vertical="center" textRotation="90"/>
    </xf>
    <xf numFmtId="0" fontId="5" fillId="0" borderId="27" xfId="3" applyFont="1" applyBorder="1" applyAlignment="1">
      <alignment horizontal="center" vertical="center" textRotation="90"/>
    </xf>
    <xf numFmtId="0" fontId="5" fillId="0" borderId="0" xfId="3" applyFont="1" applyAlignment="1">
      <alignment vertical="center"/>
    </xf>
    <xf numFmtId="0" fontId="8" fillId="0" borderId="0" xfId="3" applyFont="1" applyAlignment="1">
      <alignment horizontal="center" vertical="center" wrapText="1"/>
    </xf>
    <xf numFmtId="0" fontId="56" fillId="0" borderId="0" xfId="3" applyFont="1" applyAlignment="1">
      <alignment vertical="top"/>
    </xf>
    <xf numFmtId="0" fontId="56" fillId="0" borderId="0" xfId="3" applyFont="1" applyAlignment="1">
      <alignment vertical="top" wrapText="1"/>
    </xf>
    <xf numFmtId="0" fontId="73" fillId="0" borderId="0" xfId="3" applyFont="1" applyAlignment="1">
      <alignment vertical="top" wrapText="1"/>
    </xf>
    <xf numFmtId="0" fontId="3" fillId="0" borderId="0" xfId="7" applyAlignment="1">
      <alignment horizontal="center" vertical="center"/>
    </xf>
    <xf numFmtId="0" fontId="3" fillId="0" borderId="0" xfId="7" applyAlignment="1">
      <alignment textRotation="90"/>
    </xf>
    <xf numFmtId="0" fontId="56" fillId="0" borderId="0" xfId="7" applyFont="1" applyAlignment="1">
      <alignment horizontal="center" vertical="center"/>
    </xf>
    <xf numFmtId="0" fontId="74" fillId="0" borderId="0" xfId="7" applyFont="1" applyAlignment="1">
      <alignment vertical="top"/>
    </xf>
    <xf numFmtId="0" fontId="19" fillId="0" borderId="0" xfId="7" applyFont="1" applyAlignment="1">
      <alignment horizontal="center" vertical="center" wrapText="1"/>
    </xf>
    <xf numFmtId="2" fontId="20" fillId="0" borderId="0" xfId="7" applyNumberFormat="1" applyFont="1" applyAlignment="1">
      <alignment vertical="top"/>
    </xf>
    <xf numFmtId="164" fontId="20" fillId="0" borderId="0" xfId="7" applyNumberFormat="1" applyFont="1" applyAlignment="1">
      <alignment vertical="top"/>
    </xf>
    <xf numFmtId="0" fontId="18" fillId="0" borderId="0" xfId="7" applyFont="1" applyAlignment="1">
      <alignment horizontal="center" vertical="center"/>
    </xf>
    <xf numFmtId="164" fontId="28" fillId="0" borderId="27" xfId="13" applyNumberFormat="1" applyFont="1" applyBorder="1" applyAlignment="1">
      <alignment horizontal="center" vertical="top" wrapText="1"/>
    </xf>
    <xf numFmtId="164" fontId="4" fillId="0" borderId="32" xfId="13" applyNumberFormat="1" applyFont="1" applyBorder="1" applyAlignment="1">
      <alignment vertical="top" wrapText="1"/>
    </xf>
    <xf numFmtId="164" fontId="28" fillId="2" borderId="27" xfId="13" applyNumberFormat="1" applyFont="1" applyFill="1" applyBorder="1" applyAlignment="1">
      <alignment horizontal="center" vertical="top" wrapText="1"/>
    </xf>
    <xf numFmtId="164" fontId="28" fillId="0" borderId="32" xfId="13" applyNumberFormat="1" applyFont="1" applyBorder="1" applyAlignment="1">
      <alignment horizontal="center" vertical="top" wrapText="1"/>
    </xf>
    <xf numFmtId="164" fontId="28" fillId="4" borderId="9" xfId="13" applyNumberFormat="1" applyFont="1" applyFill="1" applyBorder="1" applyAlignment="1">
      <alignment horizontal="center" vertical="top" wrapText="1"/>
    </xf>
    <xf numFmtId="164" fontId="28" fillId="0" borderId="22" xfId="13" applyNumberFormat="1" applyFont="1" applyBorder="1" applyAlignment="1">
      <alignment horizontal="center" vertical="top" wrapText="1"/>
    </xf>
    <xf numFmtId="164" fontId="8" fillId="4" borderId="32" xfId="13" applyNumberFormat="1" applyFont="1" applyFill="1" applyBorder="1" applyAlignment="1">
      <alignment horizontal="center" vertical="top" wrapText="1"/>
    </xf>
    <xf numFmtId="0" fontId="8" fillId="0" borderId="9" xfId="13" applyFont="1" applyBorder="1" applyAlignment="1">
      <alignment horizontal="center" vertical="center" wrapText="1"/>
    </xf>
    <xf numFmtId="0" fontId="5" fillId="0" borderId="11" xfId="13" applyFont="1" applyBorder="1" applyAlignment="1">
      <alignment vertical="top"/>
    </xf>
    <xf numFmtId="0" fontId="5" fillId="0" borderId="12" xfId="13" applyFont="1" applyBorder="1" applyAlignment="1">
      <alignment vertical="top"/>
    </xf>
    <xf numFmtId="164" fontId="5" fillId="0" borderId="3" xfId="13" applyNumberFormat="1" applyFont="1" applyBorder="1" applyAlignment="1">
      <alignment horizontal="right" vertical="top" wrapText="1"/>
    </xf>
    <xf numFmtId="0" fontId="5" fillId="0" borderId="0" xfId="13" applyFont="1" applyAlignment="1">
      <alignment vertical="top"/>
    </xf>
    <xf numFmtId="49" fontId="5" fillId="0" borderId="0" xfId="13" applyNumberFormat="1" applyFont="1" applyAlignment="1">
      <alignment horizontal="right" vertical="top"/>
    </xf>
    <xf numFmtId="49" fontId="7" fillId="0" borderId="0" xfId="13" applyNumberFormat="1" applyFont="1" applyAlignment="1">
      <alignment horizontal="right" vertical="top"/>
    </xf>
    <xf numFmtId="49" fontId="5" fillId="0" borderId="0" xfId="13" applyNumberFormat="1" applyFont="1" applyAlignment="1">
      <alignment vertical="top"/>
    </xf>
    <xf numFmtId="0" fontId="4" fillId="4" borderId="10" xfId="7" applyFont="1" applyFill="1" applyBorder="1" applyAlignment="1">
      <alignment horizontal="center" vertical="center"/>
    </xf>
    <xf numFmtId="0" fontId="4" fillId="4" borderId="11" xfId="7" applyFont="1" applyFill="1" applyBorder="1" applyAlignment="1">
      <alignment vertical="top"/>
    </xf>
    <xf numFmtId="0" fontId="4" fillId="4" borderId="12" xfId="7" applyFont="1" applyFill="1" applyBorder="1" applyAlignment="1">
      <alignment vertical="top"/>
    </xf>
    <xf numFmtId="164" fontId="28" fillId="4" borderId="9" xfId="7" applyNumberFormat="1" applyFont="1" applyFill="1" applyBorder="1" applyAlignment="1">
      <alignment horizontal="center" vertical="top"/>
    </xf>
    <xf numFmtId="0" fontId="15" fillId="9" borderId="2" xfId="7" applyFont="1" applyFill="1" applyBorder="1" applyAlignment="1">
      <alignment horizontal="center" vertical="center"/>
    </xf>
    <xf numFmtId="0" fontId="15" fillId="9" borderId="3" xfId="7" applyFont="1" applyFill="1" applyBorder="1" applyAlignment="1">
      <alignment horizontal="center" vertical="top"/>
    </xf>
    <xf numFmtId="2" fontId="28" fillId="9" borderId="27" xfId="7" applyNumberFormat="1" applyFont="1" applyFill="1" applyBorder="1" applyAlignment="1">
      <alignment horizontal="center" vertical="top"/>
    </xf>
    <xf numFmtId="0" fontId="28" fillId="7" borderId="2" xfId="7" applyFont="1" applyFill="1" applyBorder="1" applyAlignment="1">
      <alignment horizontal="center" vertical="center" wrapText="1"/>
    </xf>
    <xf numFmtId="0" fontId="28" fillId="7" borderId="3" xfId="7" applyFont="1" applyFill="1" applyBorder="1" applyAlignment="1">
      <alignment horizontal="left" vertical="top" wrapText="1"/>
    </xf>
    <xf numFmtId="166" fontId="5" fillId="0" borderId="2" xfId="1" applyFont="1" applyBorder="1" applyAlignment="1">
      <alignment horizontal="center" vertical="center"/>
    </xf>
    <xf numFmtId="166" fontId="5" fillId="0" borderId="57" xfId="1" applyFont="1" applyBorder="1" applyAlignment="1">
      <alignment horizontal="left" vertical="top"/>
    </xf>
    <xf numFmtId="166" fontId="5" fillId="0" borderId="3" xfId="1" applyFont="1" applyBorder="1" applyAlignment="1">
      <alignment horizontal="left" vertical="top"/>
    </xf>
    <xf numFmtId="164" fontId="28" fillId="23" borderId="27" xfId="7" applyNumberFormat="1" applyFont="1" applyFill="1" applyBorder="1" applyAlignment="1">
      <alignment horizontal="center" vertical="top"/>
    </xf>
    <xf numFmtId="0" fontId="28" fillId="23" borderId="9" xfId="7" applyFont="1" applyFill="1" applyBorder="1" applyAlignment="1">
      <alignment horizontal="center" vertical="top"/>
    </xf>
    <xf numFmtId="166" fontId="34" fillId="0" borderId="61" xfId="1" applyFont="1" applyFill="1" applyBorder="1" applyAlignment="1">
      <alignment horizontal="center" vertical="center"/>
    </xf>
    <xf numFmtId="166" fontId="5" fillId="0" borderId="58" xfId="1" applyFont="1" applyFill="1" applyBorder="1" applyAlignment="1">
      <alignment horizontal="left" vertical="top"/>
    </xf>
    <xf numFmtId="166" fontId="5" fillId="0" borderId="62" xfId="1" applyFont="1" applyBorder="1" applyAlignment="1">
      <alignment horizontal="left" vertical="top"/>
    </xf>
    <xf numFmtId="0" fontId="3" fillId="0" borderId="33" xfId="7" applyBorder="1"/>
    <xf numFmtId="49" fontId="28" fillId="12" borderId="33" xfId="7" applyNumberFormat="1" applyFont="1" applyFill="1" applyBorder="1" applyAlignment="1">
      <alignment horizontal="center" vertical="top"/>
    </xf>
    <xf numFmtId="0" fontId="5" fillId="0" borderId="39" xfId="1" applyNumberFormat="1" applyFont="1" applyFill="1" applyBorder="1" applyAlignment="1">
      <alignment horizontal="center" vertical="center" wrapText="1"/>
    </xf>
    <xf numFmtId="166" fontId="5" fillId="0" borderId="40" xfId="1" applyFont="1" applyFill="1" applyBorder="1" applyAlignment="1">
      <alignment horizontal="center" vertical="center" wrapText="1"/>
    </xf>
    <xf numFmtId="166" fontId="5" fillId="0" borderId="40" xfId="1" applyFont="1" applyFill="1" applyBorder="1" applyAlignment="1">
      <alignment horizontal="left" vertical="top" wrapText="1"/>
    </xf>
    <xf numFmtId="49" fontId="28" fillId="12" borderId="34" xfId="7" applyNumberFormat="1" applyFont="1" applyFill="1" applyBorder="1" applyAlignment="1">
      <alignment horizontal="center" vertical="top"/>
    </xf>
    <xf numFmtId="166" fontId="5" fillId="0" borderId="61" xfId="1" applyFont="1" applyFill="1" applyBorder="1" applyAlignment="1">
      <alignment horizontal="center" vertical="center"/>
    </xf>
    <xf numFmtId="164" fontId="28" fillId="17" borderId="27" xfId="7" applyNumberFormat="1" applyFont="1" applyFill="1" applyBorder="1" applyAlignment="1">
      <alignment horizontal="center" vertical="top"/>
    </xf>
    <xf numFmtId="166" fontId="5" fillId="0" borderId="69" xfId="1" applyFont="1" applyBorder="1" applyAlignment="1">
      <alignment wrapText="1"/>
    </xf>
    <xf numFmtId="166" fontId="5" fillId="0" borderId="42" xfId="1" applyFont="1" applyFill="1" applyBorder="1" applyAlignment="1">
      <alignment horizontal="center" vertical="center" wrapText="1"/>
    </xf>
    <xf numFmtId="166" fontId="5" fillId="0" borderId="35" xfId="14" applyFont="1" applyFill="1" applyBorder="1" applyAlignment="1">
      <alignment horizontal="center" vertical="center" wrapText="1"/>
    </xf>
    <xf numFmtId="166" fontId="5" fillId="0" borderId="36" xfId="14" applyFont="1" applyFill="1" applyBorder="1" applyAlignment="1">
      <alignment vertical="top" wrapText="1"/>
    </xf>
    <xf numFmtId="166" fontId="5" fillId="0" borderId="53" xfId="1" applyFont="1" applyFill="1" applyBorder="1" applyAlignment="1">
      <alignment horizontal="center" vertical="center"/>
    </xf>
    <xf numFmtId="166" fontId="5" fillId="0" borderId="59" xfId="1" applyFont="1" applyFill="1" applyBorder="1" applyAlignment="1">
      <alignment horizontal="left" vertical="top"/>
    </xf>
    <xf numFmtId="166" fontId="5" fillId="0" borderId="54" xfId="1" applyFont="1" applyBorder="1" applyAlignment="1">
      <alignment horizontal="left" vertical="top"/>
    </xf>
    <xf numFmtId="164" fontId="28" fillId="17" borderId="33" xfId="7" applyNumberFormat="1" applyFont="1" applyFill="1" applyBorder="1" applyAlignment="1">
      <alignment horizontal="center" vertical="top"/>
    </xf>
    <xf numFmtId="0" fontId="28" fillId="23" borderId="33" xfId="7" applyFont="1" applyFill="1" applyBorder="1" applyAlignment="1">
      <alignment horizontal="center" vertical="top"/>
    </xf>
    <xf numFmtId="0" fontId="3" fillId="0" borderId="5" xfId="7" applyBorder="1"/>
    <xf numFmtId="0" fontId="5" fillId="0" borderId="42" xfId="1" applyNumberFormat="1" applyFont="1" applyFill="1" applyBorder="1" applyAlignment="1">
      <alignment horizontal="center" vertical="center" wrapText="1"/>
    </xf>
    <xf numFmtId="166" fontId="5" fillId="0" borderId="35" xfId="1" applyFont="1" applyFill="1" applyBorder="1" applyAlignment="1">
      <alignment horizontal="center" vertical="center" wrapText="1"/>
    </xf>
    <xf numFmtId="166" fontId="5" fillId="0" borderId="43" xfId="1" applyFont="1" applyBorder="1" applyAlignment="1">
      <alignment vertical="center" wrapText="1"/>
    </xf>
    <xf numFmtId="0" fontId="5" fillId="0" borderId="65" xfId="1" applyNumberFormat="1" applyFont="1" applyBorder="1" applyAlignment="1">
      <alignment horizontal="center" vertical="center"/>
    </xf>
    <xf numFmtId="166" fontId="5" fillId="0" borderId="66" xfId="1" applyFont="1" applyBorder="1" applyAlignment="1">
      <alignment horizontal="left" vertical="top"/>
    </xf>
    <xf numFmtId="166" fontId="5" fillId="0" borderId="67" xfId="1" applyFont="1" applyBorder="1" applyAlignment="1">
      <alignment horizontal="left" vertical="top"/>
    </xf>
    <xf numFmtId="0" fontId="28" fillId="11" borderId="9" xfId="7" applyFont="1" applyFill="1" applyBorder="1" applyAlignment="1">
      <alignment horizontal="center" vertical="top"/>
    </xf>
    <xf numFmtId="0" fontId="5" fillId="0" borderId="39" xfId="1" applyNumberFormat="1" applyFont="1" applyBorder="1" applyAlignment="1">
      <alignment horizontal="center" vertical="center" wrapText="1"/>
    </xf>
    <xf numFmtId="166" fontId="5" fillId="14" borderId="40" xfId="1" applyFont="1" applyFill="1" applyBorder="1" applyAlignment="1">
      <alignment horizontal="left" vertical="center" wrapText="1"/>
    </xf>
    <xf numFmtId="166" fontId="5" fillId="14" borderId="41" xfId="1" applyFont="1" applyFill="1" applyBorder="1" applyAlignment="1">
      <alignment horizontal="left" vertical="top" wrapText="1"/>
    </xf>
    <xf numFmtId="0" fontId="4" fillId="11" borderId="13" xfId="7" applyFont="1" applyFill="1" applyBorder="1" applyAlignment="1">
      <alignment horizontal="center" vertical="top"/>
    </xf>
    <xf numFmtId="0" fontId="5" fillId="3" borderId="61" xfId="1" applyNumberFormat="1" applyFont="1" applyFill="1" applyBorder="1" applyAlignment="1">
      <alignment horizontal="center" vertical="center" wrapText="1"/>
    </xf>
    <xf numFmtId="166" fontId="5" fillId="14" borderId="30" xfId="1" applyFont="1" applyFill="1" applyBorder="1" applyAlignment="1">
      <alignment horizontal="center" vertical="center" wrapText="1"/>
    </xf>
    <xf numFmtId="166" fontId="5" fillId="0" borderId="0" xfId="1" applyFont="1" applyBorder="1" applyAlignment="1">
      <alignment wrapText="1"/>
    </xf>
    <xf numFmtId="0" fontId="4" fillId="11" borderId="22" xfId="7" applyFont="1" applyFill="1" applyBorder="1" applyAlignment="1">
      <alignment horizontal="center" vertical="top"/>
    </xf>
    <xf numFmtId="0" fontId="5" fillId="3" borderId="42" xfId="1" applyNumberFormat="1" applyFont="1" applyFill="1" applyBorder="1" applyAlignment="1">
      <alignment horizontal="center" vertical="center" wrapText="1"/>
    </xf>
    <xf numFmtId="166" fontId="5" fillId="14" borderId="35" xfId="1" applyFont="1" applyFill="1" applyBorder="1" applyAlignment="1">
      <alignment horizontal="center" vertical="center" wrapText="1"/>
    </xf>
    <xf numFmtId="166" fontId="5" fillId="0" borderId="36" xfId="1" applyFont="1" applyBorder="1" applyAlignment="1">
      <alignment vertical="center" wrapText="1"/>
    </xf>
    <xf numFmtId="0" fontId="4" fillId="11" borderId="32" xfId="7" applyFont="1" applyFill="1" applyBorder="1" applyAlignment="1">
      <alignment horizontal="center" vertical="top"/>
    </xf>
    <xf numFmtId="0" fontId="4" fillId="0" borderId="34" xfId="6" applyFont="1" applyBorder="1" applyAlignment="1">
      <alignment vertical="top" wrapText="1"/>
    </xf>
    <xf numFmtId="0" fontId="5" fillId="0" borderId="47" xfId="1" applyNumberFormat="1" applyFont="1" applyBorder="1" applyAlignment="1">
      <alignment horizontal="center" vertical="center"/>
    </xf>
    <xf numFmtId="166" fontId="5" fillId="0" borderId="48" xfId="1" applyFont="1" applyBorder="1" applyAlignment="1">
      <alignment horizontal="left" vertical="top"/>
    </xf>
    <xf numFmtId="166" fontId="0" fillId="0" borderId="29" xfId="1" applyFont="1" applyBorder="1" applyAlignment="1">
      <alignment vertical="top" wrapText="1"/>
    </xf>
    <xf numFmtId="164" fontId="28" fillId="23" borderId="9" xfId="7" applyNumberFormat="1" applyFont="1" applyFill="1" applyBorder="1" applyAlignment="1">
      <alignment horizontal="center" vertical="top"/>
    </xf>
    <xf numFmtId="49" fontId="28" fillId="8" borderId="4" xfId="7" applyNumberFormat="1" applyFont="1" applyFill="1" applyBorder="1" applyAlignment="1">
      <alignment horizontal="center" vertical="top"/>
    </xf>
    <xf numFmtId="0" fontId="5" fillId="0" borderId="53" xfId="1" applyNumberFormat="1" applyFont="1" applyBorder="1" applyAlignment="1">
      <alignment horizontal="center" vertical="center"/>
    </xf>
    <xf numFmtId="166" fontId="0" fillId="0" borderId="55" xfId="1" applyFont="1" applyBorder="1" applyAlignment="1">
      <alignment vertical="top" wrapText="1"/>
    </xf>
    <xf numFmtId="0" fontId="4" fillId="0" borderId="33" xfId="7" applyFont="1" applyBorder="1" applyAlignment="1">
      <alignment horizontal="center" vertical="top"/>
    </xf>
    <xf numFmtId="0" fontId="4" fillId="0" borderId="5" xfId="7" applyFont="1" applyBorder="1" applyAlignment="1">
      <alignment horizontal="center" vertical="top"/>
    </xf>
    <xf numFmtId="0" fontId="5" fillId="0" borderId="44" xfId="1" applyNumberFormat="1" applyFont="1" applyBorder="1" applyAlignment="1">
      <alignment horizontal="center" vertical="center"/>
    </xf>
    <xf numFmtId="166" fontId="5" fillId="0" borderId="45" xfId="1" applyFont="1" applyBorder="1" applyAlignment="1">
      <alignment horizontal="left" vertical="top"/>
    </xf>
    <xf numFmtId="164" fontId="28" fillId="11" borderId="1" xfId="7" applyNumberFormat="1" applyFont="1" applyFill="1" applyBorder="1" applyAlignment="1">
      <alignment horizontal="center" vertical="top"/>
    </xf>
    <xf numFmtId="0" fontId="28" fillId="11" borderId="1" xfId="7" applyFont="1" applyFill="1" applyBorder="1" applyAlignment="1">
      <alignment horizontal="center" vertical="top"/>
    </xf>
    <xf numFmtId="0" fontId="5" fillId="3" borderId="53" xfId="1" applyNumberFormat="1" applyFont="1" applyFill="1" applyBorder="1" applyAlignment="1">
      <alignment vertical="center" wrapText="1"/>
    </xf>
    <xf numFmtId="166" fontId="5" fillId="14" borderId="54" xfId="1" applyFont="1" applyFill="1" applyBorder="1" applyAlignment="1">
      <alignment horizontal="center" vertical="center" wrapText="1"/>
    </xf>
    <xf numFmtId="166" fontId="5" fillId="0" borderId="47" xfId="1" applyFont="1" applyBorder="1" applyAlignment="1">
      <alignment horizontal="center" vertical="center"/>
    </xf>
    <xf numFmtId="166" fontId="5" fillId="0" borderId="28" xfId="1" applyFont="1" applyBorder="1" applyAlignment="1">
      <alignment horizontal="left" vertical="top"/>
    </xf>
    <xf numFmtId="166" fontId="5" fillId="0" borderId="4" xfId="1" applyFont="1" applyBorder="1" applyAlignment="1">
      <alignment horizontal="left" vertical="top" wrapText="1"/>
    </xf>
    <xf numFmtId="49" fontId="28" fillId="12" borderId="27" xfId="7" applyNumberFormat="1" applyFont="1" applyFill="1" applyBorder="1" applyAlignment="1">
      <alignment vertical="top"/>
    </xf>
    <xf numFmtId="166" fontId="5" fillId="0" borderId="53" xfId="1" applyFont="1" applyBorder="1" applyAlignment="1">
      <alignment horizontal="center" vertical="center"/>
    </xf>
    <xf numFmtId="166" fontId="5" fillId="0" borderId="59" xfId="1" applyFont="1" applyBorder="1" applyAlignment="1">
      <alignment horizontal="left" vertical="top"/>
    </xf>
    <xf numFmtId="166" fontId="5" fillId="0" borderId="15" xfId="1" applyFont="1" applyBorder="1" applyAlignment="1">
      <alignment horizontal="left" vertical="top" wrapText="1"/>
    </xf>
    <xf numFmtId="0" fontId="35" fillId="3" borderId="0" xfId="7" applyFont="1" applyFill="1" applyAlignment="1">
      <alignment horizontal="center" vertical="top" wrapText="1"/>
    </xf>
    <xf numFmtId="49" fontId="28" fillId="12" borderId="33" xfId="7" applyNumberFormat="1" applyFont="1" applyFill="1" applyBorder="1" applyAlignment="1">
      <alignment vertical="top"/>
    </xf>
    <xf numFmtId="166" fontId="5" fillId="0" borderId="49" xfId="1" applyFont="1" applyBorder="1" applyAlignment="1">
      <alignment horizontal="center" vertical="center"/>
    </xf>
    <xf numFmtId="166" fontId="5" fillId="0" borderId="56" xfId="1" applyFont="1" applyBorder="1" applyAlignment="1">
      <alignment horizontal="left" vertical="top"/>
    </xf>
    <xf numFmtId="166" fontId="5" fillId="0" borderId="38" xfId="1" applyFont="1" applyBorder="1" applyAlignment="1">
      <alignment horizontal="left" vertical="top" wrapText="1"/>
    </xf>
    <xf numFmtId="0" fontId="35" fillId="3" borderId="26" xfId="7" applyFont="1" applyFill="1" applyBorder="1" applyAlignment="1">
      <alignment horizontal="center" vertical="top" wrapText="1"/>
    </xf>
    <xf numFmtId="49" fontId="28" fillId="12" borderId="34" xfId="7" applyNumberFormat="1" applyFont="1" applyFill="1" applyBorder="1" applyAlignment="1">
      <alignment vertical="top"/>
    </xf>
    <xf numFmtId="166" fontId="5" fillId="0" borderId="39" xfId="1" applyFont="1" applyBorder="1" applyAlignment="1">
      <alignment horizontal="center" vertical="center"/>
    </xf>
    <xf numFmtId="166" fontId="5" fillId="0" borderId="63" xfId="1" applyFont="1" applyBorder="1" applyAlignment="1">
      <alignment horizontal="left" vertical="top"/>
    </xf>
    <xf numFmtId="166" fontId="5" fillId="0" borderId="70" xfId="1" applyFont="1" applyBorder="1" applyAlignment="1">
      <alignment horizontal="left" vertical="top" wrapText="1"/>
    </xf>
    <xf numFmtId="164" fontId="28" fillId="11" borderId="13" xfId="7" applyNumberFormat="1" applyFont="1" applyFill="1" applyBorder="1" applyAlignment="1">
      <alignment horizontal="center" vertical="top"/>
    </xf>
    <xf numFmtId="166" fontId="5" fillId="3" borderId="61" xfId="1" applyFont="1" applyFill="1" applyBorder="1" applyAlignment="1">
      <alignment horizontal="center" vertical="center" wrapText="1"/>
    </xf>
    <xf numFmtId="166" fontId="5" fillId="0" borderId="58" xfId="1" applyFont="1" applyBorder="1" applyAlignment="1">
      <alignment wrapText="1"/>
    </xf>
    <xf numFmtId="166" fontId="5" fillId="3" borderId="42" xfId="1" applyFont="1" applyFill="1" applyBorder="1" applyAlignment="1">
      <alignment horizontal="center" vertical="center" wrapText="1"/>
    </xf>
    <xf numFmtId="166" fontId="5" fillId="0" borderId="65" xfId="1" applyFont="1" applyBorder="1" applyAlignment="1">
      <alignment horizontal="center" vertical="center" wrapText="1"/>
    </xf>
    <xf numFmtId="166" fontId="5" fillId="0" borderId="68" xfId="1" applyFont="1" applyBorder="1" applyAlignment="1">
      <alignment horizontal="center" vertical="center" wrapText="1"/>
    </xf>
    <xf numFmtId="166" fontId="5" fillId="0" borderId="12" xfId="1" applyFont="1" applyBorder="1" applyAlignment="1">
      <alignment vertical="top" wrapText="1"/>
    </xf>
    <xf numFmtId="0" fontId="49" fillId="0" borderId="11" xfId="7" applyFont="1" applyBorder="1" applyAlignment="1">
      <alignment vertical="top" wrapText="1"/>
    </xf>
    <xf numFmtId="0" fontId="49" fillId="0" borderId="11" xfId="7" applyFont="1" applyBorder="1" applyAlignment="1">
      <alignment vertical="top" textRotation="90" wrapText="1"/>
    </xf>
    <xf numFmtId="49" fontId="28" fillId="0" borderId="11" xfId="7" applyNumberFormat="1" applyFont="1" applyBorder="1" applyAlignment="1">
      <alignment vertical="top" wrapText="1"/>
    </xf>
    <xf numFmtId="0" fontId="28" fillId="0" borderId="11" xfId="7" applyFont="1" applyBorder="1"/>
    <xf numFmtId="0" fontId="28" fillId="0" borderId="12" xfId="7" applyFont="1" applyBorder="1"/>
    <xf numFmtId="166" fontId="75" fillId="7" borderId="10" xfId="1" applyFont="1" applyFill="1" applyBorder="1" applyAlignment="1">
      <alignment horizontal="center" vertical="center" wrapText="1"/>
    </xf>
    <xf numFmtId="166" fontId="53" fillId="7" borderId="11" xfId="1" applyFont="1" applyFill="1" applyBorder="1" applyAlignment="1">
      <alignment vertical="top" wrapText="1"/>
    </xf>
    <xf numFmtId="0" fontId="49" fillId="7" borderId="11" xfId="7" applyFont="1" applyFill="1" applyBorder="1" applyAlignment="1">
      <alignment vertical="top" wrapText="1"/>
    </xf>
    <xf numFmtId="0" fontId="49" fillId="7" borderId="11" xfId="7" applyFont="1" applyFill="1" applyBorder="1" applyAlignment="1">
      <alignment vertical="top" textRotation="90" wrapText="1"/>
    </xf>
    <xf numFmtId="49" fontId="28" fillId="7" borderId="11" xfId="7" applyNumberFormat="1" applyFont="1" applyFill="1" applyBorder="1" applyAlignment="1">
      <alignment vertical="top" wrapText="1"/>
    </xf>
    <xf numFmtId="0" fontId="28" fillId="7" borderId="11" xfId="7" applyFont="1" applyFill="1" applyBorder="1"/>
    <xf numFmtId="166" fontId="34" fillId="7" borderId="10" xfId="1" applyFont="1" applyFill="1" applyBorder="1" applyAlignment="1">
      <alignment horizontal="center" vertical="center"/>
    </xf>
    <xf numFmtId="166" fontId="5" fillId="7" borderId="11" xfId="1" applyFont="1" applyFill="1" applyBorder="1" applyAlignment="1">
      <alignment vertical="top"/>
    </xf>
    <xf numFmtId="166" fontId="5" fillId="7" borderId="12" xfId="1" applyFont="1" applyFill="1" applyBorder="1" applyAlignment="1">
      <alignment vertical="top"/>
    </xf>
    <xf numFmtId="0" fontId="28" fillId="7" borderId="9" xfId="7" applyFont="1" applyFill="1" applyBorder="1" applyAlignment="1">
      <alignment horizontal="center" vertical="top"/>
    </xf>
    <xf numFmtId="166" fontId="34" fillId="0" borderId="2" xfId="1" applyFont="1" applyBorder="1" applyAlignment="1">
      <alignment horizontal="center" vertical="center"/>
    </xf>
    <xf numFmtId="166" fontId="5" fillId="0" borderId="28" xfId="1" applyFont="1" applyBorder="1" applyAlignment="1">
      <alignment horizontal="center" vertical="top"/>
    </xf>
    <xf numFmtId="166" fontId="5" fillId="0" borderId="4" xfId="1" applyFont="1" applyBorder="1" applyAlignment="1">
      <alignment horizontal="left" vertical="top"/>
    </xf>
    <xf numFmtId="0" fontId="5" fillId="12" borderId="27" xfId="7" applyFont="1" applyFill="1" applyBorder="1" applyAlignment="1">
      <alignment horizontal="left" vertical="top"/>
    </xf>
    <xf numFmtId="0" fontId="4" fillId="0" borderId="34" xfId="7" applyFont="1" applyBorder="1" applyAlignment="1">
      <alignment horizontal="center" vertical="top"/>
    </xf>
    <xf numFmtId="166" fontId="34" fillId="0" borderId="23" xfId="1" applyFont="1" applyBorder="1" applyAlignment="1">
      <alignment horizontal="center" vertical="center"/>
    </xf>
    <xf numFmtId="166" fontId="5" fillId="0" borderId="58" xfId="1" applyFont="1" applyBorder="1" applyAlignment="1">
      <alignment horizontal="center" vertical="top"/>
    </xf>
    <xf numFmtId="166" fontId="5" fillId="0" borderId="25" xfId="1" applyFont="1" applyBorder="1" applyAlignment="1">
      <alignment horizontal="left" vertical="top"/>
    </xf>
    <xf numFmtId="0" fontId="5" fillId="3" borderId="6" xfId="1" applyNumberFormat="1" applyFont="1" applyFill="1" applyBorder="1" applyAlignment="1">
      <alignment horizontal="center" vertical="center" wrapText="1"/>
    </xf>
    <xf numFmtId="166" fontId="5" fillId="0" borderId="0" xfId="1" applyFont="1" applyBorder="1" applyAlignment="1">
      <alignment vertical="top" wrapText="1"/>
    </xf>
    <xf numFmtId="0" fontId="5" fillId="0" borderId="2" xfId="1" applyNumberFormat="1" applyFont="1" applyBorder="1" applyAlignment="1">
      <alignment horizontal="center" vertical="center"/>
    </xf>
    <xf numFmtId="164" fontId="28" fillId="23" borderId="2" xfId="7" applyNumberFormat="1" applyFont="1" applyFill="1" applyBorder="1" applyAlignment="1">
      <alignment horizontal="center" vertical="top"/>
    </xf>
    <xf numFmtId="0" fontId="5" fillId="3" borderId="16" xfId="1" applyNumberFormat="1" applyFont="1" applyFill="1" applyBorder="1" applyAlignment="1">
      <alignment horizontal="center" vertical="center"/>
    </xf>
    <xf numFmtId="166" fontId="5" fillId="0" borderId="30" xfId="1" applyFont="1" applyBorder="1" applyAlignment="1">
      <alignment horizontal="center" vertical="center" wrapText="1"/>
    </xf>
    <xf numFmtId="166" fontId="5" fillId="0" borderId="18" xfId="1" applyFont="1" applyBorder="1" applyAlignment="1">
      <alignment horizontal="left" vertical="top" wrapText="1"/>
    </xf>
    <xf numFmtId="164" fontId="4" fillId="3" borderId="2" xfId="7" applyNumberFormat="1" applyFont="1" applyFill="1" applyBorder="1" applyAlignment="1">
      <alignment horizontal="center" vertical="top"/>
    </xf>
    <xf numFmtId="0" fontId="4" fillId="0" borderId="37" xfId="7" applyFont="1" applyBorder="1" applyAlignment="1">
      <alignment horizontal="center" vertical="top"/>
    </xf>
    <xf numFmtId="0" fontId="5" fillId="0" borderId="23" xfId="1" applyNumberFormat="1" applyFont="1" applyBorder="1" applyAlignment="1">
      <alignment horizontal="center" vertical="center"/>
    </xf>
    <xf numFmtId="166" fontId="5" fillId="0" borderId="58" xfId="1" applyFont="1" applyBorder="1" applyAlignment="1">
      <alignment horizontal="left" vertical="top"/>
    </xf>
    <xf numFmtId="0" fontId="3" fillId="0" borderId="23" xfId="1" applyNumberFormat="1" applyFont="1" applyBorder="1" applyAlignment="1">
      <alignment horizontal="center" vertical="center"/>
    </xf>
    <xf numFmtId="166" fontId="5" fillId="0" borderId="58" xfId="1" applyFont="1" applyBorder="1" applyAlignment="1">
      <alignment horizontal="center" vertical="center" wrapText="1"/>
    </xf>
    <xf numFmtId="166" fontId="0" fillId="0" borderId="18" xfId="1" applyFont="1" applyBorder="1"/>
    <xf numFmtId="0" fontId="28" fillId="11" borderId="21" xfId="7" applyFont="1" applyFill="1" applyBorder="1" applyAlignment="1">
      <alignment horizontal="center" vertical="top"/>
    </xf>
    <xf numFmtId="0" fontId="5" fillId="3" borderId="23" xfId="1" applyNumberFormat="1" applyFont="1" applyFill="1" applyBorder="1" applyAlignment="1">
      <alignment horizontal="center" vertical="center"/>
    </xf>
    <xf numFmtId="166" fontId="5" fillId="0" borderId="25" xfId="1" applyFont="1" applyBorder="1" applyAlignment="1">
      <alignment horizontal="left" vertical="top" wrapText="1"/>
    </xf>
    <xf numFmtId="0" fontId="4" fillId="3" borderId="0" xfId="7" applyFont="1" applyFill="1" applyAlignment="1">
      <alignment horizontal="center" vertical="top"/>
    </xf>
    <xf numFmtId="0" fontId="5" fillId="3" borderId="6" xfId="1" applyNumberFormat="1" applyFont="1" applyFill="1" applyBorder="1" applyAlignment="1">
      <alignment horizontal="center" vertical="center"/>
    </xf>
    <xf numFmtId="166" fontId="5" fillId="0" borderId="35" xfId="1" applyFont="1" applyBorder="1" applyAlignment="1">
      <alignment horizontal="center" vertical="center" wrapText="1"/>
    </xf>
    <xf numFmtId="0" fontId="4" fillId="0" borderId="14" xfId="6" applyFont="1" applyBorder="1" applyAlignment="1">
      <alignment vertical="top" wrapText="1"/>
    </xf>
    <xf numFmtId="0" fontId="5" fillId="0" borderId="65" xfId="1" applyNumberFormat="1" applyFont="1" applyBorder="1" applyAlignment="1">
      <alignment horizontal="center" vertical="center" wrapText="1"/>
    </xf>
    <xf numFmtId="166" fontId="5" fillId="0" borderId="68" xfId="1" applyFont="1" applyBorder="1" applyAlignment="1">
      <alignment horizontal="center" vertical="center"/>
    </xf>
    <xf numFmtId="166" fontId="5" fillId="0" borderId="12" xfId="1" applyFont="1" applyBorder="1" applyAlignment="1">
      <alignment wrapText="1"/>
    </xf>
    <xf numFmtId="0" fontId="28" fillId="0" borderId="11" xfId="7" applyFont="1" applyBorder="1" applyAlignment="1">
      <alignment vertical="top"/>
    </xf>
    <xf numFmtId="166" fontId="75" fillId="7" borderId="37" xfId="1" applyFont="1" applyFill="1" applyBorder="1" applyAlignment="1">
      <alignment horizontal="center" vertical="center" wrapText="1"/>
    </xf>
    <xf numFmtId="166" fontId="53" fillId="7" borderId="26" xfId="1" applyFont="1" applyFill="1" applyBorder="1" applyAlignment="1">
      <alignment vertical="top" wrapText="1"/>
    </xf>
    <xf numFmtId="0" fontId="78" fillId="7" borderId="11" xfId="7" applyFont="1" applyFill="1" applyBorder="1" applyAlignment="1">
      <alignment vertical="top"/>
    </xf>
    <xf numFmtId="0" fontId="78" fillId="7" borderId="12" xfId="7" applyFont="1" applyFill="1" applyBorder="1" applyAlignment="1">
      <alignment vertical="top"/>
    </xf>
    <xf numFmtId="166" fontId="34" fillId="7" borderId="2" xfId="1" applyFont="1" applyFill="1" applyBorder="1" applyAlignment="1">
      <alignment horizontal="center" vertical="center"/>
    </xf>
    <xf numFmtId="166" fontId="5" fillId="7" borderId="3" xfId="1" applyFont="1" applyFill="1" applyBorder="1" applyAlignment="1">
      <alignment horizontal="left" vertical="top"/>
    </xf>
    <xf numFmtId="166" fontId="5" fillId="7" borderId="4" xfId="1" applyFont="1" applyFill="1" applyBorder="1" applyAlignment="1">
      <alignment horizontal="center" vertical="top"/>
    </xf>
    <xf numFmtId="164" fontId="28" fillId="7" borderId="27" xfId="7" applyNumberFormat="1" applyFont="1" applyFill="1" applyBorder="1" applyAlignment="1">
      <alignment horizontal="center" vertical="top"/>
    </xf>
    <xf numFmtId="0" fontId="35" fillId="7" borderId="3" xfId="7" applyFont="1" applyFill="1" applyBorder="1" applyAlignment="1">
      <alignment horizontal="center" vertical="top" wrapText="1"/>
    </xf>
    <xf numFmtId="0" fontId="35" fillId="7" borderId="4" xfId="7" applyFont="1" applyFill="1" applyBorder="1" applyAlignment="1">
      <alignment horizontal="center" vertical="top" wrapText="1"/>
    </xf>
    <xf numFmtId="0" fontId="28" fillId="23" borderId="2" xfId="7" applyFont="1" applyFill="1" applyBorder="1" applyAlignment="1">
      <alignment horizontal="center" vertical="top"/>
    </xf>
    <xf numFmtId="166" fontId="5" fillId="3" borderId="6" xfId="1" applyFont="1" applyFill="1" applyBorder="1" applyAlignment="1">
      <alignment horizontal="center" vertical="center" wrapText="1"/>
    </xf>
    <xf numFmtId="166" fontId="5" fillId="0" borderId="7" xfId="1" applyFont="1" applyBorder="1" applyAlignment="1">
      <alignment vertical="top" wrapText="1"/>
    </xf>
    <xf numFmtId="164" fontId="4" fillId="0" borderId="10" xfId="7" applyNumberFormat="1" applyFont="1" applyBorder="1" applyAlignment="1">
      <alignment horizontal="center" vertical="top"/>
    </xf>
    <xf numFmtId="0" fontId="4" fillId="0" borderId="6" xfId="7" applyFont="1" applyBorder="1" applyAlignment="1">
      <alignment horizontal="center" vertical="top"/>
    </xf>
    <xf numFmtId="166" fontId="5" fillId="0" borderId="10" xfId="1" applyFont="1" applyBorder="1" applyAlignment="1">
      <alignment horizontal="center" vertical="center"/>
    </xf>
    <xf numFmtId="166" fontId="5" fillId="0" borderId="68" xfId="1" applyFont="1" applyBorder="1" applyAlignment="1">
      <alignment horizontal="left" vertical="top"/>
    </xf>
    <xf numFmtId="166" fontId="5" fillId="0" borderId="11" xfId="1" applyFont="1" applyBorder="1" applyAlignment="1">
      <alignment horizontal="left" vertical="top"/>
    </xf>
    <xf numFmtId="164" fontId="28" fillId="17" borderId="10" xfId="7" applyNumberFormat="1" applyFont="1" applyFill="1" applyBorder="1" applyAlignment="1">
      <alignment horizontal="center" vertical="top"/>
    </xf>
    <xf numFmtId="49" fontId="4" fillId="0" borderId="19" xfId="7" applyNumberFormat="1" applyFont="1" applyBorder="1" applyAlignment="1">
      <alignment horizontal="center" vertical="top"/>
    </xf>
    <xf numFmtId="0" fontId="5" fillId="3" borderId="37" xfId="1" applyNumberFormat="1" applyFont="1" applyFill="1" applyBorder="1" applyAlignment="1">
      <alignment horizontal="center" vertical="center" wrapText="1"/>
    </xf>
    <xf numFmtId="166" fontId="5" fillId="14" borderId="56" xfId="1" applyFont="1" applyFill="1" applyBorder="1" applyAlignment="1">
      <alignment horizontal="center" vertical="center" wrapText="1"/>
    </xf>
    <xf numFmtId="166" fontId="5" fillId="0" borderId="26" xfId="1" applyFont="1" applyBorder="1" applyAlignment="1">
      <alignment wrapText="1"/>
    </xf>
    <xf numFmtId="164" fontId="15" fillId="0" borderId="37" xfId="7" applyNumberFormat="1" applyFont="1" applyBorder="1" applyAlignment="1">
      <alignment horizontal="center" vertical="top"/>
    </xf>
    <xf numFmtId="164" fontId="28" fillId="17" borderId="2" xfId="7" applyNumberFormat="1" applyFont="1" applyFill="1" applyBorder="1" applyAlignment="1">
      <alignment horizontal="center" vertical="top"/>
    </xf>
    <xf numFmtId="169" fontId="5" fillId="3" borderId="42" xfId="1" applyNumberFormat="1" applyFont="1" applyFill="1" applyBorder="1" applyAlignment="1">
      <alignment vertical="center" wrapText="1"/>
    </xf>
    <xf numFmtId="164" fontId="15" fillId="0" borderId="10" xfId="7" applyNumberFormat="1" applyFont="1" applyBorder="1" applyAlignment="1">
      <alignment horizontal="center" vertical="top"/>
    </xf>
    <xf numFmtId="166" fontId="34" fillId="0" borderId="44" xfId="1" applyFont="1" applyBorder="1" applyAlignment="1">
      <alignment horizontal="center" vertical="center"/>
    </xf>
    <xf numFmtId="166" fontId="5" fillId="0" borderId="46" xfId="1" applyFont="1" applyBorder="1" applyAlignment="1">
      <alignment horizontal="left" vertical="top"/>
    </xf>
    <xf numFmtId="164" fontId="28" fillId="11" borderId="2" xfId="7" applyNumberFormat="1" applyFont="1" applyFill="1" applyBorder="1" applyAlignment="1">
      <alignment horizontal="center" vertical="top"/>
    </xf>
    <xf numFmtId="0" fontId="28" fillId="11" borderId="27" xfId="7" applyFont="1" applyFill="1" applyBorder="1" applyAlignment="1">
      <alignment horizontal="center" vertical="top"/>
    </xf>
    <xf numFmtId="0" fontId="35" fillId="11" borderId="3" xfId="7" applyFont="1" applyFill="1" applyBorder="1" applyAlignment="1">
      <alignment vertical="top" wrapText="1"/>
    </xf>
    <xf numFmtId="166" fontId="34" fillId="3" borderId="61" xfId="1" applyFont="1" applyFill="1" applyBorder="1" applyAlignment="1">
      <alignment horizontal="center" vertical="center" wrapText="1"/>
    </xf>
    <xf numFmtId="166" fontId="5" fillId="14" borderId="58" xfId="1" applyFont="1" applyFill="1" applyBorder="1" applyAlignment="1">
      <alignment horizontal="center" vertical="center" wrapText="1"/>
    </xf>
    <xf numFmtId="166" fontId="5" fillId="0" borderId="64" xfId="1" applyFont="1" applyBorder="1" applyAlignment="1">
      <alignment wrapText="1"/>
    </xf>
    <xf numFmtId="164" fontId="4" fillId="11" borderId="16" xfId="7" applyNumberFormat="1" applyFont="1" applyFill="1" applyBorder="1" applyAlignment="1">
      <alignment horizontal="center" vertical="top"/>
    </xf>
    <xf numFmtId="166" fontId="34" fillId="3" borderId="42" xfId="1" applyFont="1" applyFill="1" applyBorder="1" applyAlignment="1">
      <alignment horizontal="center" vertical="center" wrapText="1"/>
    </xf>
    <xf numFmtId="164" fontId="4" fillId="11" borderId="6" xfId="7" applyNumberFormat="1" applyFont="1" applyFill="1" applyBorder="1" applyAlignment="1">
      <alignment horizontal="center" vertical="top"/>
    </xf>
    <xf numFmtId="164" fontId="28" fillId="23" borderId="14" xfId="7" applyNumberFormat="1" applyFont="1" applyFill="1" applyBorder="1" applyAlignment="1">
      <alignment horizontal="center" vertical="top"/>
    </xf>
    <xf numFmtId="0" fontId="28" fillId="23" borderId="27" xfId="7" applyFont="1" applyFill="1" applyBorder="1" applyAlignment="1">
      <alignment horizontal="center" vertical="top"/>
    </xf>
    <xf numFmtId="0" fontId="3" fillId="12" borderId="27" xfId="7" applyFill="1" applyBorder="1" applyAlignment="1">
      <alignment vertical="top" wrapText="1"/>
    </xf>
    <xf numFmtId="0" fontId="35" fillId="3" borderId="15" xfId="7" applyFont="1" applyFill="1" applyBorder="1" applyAlignment="1">
      <alignment horizontal="center" vertical="top" wrapText="1"/>
    </xf>
    <xf numFmtId="0" fontId="5" fillId="0" borderId="52" xfId="1" applyNumberFormat="1" applyFont="1" applyBorder="1" applyAlignment="1">
      <alignment horizontal="center" vertical="center"/>
    </xf>
    <xf numFmtId="166" fontId="5" fillId="0" borderId="69" xfId="1" applyFont="1" applyBorder="1" applyAlignment="1">
      <alignment vertical="center"/>
    </xf>
    <xf numFmtId="164" fontId="4" fillId="0" borderId="16" xfId="7" applyNumberFormat="1" applyFont="1" applyBorder="1" applyAlignment="1">
      <alignment horizontal="center" vertical="top"/>
    </xf>
    <xf numFmtId="0" fontId="5" fillId="12" borderId="33" xfId="7" applyFont="1" applyFill="1" applyBorder="1" applyAlignment="1">
      <alignment vertical="top" wrapText="1"/>
    </xf>
    <xf numFmtId="0" fontId="5" fillId="14" borderId="42" xfId="1" applyNumberFormat="1" applyFont="1" applyFill="1" applyBorder="1" applyAlignment="1">
      <alignment horizontal="center" vertical="center" wrapText="1"/>
    </xf>
    <xf numFmtId="166" fontId="5" fillId="0" borderId="43" xfId="1" applyFont="1" applyBorder="1" applyAlignment="1">
      <alignment horizontal="left" vertical="top" wrapText="1"/>
    </xf>
    <xf numFmtId="164" fontId="4" fillId="0" borderId="6" xfId="7" applyNumberFormat="1" applyFont="1" applyBorder="1" applyAlignment="1">
      <alignment horizontal="center" vertical="top"/>
    </xf>
    <xf numFmtId="0" fontId="5" fillId="12" borderId="9" xfId="7" applyFont="1" applyFill="1" applyBorder="1" applyAlignment="1">
      <alignment vertical="top" wrapText="1"/>
    </xf>
    <xf numFmtId="49" fontId="28" fillId="13" borderId="32" xfId="7" applyNumberFormat="1" applyFont="1" applyFill="1" applyBorder="1" applyAlignment="1">
      <alignment vertical="top"/>
    </xf>
    <xf numFmtId="49" fontId="28" fillId="8" borderId="8" xfId="7" applyNumberFormat="1" applyFont="1" applyFill="1" applyBorder="1" applyAlignment="1">
      <alignment vertical="top"/>
    </xf>
    <xf numFmtId="166" fontId="5" fillId="0" borderId="61" xfId="1" applyFont="1" applyBorder="1" applyAlignment="1">
      <alignment horizontal="center" vertical="center"/>
    </xf>
    <xf numFmtId="166" fontId="5" fillId="0" borderId="64" xfId="1" applyFont="1" applyBorder="1" applyAlignment="1">
      <alignment horizontal="left" vertical="top"/>
    </xf>
    <xf numFmtId="0" fontId="8" fillId="11" borderId="33" xfId="7" applyFont="1" applyFill="1" applyBorder="1" applyAlignment="1">
      <alignment horizontal="center" textRotation="90" wrapText="1"/>
    </xf>
    <xf numFmtId="0" fontId="5" fillId="3" borderId="52" xfId="1" applyNumberFormat="1" applyFont="1" applyFill="1" applyBorder="1" applyAlignment="1">
      <alignment horizontal="center" vertical="center" wrapText="1"/>
    </xf>
    <xf numFmtId="166" fontId="3" fillId="7" borderId="10" xfId="1" applyFont="1" applyFill="1" applyBorder="1" applyAlignment="1">
      <alignment horizontal="center" vertical="top" wrapText="1"/>
    </xf>
    <xf numFmtId="166" fontId="0" fillId="7" borderId="11" xfId="1" applyFont="1" applyFill="1" applyBorder="1" applyAlignment="1">
      <alignment vertical="top" wrapText="1"/>
    </xf>
    <xf numFmtId="0" fontId="35" fillId="7" borderId="11" xfId="7" applyFont="1" applyFill="1" applyBorder="1" applyAlignment="1">
      <alignment vertical="top" wrapText="1"/>
    </xf>
    <xf numFmtId="0" fontId="35" fillId="7" borderId="11" xfId="7" applyFont="1" applyFill="1" applyBorder="1" applyAlignment="1">
      <alignment vertical="top" textRotation="90" wrapText="1"/>
    </xf>
    <xf numFmtId="0" fontId="4" fillId="7" borderId="11" xfId="7" applyFont="1" applyFill="1" applyBorder="1" applyAlignment="1">
      <alignment vertical="top" wrapText="1"/>
    </xf>
    <xf numFmtId="166" fontId="5" fillId="0" borderId="44" xfId="1" applyFont="1" applyBorder="1" applyAlignment="1">
      <alignment horizontal="center" vertical="center"/>
    </xf>
    <xf numFmtId="166" fontId="5" fillId="0" borderId="45" xfId="1" applyFont="1" applyBorder="1" applyAlignment="1">
      <alignment horizontal="center" vertical="center" wrapText="1"/>
    </xf>
    <xf numFmtId="166" fontId="5" fillId="0" borderId="1" xfId="1" applyFont="1" applyBorder="1" applyAlignment="1">
      <alignment vertical="top" wrapText="1"/>
    </xf>
    <xf numFmtId="0" fontId="28" fillId="0" borderId="3" xfId="7" applyFont="1" applyBorder="1" applyAlignment="1">
      <alignment horizontal="left" vertical="top" textRotation="90"/>
    </xf>
    <xf numFmtId="0" fontId="4" fillId="0" borderId="3" xfId="7" applyFont="1" applyBorder="1" applyAlignment="1">
      <alignment horizontal="left" vertical="top"/>
    </xf>
    <xf numFmtId="0" fontId="28" fillId="0" borderId="4" xfId="7" applyFont="1" applyBorder="1" applyAlignment="1">
      <alignment vertical="top"/>
    </xf>
    <xf numFmtId="166" fontId="5" fillId="0" borderId="69" xfId="1" applyFont="1" applyBorder="1" applyAlignment="1">
      <alignment horizontal="center" vertical="center"/>
    </xf>
    <xf numFmtId="166" fontId="5" fillId="0" borderId="32" xfId="1" applyFont="1" applyBorder="1" applyAlignment="1">
      <alignment vertical="top" wrapText="1"/>
    </xf>
    <xf numFmtId="0" fontId="28" fillId="0" borderId="26" xfId="7" applyFont="1" applyBorder="1" applyAlignment="1">
      <alignment horizontal="left" vertical="top"/>
    </xf>
    <xf numFmtId="0" fontId="28" fillId="0" borderId="26" xfId="7" applyFont="1" applyBorder="1" applyAlignment="1">
      <alignment horizontal="left" vertical="top" textRotation="90"/>
    </xf>
    <xf numFmtId="0" fontId="4" fillId="0" borderId="26" xfId="7" applyFont="1" applyBorder="1" applyAlignment="1">
      <alignment horizontal="left" vertical="top"/>
    </xf>
    <xf numFmtId="0" fontId="28" fillId="8" borderId="10" xfId="7" applyFont="1" applyFill="1" applyBorder="1" applyAlignment="1">
      <alignment horizontal="center" vertical="center"/>
    </xf>
    <xf numFmtId="0" fontId="35" fillId="9" borderId="11" xfId="7" applyFont="1" applyFill="1" applyBorder="1"/>
    <xf numFmtId="0" fontId="28" fillId="8" borderId="11" xfId="7" applyFont="1" applyFill="1" applyBorder="1" applyAlignment="1">
      <alignment horizontal="left" vertical="top" textRotation="90"/>
    </xf>
    <xf numFmtId="0" fontId="78" fillId="9" borderId="11" xfId="7" applyFont="1" applyFill="1" applyBorder="1" applyAlignment="1">
      <alignment vertical="center"/>
    </xf>
    <xf numFmtId="0" fontId="29" fillId="0" borderId="0" xfId="13" applyFont="1" applyAlignment="1">
      <alignment vertical="top" wrapText="1"/>
    </xf>
    <xf numFmtId="0" fontId="3" fillId="0" borderId="0" xfId="7" applyAlignment="1">
      <alignment vertical="center"/>
    </xf>
    <xf numFmtId="0" fontId="3" fillId="0" borderId="0" xfId="7" applyAlignment="1">
      <alignment horizontal="center" vertical="top"/>
    </xf>
    <xf numFmtId="49" fontId="16" fillId="0" borderId="0" xfId="7" applyNumberFormat="1" applyFont="1" applyAlignment="1">
      <alignment vertical="center"/>
    </xf>
    <xf numFmtId="49" fontId="16" fillId="0" borderId="0" xfId="7" applyNumberFormat="1" applyFont="1" applyAlignment="1">
      <alignment horizontal="center" vertical="top"/>
    </xf>
    <xf numFmtId="49" fontId="16" fillId="0" borderId="0" xfId="7" applyNumberFormat="1" applyFont="1" applyAlignment="1">
      <alignment vertical="top" textRotation="90"/>
    </xf>
    <xf numFmtId="0" fontId="5" fillId="4" borderId="10" xfId="7" applyFont="1" applyFill="1" applyBorder="1" applyAlignment="1">
      <alignment vertical="top"/>
    </xf>
    <xf numFmtId="0" fontId="5" fillId="4" borderId="11" xfId="7" applyFont="1" applyFill="1" applyBorder="1" applyAlignment="1">
      <alignment vertical="top"/>
    </xf>
    <xf numFmtId="0" fontId="5" fillId="4" borderId="12" xfId="7" applyFont="1" applyFill="1" applyBorder="1" applyAlignment="1">
      <alignment vertical="top"/>
    </xf>
    <xf numFmtId="164" fontId="10" fillId="4" borderId="9" xfId="7" applyNumberFormat="1" applyFont="1" applyFill="1" applyBorder="1" applyAlignment="1">
      <alignment horizontal="center" vertical="center"/>
    </xf>
    <xf numFmtId="49" fontId="8" fillId="9" borderId="10" xfId="10" applyNumberFormat="1" applyFont="1" applyFill="1" applyBorder="1" applyAlignment="1">
      <alignment vertical="top"/>
    </xf>
    <xf numFmtId="49" fontId="8" fillId="9" borderId="11" xfId="10" applyNumberFormat="1" applyFont="1" applyFill="1" applyBorder="1" applyAlignment="1">
      <alignment vertical="top"/>
    </xf>
    <xf numFmtId="49" fontId="8" fillId="9" borderId="12" xfId="10" applyNumberFormat="1" applyFont="1" applyFill="1" applyBorder="1" applyAlignment="1">
      <alignment vertical="top"/>
    </xf>
    <xf numFmtId="164" fontId="8" fillId="9" borderId="9" xfId="10" applyNumberFormat="1" applyFont="1" applyFill="1" applyBorder="1" applyAlignment="1">
      <alignment horizontal="center" vertical="center"/>
    </xf>
    <xf numFmtId="49" fontId="14" fillId="8" borderId="67" xfId="7" applyNumberFormat="1" applyFont="1" applyFill="1" applyBorder="1" applyAlignment="1">
      <alignment horizontal="center" vertical="top" wrapText="1"/>
    </xf>
    <xf numFmtId="0" fontId="5" fillId="7" borderId="10" xfId="7" applyFont="1" applyFill="1" applyBorder="1" applyAlignment="1">
      <alignment vertical="top" wrapText="1"/>
    </xf>
    <xf numFmtId="0" fontId="5" fillId="7" borderId="11" xfId="7" applyFont="1" applyFill="1" applyBorder="1" applyAlignment="1">
      <alignment vertical="top" wrapText="1"/>
    </xf>
    <xf numFmtId="0" fontId="5" fillId="7" borderId="12" xfId="7" applyFont="1" applyFill="1" applyBorder="1" applyAlignment="1">
      <alignment vertical="top" wrapText="1"/>
    </xf>
    <xf numFmtId="164" fontId="8" fillId="7" borderId="27" xfId="7" applyNumberFormat="1" applyFont="1" applyFill="1" applyBorder="1" applyAlignment="1">
      <alignment horizontal="center" vertical="center"/>
    </xf>
    <xf numFmtId="0" fontId="8" fillId="7" borderId="27" xfId="7" applyFont="1" applyFill="1" applyBorder="1" applyAlignment="1">
      <alignment horizontal="center" vertical="center"/>
    </xf>
    <xf numFmtId="49" fontId="8" fillId="7" borderId="27" xfId="7" applyNumberFormat="1" applyFont="1" applyFill="1" applyBorder="1" applyAlignment="1">
      <alignment horizontal="center" vertical="top"/>
    </xf>
    <xf numFmtId="49" fontId="14" fillId="8" borderId="27" xfId="7" applyNumberFormat="1" applyFont="1" applyFill="1" applyBorder="1" applyAlignment="1">
      <alignment horizontal="center" vertical="top"/>
    </xf>
    <xf numFmtId="9" fontId="5" fillId="0" borderId="44" xfId="7" applyNumberFormat="1" applyFont="1" applyBorder="1" applyAlignment="1">
      <alignment horizontal="center" vertical="top" wrapText="1"/>
    </xf>
    <xf numFmtId="0" fontId="5" fillId="0" borderId="57" xfId="7" applyFont="1" applyBorder="1" applyAlignment="1">
      <alignment horizontal="center" vertical="top" wrapText="1"/>
    </xf>
    <xf numFmtId="0" fontId="5" fillId="0" borderId="21" xfId="7" applyFont="1" applyBorder="1" applyAlignment="1">
      <alignment horizontal="left" vertical="top" wrapText="1"/>
    </xf>
    <xf numFmtId="164" fontId="8" fillId="23" borderId="1" xfId="7" applyNumberFormat="1" applyFont="1" applyFill="1" applyBorder="1" applyAlignment="1">
      <alignment horizontal="center" vertical="center"/>
    </xf>
    <xf numFmtId="0" fontId="8" fillId="23" borderId="9" xfId="7" applyFont="1" applyFill="1" applyBorder="1" applyAlignment="1">
      <alignment horizontal="center" vertical="center"/>
    </xf>
    <xf numFmtId="49" fontId="5" fillId="0" borderId="27" xfId="7" applyNumberFormat="1" applyFont="1" applyBorder="1" applyAlignment="1">
      <alignment horizontal="center" vertical="center"/>
    </xf>
    <xf numFmtId="49" fontId="5" fillId="0" borderId="27" xfId="7" applyNumberFormat="1" applyFont="1" applyBorder="1" applyAlignment="1">
      <alignment horizontal="center" vertical="top"/>
    </xf>
    <xf numFmtId="0" fontId="3" fillId="12" borderId="3" xfId="7" applyFill="1" applyBorder="1" applyAlignment="1">
      <alignment horizontal="center" vertical="top" wrapText="1"/>
    </xf>
    <xf numFmtId="0" fontId="3" fillId="11" borderId="27" xfId="7" applyFill="1" applyBorder="1" applyAlignment="1">
      <alignment vertical="top" wrapText="1"/>
    </xf>
    <xf numFmtId="49" fontId="8" fillId="13" borderId="27" xfId="7" applyNumberFormat="1" applyFont="1" applyFill="1" applyBorder="1" applyAlignment="1">
      <alignment horizontal="center" vertical="top"/>
    </xf>
    <xf numFmtId="0" fontId="5" fillId="0" borderId="39" xfId="7" applyFont="1" applyBorder="1" applyAlignment="1">
      <alignment horizontal="center" vertical="top" wrapText="1"/>
    </xf>
    <xf numFmtId="0" fontId="5" fillId="0" borderId="63" xfId="7" applyFont="1" applyBorder="1" applyAlignment="1">
      <alignment horizontal="center" vertical="center" wrapText="1"/>
    </xf>
    <xf numFmtId="0" fontId="5" fillId="0" borderId="15" xfId="7" applyFont="1" applyBorder="1" applyAlignment="1">
      <alignment vertical="top" wrapText="1"/>
    </xf>
    <xf numFmtId="164" fontId="5" fillId="0" borderId="33" xfId="7" applyNumberFormat="1" applyFont="1" applyBorder="1" applyAlignment="1">
      <alignment horizontal="center" vertical="center"/>
    </xf>
    <xf numFmtId="0" fontId="8" fillId="0" borderId="27" xfId="7" applyFont="1" applyBorder="1" applyAlignment="1">
      <alignment horizontal="center" vertical="center"/>
    </xf>
    <xf numFmtId="49" fontId="5" fillId="0" borderId="33" xfId="7" applyNumberFormat="1" applyFont="1" applyBorder="1" applyAlignment="1">
      <alignment horizontal="center" vertical="center"/>
    </xf>
    <xf numFmtId="49" fontId="8" fillId="12" borderId="0" xfId="7" applyNumberFormat="1" applyFont="1" applyFill="1" applyAlignment="1">
      <alignment horizontal="center" vertical="top" wrapText="1"/>
    </xf>
    <xf numFmtId="49" fontId="8" fillId="11" borderId="33" xfId="7" applyNumberFormat="1" applyFont="1" applyFill="1" applyBorder="1" applyAlignment="1">
      <alignment vertical="top" wrapText="1"/>
    </xf>
    <xf numFmtId="49" fontId="8" fillId="13" borderId="33" xfId="7" applyNumberFormat="1" applyFont="1" applyFill="1" applyBorder="1" applyAlignment="1">
      <alignment horizontal="center" vertical="top"/>
    </xf>
    <xf numFmtId="49" fontId="14" fillId="8" borderId="33" xfId="7" applyNumberFormat="1" applyFont="1" applyFill="1" applyBorder="1" applyAlignment="1">
      <alignment horizontal="center" vertical="top"/>
    </xf>
    <xf numFmtId="164" fontId="5" fillId="11" borderId="9" xfId="7" applyNumberFormat="1" applyFont="1" applyFill="1" applyBorder="1" applyAlignment="1">
      <alignment horizontal="center" vertical="center"/>
    </xf>
    <xf numFmtId="0" fontId="8" fillId="11" borderId="9" xfId="7" applyFont="1" applyFill="1" applyBorder="1" applyAlignment="1">
      <alignment horizontal="center" vertical="center"/>
    </xf>
    <xf numFmtId="49" fontId="8" fillId="11" borderId="34" xfId="7" applyNumberFormat="1" applyFont="1" applyFill="1" applyBorder="1" applyAlignment="1">
      <alignment vertical="top" wrapText="1"/>
    </xf>
    <xf numFmtId="49" fontId="8" fillId="13" borderId="34" xfId="7" applyNumberFormat="1" applyFont="1" applyFill="1" applyBorder="1" applyAlignment="1">
      <alignment horizontal="center" vertical="top"/>
    </xf>
    <xf numFmtId="0" fontId="5" fillId="0" borderId="61" xfId="7" applyFont="1" applyBorder="1" applyAlignment="1">
      <alignment horizontal="center" vertical="center" wrapText="1"/>
    </xf>
    <xf numFmtId="0" fontId="5" fillId="0" borderId="64" xfId="7" applyFont="1" applyBorder="1" applyAlignment="1">
      <alignment vertical="top" wrapText="1"/>
    </xf>
    <xf numFmtId="0" fontId="5" fillId="11" borderId="9" xfId="7" applyFont="1" applyFill="1" applyBorder="1" applyAlignment="1">
      <alignment horizontal="center" vertical="center"/>
    </xf>
    <xf numFmtId="49" fontId="8" fillId="12" borderId="4" xfId="7" applyNumberFormat="1" applyFont="1" applyFill="1" applyBorder="1" applyAlignment="1">
      <alignment horizontal="center" vertical="top" wrapText="1"/>
    </xf>
    <xf numFmtId="0" fontId="5" fillId="0" borderId="6" xfId="7" applyFont="1" applyBorder="1" applyAlignment="1">
      <alignment vertical="top" wrapText="1"/>
    </xf>
    <xf numFmtId="0" fontId="5" fillId="0" borderId="36" xfId="7" applyFont="1" applyBorder="1" applyAlignment="1">
      <alignment vertical="top" wrapText="1"/>
    </xf>
    <xf numFmtId="164" fontId="5" fillId="11" borderId="34" xfId="7" applyNumberFormat="1" applyFont="1" applyFill="1" applyBorder="1" applyAlignment="1">
      <alignment horizontal="center" vertical="center"/>
    </xf>
    <xf numFmtId="0" fontId="8" fillId="11" borderId="33" xfId="7" applyFont="1" applyFill="1" applyBorder="1" applyAlignment="1">
      <alignment horizontal="center" vertical="center"/>
    </xf>
    <xf numFmtId="0" fontId="5" fillId="0" borderId="34" xfId="6" applyFont="1" applyBorder="1" applyAlignment="1">
      <alignment vertical="center" wrapText="1"/>
    </xf>
    <xf numFmtId="49" fontId="5" fillId="0" borderId="34" xfId="7" applyNumberFormat="1" applyFont="1" applyBorder="1" applyAlignment="1">
      <alignment horizontal="center" vertical="top"/>
    </xf>
    <xf numFmtId="49" fontId="8" fillId="12" borderId="38" xfId="7" applyNumberFormat="1" applyFont="1" applyFill="1" applyBorder="1" applyAlignment="1">
      <alignment horizontal="center" vertical="top" wrapText="1"/>
    </xf>
    <xf numFmtId="9" fontId="5" fillId="0" borderId="14" xfId="7" applyNumberFormat="1" applyFont="1" applyBorder="1" applyAlignment="1">
      <alignment horizontal="center" vertical="top" wrapText="1"/>
    </xf>
    <xf numFmtId="0" fontId="5" fillId="0" borderId="54" xfId="7" applyFont="1" applyBorder="1" applyAlignment="1">
      <alignment horizontal="center" vertical="top" wrapText="1"/>
    </xf>
    <xf numFmtId="0" fontId="5" fillId="0" borderId="55" xfId="7" applyFont="1" applyBorder="1" applyAlignment="1">
      <alignment horizontal="left" vertical="top" wrapText="1"/>
    </xf>
    <xf numFmtId="164" fontId="8" fillId="23" borderId="9" xfId="7" applyNumberFormat="1" applyFont="1" applyFill="1" applyBorder="1" applyAlignment="1">
      <alignment horizontal="center" vertical="center"/>
    </xf>
    <xf numFmtId="0" fontId="8" fillId="23" borderId="1" xfId="7" applyFont="1" applyFill="1" applyBorder="1" applyAlignment="1">
      <alignment horizontal="center" vertical="center"/>
    </xf>
    <xf numFmtId="0" fontId="3" fillId="3" borderId="33" xfId="7" applyFill="1" applyBorder="1" applyAlignment="1">
      <alignment horizontal="center" vertical="top" wrapText="1"/>
    </xf>
    <xf numFmtId="0" fontId="3" fillId="11" borderId="33" xfId="7" applyFill="1" applyBorder="1" applyAlignment="1">
      <alignment horizontal="center" vertical="top" wrapText="1"/>
    </xf>
    <xf numFmtId="164" fontId="8" fillId="0" borderId="33" xfId="7" applyNumberFormat="1" applyFont="1" applyBorder="1" applyAlignment="1">
      <alignment horizontal="center" vertical="center"/>
    </xf>
    <xf numFmtId="164" fontId="8" fillId="0" borderId="9" xfId="7" applyNumberFormat="1" applyFont="1" applyBorder="1" applyAlignment="1">
      <alignment horizontal="center" vertical="center"/>
    </xf>
    <xf numFmtId="164" fontId="8" fillId="11" borderId="27" xfId="7" applyNumberFormat="1" applyFont="1" applyFill="1" applyBorder="1" applyAlignment="1">
      <alignment horizontal="center" vertical="center"/>
    </xf>
    <xf numFmtId="0" fontId="8" fillId="11" borderId="27" xfId="7" applyFont="1" applyFill="1" applyBorder="1" applyAlignment="1">
      <alignment horizontal="center" vertical="center"/>
    </xf>
    <xf numFmtId="0" fontId="3" fillId="12" borderId="4" xfId="7" applyFill="1" applyBorder="1" applyAlignment="1">
      <alignment horizontal="center" vertical="top" wrapText="1"/>
    </xf>
    <xf numFmtId="0" fontId="5" fillId="0" borderId="52" xfId="7" applyFont="1" applyBorder="1" applyAlignment="1">
      <alignment horizontal="center" wrapText="1"/>
    </xf>
    <xf numFmtId="0" fontId="5" fillId="0" borderId="30" xfId="7" applyFont="1" applyBorder="1" applyAlignment="1">
      <alignment horizontal="center" wrapText="1"/>
    </xf>
    <xf numFmtId="49" fontId="8" fillId="12" borderId="15" xfId="7" applyNumberFormat="1" applyFont="1" applyFill="1" applyBorder="1" applyAlignment="1">
      <alignment horizontal="center" vertical="top" wrapText="1"/>
    </xf>
    <xf numFmtId="0" fontId="5" fillId="0" borderId="42" xfId="7" applyFont="1" applyBorder="1" applyAlignment="1">
      <alignment horizontal="center" wrapText="1"/>
    </xf>
    <xf numFmtId="0" fontId="5" fillId="0" borderId="35" xfId="7" applyFont="1" applyBorder="1" applyAlignment="1">
      <alignment horizontal="center" wrapText="1"/>
    </xf>
    <xf numFmtId="0" fontId="7" fillId="0" borderId="68" xfId="7" applyFont="1" applyBorder="1" applyAlignment="1">
      <alignment horizontal="center" wrapText="1"/>
    </xf>
    <xf numFmtId="0" fontId="5" fillId="0" borderId="67" xfId="7" applyFont="1" applyBorder="1" applyAlignment="1">
      <alignment vertical="top" wrapText="1"/>
    </xf>
    <xf numFmtId="0" fontId="8" fillId="0" borderId="11" xfId="7" applyFont="1" applyBorder="1" applyAlignment="1">
      <alignment vertical="center" wrapText="1"/>
    </xf>
    <xf numFmtId="0" fontId="8" fillId="0" borderId="11" xfId="7" applyFont="1" applyBorder="1" applyAlignment="1">
      <alignment horizontal="center" vertical="top" wrapText="1"/>
    </xf>
    <xf numFmtId="0" fontId="8" fillId="0" borderId="11" xfId="7" applyFont="1" applyBorder="1" applyAlignment="1">
      <alignment vertical="top" textRotation="90" wrapText="1"/>
    </xf>
    <xf numFmtId="0" fontId="8" fillId="0" borderId="11" xfId="7" applyFont="1" applyBorder="1" applyAlignment="1">
      <alignment vertical="top" wrapText="1"/>
    </xf>
    <xf numFmtId="0" fontId="8" fillId="0" borderId="12" xfId="7" applyFont="1" applyBorder="1" applyAlignment="1">
      <alignment vertical="top"/>
    </xf>
    <xf numFmtId="49" fontId="14" fillId="7" borderId="9" xfId="7" applyNumberFormat="1" applyFont="1" applyFill="1" applyBorder="1" applyAlignment="1">
      <alignment horizontal="center" vertical="top"/>
    </xf>
    <xf numFmtId="49" fontId="14" fillId="8" borderId="12" xfId="7" applyNumberFormat="1" applyFont="1" applyFill="1" applyBorder="1" applyAlignment="1">
      <alignment horizontal="center" vertical="top"/>
    </xf>
    <xf numFmtId="0" fontId="8" fillId="7" borderId="10" xfId="7" applyFont="1" applyFill="1" applyBorder="1" applyAlignment="1">
      <alignment horizontal="center" wrapText="1"/>
    </xf>
    <xf numFmtId="0" fontId="8" fillId="7" borderId="11" xfId="7" applyFont="1" applyFill="1" applyBorder="1" applyAlignment="1">
      <alignment horizontal="center" wrapText="1"/>
    </xf>
    <xf numFmtId="0" fontId="8" fillId="7" borderId="11" xfId="7" applyFont="1" applyFill="1" applyBorder="1" applyAlignment="1">
      <alignment vertical="center" wrapText="1"/>
    </xf>
    <xf numFmtId="0" fontId="8" fillId="7" borderId="11" xfId="7" applyFont="1" applyFill="1" applyBorder="1" applyAlignment="1">
      <alignment horizontal="center" vertical="top" wrapText="1"/>
    </xf>
    <xf numFmtId="0" fontId="8" fillId="7" borderId="11" xfId="7" applyFont="1" applyFill="1" applyBorder="1" applyAlignment="1">
      <alignment vertical="top" textRotation="90" wrapText="1"/>
    </xf>
    <xf numFmtId="0" fontId="8" fillId="7" borderId="11" xfId="7" applyFont="1" applyFill="1" applyBorder="1" applyAlignment="1">
      <alignment vertical="top" wrapText="1"/>
    </xf>
    <xf numFmtId="49" fontId="14" fillId="7" borderId="4" xfId="7" applyNumberFormat="1" applyFont="1" applyFill="1" applyBorder="1" applyAlignment="1">
      <alignment horizontal="center" vertical="top"/>
    </xf>
    <xf numFmtId="49" fontId="14" fillId="8" borderId="38" xfId="7" applyNumberFormat="1" applyFont="1" applyFill="1" applyBorder="1" applyAlignment="1">
      <alignment horizontal="center" vertical="top"/>
    </xf>
    <xf numFmtId="164" fontId="5" fillId="0" borderId="65" xfId="7" applyNumberFormat="1" applyFont="1" applyBorder="1" applyAlignment="1">
      <alignment horizontal="center" vertical="center"/>
    </xf>
    <xf numFmtId="0" fontId="5" fillId="0" borderId="68" xfId="7" applyFont="1" applyBorder="1" applyAlignment="1">
      <alignment horizontal="center"/>
    </xf>
    <xf numFmtId="0" fontId="5" fillId="0" borderId="11" xfId="7" applyFont="1" applyBorder="1" applyAlignment="1">
      <alignment vertical="top" wrapText="1"/>
    </xf>
    <xf numFmtId="0" fontId="28" fillId="9" borderId="10" xfId="7" applyFont="1" applyFill="1" applyBorder="1" applyAlignment="1">
      <alignment vertical="top"/>
    </xf>
    <xf numFmtId="0" fontId="28" fillId="9" borderId="11" xfId="7" applyFont="1" applyFill="1" applyBorder="1" applyAlignment="1">
      <alignment vertical="center"/>
    </xf>
    <xf numFmtId="0" fontId="28" fillId="9" borderId="11" xfId="7" applyFont="1" applyFill="1" applyBorder="1" applyAlignment="1">
      <alignment vertical="top" textRotation="90"/>
    </xf>
    <xf numFmtId="0" fontId="8" fillId="9" borderId="11" xfId="7" applyFont="1" applyFill="1" applyBorder="1" applyAlignment="1">
      <alignment vertical="center"/>
    </xf>
    <xf numFmtId="0" fontId="53" fillId="9" borderId="11" xfId="7" applyFont="1" applyFill="1" applyBorder="1" applyAlignment="1">
      <alignment vertical="top"/>
    </xf>
    <xf numFmtId="0" fontId="28" fillId="9" borderId="12" xfId="7" applyFont="1" applyFill="1" applyBorder="1" applyAlignment="1">
      <alignment vertical="top"/>
    </xf>
    <xf numFmtId="49" fontId="14" fillId="9" borderId="12" xfId="7" applyNumberFormat="1" applyFont="1" applyFill="1" applyBorder="1" applyAlignment="1">
      <alignment horizontal="center" vertical="top"/>
    </xf>
    <xf numFmtId="49" fontId="14" fillId="8" borderId="9" xfId="7" applyNumberFormat="1" applyFont="1" applyFill="1" applyBorder="1" applyAlignment="1">
      <alignment horizontal="center" vertical="top" wrapText="1"/>
    </xf>
    <xf numFmtId="0" fontId="5" fillId="7" borderId="10" xfId="7" applyFont="1" applyFill="1" applyBorder="1" applyAlignment="1">
      <alignment vertical="top"/>
    </xf>
    <xf numFmtId="0" fontId="5" fillId="7" borderId="11" xfId="7" applyFont="1" applyFill="1" applyBorder="1" applyAlignment="1">
      <alignment vertical="top"/>
    </xf>
    <xf numFmtId="0" fontId="5" fillId="7" borderId="4" xfId="7" applyFont="1" applyFill="1" applyBorder="1" applyAlignment="1">
      <alignment vertical="top"/>
    </xf>
    <xf numFmtId="164" fontId="8" fillId="7" borderId="9" xfId="7" applyNumberFormat="1" applyFont="1" applyFill="1" applyBorder="1" applyAlignment="1">
      <alignment horizontal="center" vertical="center"/>
    </xf>
    <xf numFmtId="49" fontId="8" fillId="13" borderId="9" xfId="7" applyNumberFormat="1" applyFont="1" applyFill="1" applyBorder="1" applyAlignment="1">
      <alignment horizontal="center" vertical="top"/>
    </xf>
    <xf numFmtId="0" fontId="5" fillId="0" borderId="2" xfId="7" applyFont="1" applyBorder="1" applyAlignment="1">
      <alignment horizontal="center" vertical="center"/>
    </xf>
    <xf numFmtId="164" fontId="8" fillId="10" borderId="12" xfId="7" applyNumberFormat="1" applyFont="1" applyFill="1" applyBorder="1" applyAlignment="1">
      <alignment horizontal="center" vertical="center"/>
    </xf>
    <xf numFmtId="0" fontId="3" fillId="11" borderId="0" xfId="7" applyFill="1" applyAlignment="1">
      <alignment horizontal="center" vertical="top" wrapText="1"/>
    </xf>
    <xf numFmtId="0" fontId="5" fillId="0" borderId="23" xfId="7" applyFont="1" applyBorder="1" applyAlignment="1">
      <alignment horizontal="center" vertical="center"/>
    </xf>
    <xf numFmtId="164" fontId="10" fillId="0" borderId="12" xfId="7" applyNumberFormat="1" applyFont="1" applyBorder="1" applyAlignment="1">
      <alignment horizontal="center" vertical="center"/>
    </xf>
    <xf numFmtId="49" fontId="8" fillId="12" borderId="33" xfId="7" applyNumberFormat="1" applyFont="1" applyFill="1" applyBorder="1" applyAlignment="1">
      <alignment vertical="top" wrapText="1"/>
    </xf>
    <xf numFmtId="49" fontId="8" fillId="11" borderId="0" xfId="7" applyNumberFormat="1" applyFont="1" applyFill="1" applyAlignment="1">
      <alignment vertical="top" wrapText="1"/>
    </xf>
    <xf numFmtId="0" fontId="5" fillId="0" borderId="16" xfId="7" applyFont="1" applyBorder="1" applyAlignment="1">
      <alignment horizontal="center" vertical="center"/>
    </xf>
    <xf numFmtId="164" fontId="8" fillId="0" borderId="12" xfId="7" applyNumberFormat="1" applyFont="1" applyBorder="1" applyAlignment="1">
      <alignment horizontal="center" vertical="center"/>
    </xf>
    <xf numFmtId="0" fontId="3" fillId="3" borderId="34" xfId="7" applyFill="1" applyBorder="1" applyAlignment="1">
      <alignment horizontal="center" vertical="top" wrapText="1"/>
    </xf>
    <xf numFmtId="49" fontId="8" fillId="12" borderId="34" xfId="7" applyNumberFormat="1" applyFont="1" applyFill="1" applyBorder="1" applyAlignment="1">
      <alignment vertical="top" wrapText="1"/>
    </xf>
    <xf numFmtId="49" fontId="8" fillId="11" borderId="38" xfId="7" applyNumberFormat="1" applyFont="1" applyFill="1" applyBorder="1" applyAlignment="1">
      <alignment vertical="top" wrapText="1"/>
    </xf>
    <xf numFmtId="49" fontId="5" fillId="0" borderId="2" xfId="7" applyNumberFormat="1" applyFont="1" applyBorder="1" applyAlignment="1">
      <alignment horizontal="center" vertical="center"/>
    </xf>
    <xf numFmtId="0" fontId="5" fillId="0" borderId="14" xfId="6" applyFont="1" applyBorder="1" applyAlignment="1">
      <alignment vertical="center" wrapText="1"/>
    </xf>
    <xf numFmtId="0" fontId="5" fillId="0" borderId="6" xfId="7" applyFont="1" applyBorder="1" applyAlignment="1">
      <alignment horizontal="center" vertical="center"/>
    </xf>
    <xf numFmtId="0" fontId="8" fillId="0" borderId="9" xfId="7" applyFont="1" applyBorder="1" applyAlignment="1">
      <alignment horizontal="center" vertical="center"/>
    </xf>
    <xf numFmtId="0" fontId="5" fillId="0" borderId="54" xfId="7" applyFont="1" applyBorder="1" applyAlignment="1">
      <alignment horizontal="center" vertical="center"/>
    </xf>
    <xf numFmtId="9" fontId="5" fillId="0" borderId="2" xfId="7" applyNumberFormat="1" applyFont="1" applyBorder="1" applyAlignment="1">
      <alignment horizontal="center" vertical="center"/>
    </xf>
    <xf numFmtId="1" fontId="5" fillId="0" borderId="37" xfId="7" applyNumberFormat="1" applyFont="1" applyBorder="1" applyAlignment="1">
      <alignment horizontal="center" vertical="center"/>
    </xf>
    <xf numFmtId="0" fontId="5" fillId="0" borderId="51" xfId="7" applyFont="1" applyBorder="1" applyAlignment="1">
      <alignment horizontal="left" vertical="top" wrapText="1"/>
    </xf>
    <xf numFmtId="0" fontId="5" fillId="12" borderId="34" xfId="7" applyFont="1" applyFill="1" applyBorder="1" applyAlignment="1">
      <alignment vertical="top"/>
    </xf>
    <xf numFmtId="0" fontId="3" fillId="11" borderId="3" xfId="7" applyFill="1" applyBorder="1" applyAlignment="1">
      <alignment horizontal="center" vertical="top" wrapText="1"/>
    </xf>
    <xf numFmtId="1" fontId="5" fillId="0" borderId="6" xfId="7" applyNumberFormat="1" applyFont="1" applyBorder="1" applyAlignment="1">
      <alignment horizontal="center" vertical="center"/>
    </xf>
    <xf numFmtId="0" fontId="5" fillId="0" borderId="8" xfId="7" applyFont="1" applyBorder="1" applyAlignment="1">
      <alignment horizontal="left" vertical="top" wrapText="1"/>
    </xf>
    <xf numFmtId="164" fontId="8" fillId="0" borderId="26" xfId="7" applyNumberFormat="1" applyFont="1" applyBorder="1" applyAlignment="1">
      <alignment horizontal="center" vertical="center"/>
    </xf>
    <xf numFmtId="9" fontId="5" fillId="0" borderId="23" xfId="7" applyNumberFormat="1" applyFont="1" applyBorder="1" applyAlignment="1">
      <alignment horizontal="center" vertical="center"/>
    </xf>
    <xf numFmtId="0" fontId="5" fillId="0" borderId="25" xfId="7" applyFont="1" applyBorder="1" applyAlignment="1">
      <alignment horizontal="left" vertical="top" wrapText="1"/>
    </xf>
    <xf numFmtId="164" fontId="8" fillId="0" borderId="0" xfId="7" applyNumberFormat="1" applyFont="1" applyAlignment="1">
      <alignment horizontal="center" vertical="center"/>
    </xf>
    <xf numFmtId="0" fontId="5" fillId="12" borderId="33" xfId="6" applyFont="1" applyFill="1" applyBorder="1" applyAlignment="1">
      <alignment vertical="top" wrapText="1"/>
    </xf>
    <xf numFmtId="0" fontId="5" fillId="12" borderId="34" xfId="6" applyFont="1" applyFill="1" applyBorder="1" applyAlignment="1">
      <alignment vertical="top" wrapText="1"/>
    </xf>
    <xf numFmtId="49" fontId="24" fillId="0" borderId="0" xfId="7" applyNumberFormat="1" applyFont="1" applyAlignment="1">
      <alignment horizontal="center" vertical="center" textRotation="90"/>
    </xf>
    <xf numFmtId="0" fontId="7" fillId="0" borderId="36" xfId="15" applyFont="1" applyBorder="1" applyAlignment="1">
      <alignment horizontal="left" vertical="top" wrapText="1"/>
    </xf>
    <xf numFmtId="0" fontId="5" fillId="12" borderId="37" xfId="7" applyFont="1" applyFill="1" applyBorder="1" applyAlignment="1">
      <alignment vertical="top" wrapText="1"/>
    </xf>
    <xf numFmtId="0" fontId="8" fillId="25" borderId="1" xfId="7" applyFont="1" applyFill="1" applyBorder="1" applyAlignment="1">
      <alignment horizontal="center" vertical="center"/>
    </xf>
    <xf numFmtId="9" fontId="5" fillId="0" borderId="19" xfId="7" applyNumberFormat="1" applyFont="1" applyBorder="1" applyAlignment="1">
      <alignment horizontal="center" vertical="top"/>
    </xf>
    <xf numFmtId="0" fontId="5" fillId="0" borderId="57" xfId="7" applyFont="1" applyBorder="1" applyAlignment="1">
      <alignment horizontal="center" vertical="top"/>
    </xf>
    <xf numFmtId="49" fontId="5" fillId="0" borderId="1" xfId="7" applyNumberFormat="1" applyFont="1" applyBorder="1" applyAlignment="1">
      <alignment horizontal="center" vertical="center"/>
    </xf>
    <xf numFmtId="0" fontId="5" fillId="0" borderId="32" xfId="7" applyFont="1" applyBorder="1" applyAlignment="1">
      <alignment horizontal="center" vertical="center"/>
    </xf>
    <xf numFmtId="9" fontId="5" fillId="0" borderId="44" xfId="7" applyNumberFormat="1" applyFont="1" applyBorder="1" applyAlignment="1">
      <alignment horizontal="center" vertical="center"/>
    </xf>
    <xf numFmtId="164" fontId="8" fillId="0" borderId="79" xfId="7" applyNumberFormat="1" applyFont="1" applyBorder="1" applyAlignment="1">
      <alignment horizontal="center" vertical="center"/>
    </xf>
    <xf numFmtId="0" fontId="8" fillId="25" borderId="21" xfId="7" applyFont="1" applyFill="1" applyBorder="1" applyAlignment="1">
      <alignment horizontal="center" vertical="center"/>
    </xf>
    <xf numFmtId="0" fontId="5" fillId="12" borderId="27" xfId="6" applyFont="1" applyFill="1" applyBorder="1" applyAlignment="1">
      <alignment horizontal="left" vertical="top" wrapText="1"/>
    </xf>
    <xf numFmtId="1" fontId="5" fillId="3" borderId="42" xfId="7" applyNumberFormat="1" applyFont="1" applyFill="1" applyBorder="1" applyAlignment="1">
      <alignment horizontal="center" vertical="center"/>
    </xf>
    <xf numFmtId="164" fontId="10" fillId="0" borderId="83" xfId="7" applyNumberFormat="1" applyFont="1" applyBorder="1" applyAlignment="1">
      <alignment horizontal="center" vertical="center"/>
    </xf>
    <xf numFmtId="0" fontId="5" fillId="12" borderId="34" xfId="6" applyFont="1" applyFill="1" applyBorder="1" applyAlignment="1">
      <alignment horizontal="left" vertical="top" wrapText="1"/>
    </xf>
    <xf numFmtId="49" fontId="8" fillId="11" borderId="34" xfId="7" applyNumberFormat="1" applyFont="1" applyFill="1" applyBorder="1" applyAlignment="1">
      <alignment horizontal="center" vertical="top" wrapText="1"/>
    </xf>
    <xf numFmtId="0" fontId="5" fillId="0" borderId="57" xfId="7" applyFont="1" applyBorder="1" applyAlignment="1">
      <alignment horizontal="left" vertical="center"/>
    </xf>
    <xf numFmtId="164" fontId="8" fillId="0" borderId="83" xfId="7" applyNumberFormat="1" applyFont="1" applyBorder="1" applyAlignment="1">
      <alignment horizontal="center" vertical="center"/>
    </xf>
    <xf numFmtId="9" fontId="5" fillId="0" borderId="61" xfId="7" applyNumberFormat="1" applyFont="1" applyBorder="1" applyAlignment="1">
      <alignment horizontal="center" vertical="center"/>
    </xf>
    <xf numFmtId="0" fontId="5" fillId="0" borderId="58" xfId="7" applyFont="1" applyBorder="1" applyAlignment="1">
      <alignment horizontal="left" vertical="center"/>
    </xf>
    <xf numFmtId="164" fontId="8" fillId="0" borderId="73" xfId="7" applyNumberFormat="1" applyFont="1" applyBorder="1" applyAlignment="1">
      <alignment horizontal="center" vertical="center"/>
    </xf>
    <xf numFmtId="0" fontId="5" fillId="0" borderId="22" xfId="7" applyFont="1" applyBorder="1" applyAlignment="1">
      <alignment horizontal="center" vertical="center"/>
    </xf>
    <xf numFmtId="0" fontId="5" fillId="12" borderId="33" xfId="6" applyFont="1" applyFill="1" applyBorder="1" applyAlignment="1">
      <alignment horizontal="left" vertical="top" wrapText="1"/>
    </xf>
    <xf numFmtId="49" fontId="8" fillId="11" borderId="33" xfId="7" applyNumberFormat="1" applyFont="1" applyFill="1" applyBorder="1" applyAlignment="1">
      <alignment horizontal="center" vertical="top" wrapText="1"/>
    </xf>
    <xf numFmtId="0" fontId="8" fillId="23" borderId="21" xfId="7" applyFont="1" applyFill="1" applyBorder="1" applyAlignment="1">
      <alignment horizontal="center" vertical="center"/>
    </xf>
    <xf numFmtId="0" fontId="5" fillId="0" borderId="57" xfId="7" applyFont="1" applyBorder="1" applyAlignment="1">
      <alignment horizontal="left" vertical="top"/>
    </xf>
    <xf numFmtId="164" fontId="8" fillId="0" borderId="65" xfId="7" applyNumberFormat="1" applyFont="1" applyBorder="1" applyAlignment="1">
      <alignment horizontal="center" vertical="center"/>
    </xf>
    <xf numFmtId="0" fontId="8" fillId="23" borderId="12" xfId="7" applyFont="1" applyFill="1" applyBorder="1" applyAlignment="1">
      <alignment horizontal="center" vertical="center"/>
    </xf>
    <xf numFmtId="164" fontId="8" fillId="0" borderId="82" xfId="7" applyNumberFormat="1" applyFont="1" applyBorder="1" applyAlignment="1">
      <alignment horizontal="center" vertical="center"/>
    </xf>
    <xf numFmtId="0" fontId="5" fillId="0" borderId="34" xfId="7" applyFont="1" applyBorder="1" applyAlignment="1">
      <alignment horizontal="center" vertical="center"/>
    </xf>
    <xf numFmtId="2" fontId="8" fillId="0" borderId="83" xfId="7" applyNumberFormat="1" applyFont="1" applyBorder="1" applyAlignment="1">
      <alignment horizontal="center" vertical="center"/>
    </xf>
    <xf numFmtId="164" fontId="10" fillId="0" borderId="82" xfId="7" applyNumberFormat="1" applyFont="1" applyBorder="1" applyAlignment="1">
      <alignment horizontal="center" vertical="center"/>
    </xf>
    <xf numFmtId="0" fontId="5" fillId="0" borderId="5" xfId="7" applyFont="1" applyBorder="1" applyAlignment="1">
      <alignment horizontal="center" vertical="center"/>
    </xf>
    <xf numFmtId="0" fontId="5" fillId="0" borderId="8" xfId="7" applyFont="1" applyBorder="1" applyAlignment="1">
      <alignment wrapText="1"/>
    </xf>
    <xf numFmtId="9" fontId="5" fillId="0" borderId="47" xfId="7" applyNumberFormat="1" applyFont="1" applyBorder="1" applyAlignment="1">
      <alignment horizontal="center" vertical="top"/>
    </xf>
    <xf numFmtId="164" fontId="10" fillId="11" borderId="1" xfId="7" applyNumberFormat="1" applyFont="1" applyFill="1" applyBorder="1" applyAlignment="1">
      <alignment horizontal="center" vertical="center"/>
    </xf>
    <xf numFmtId="0" fontId="8" fillId="11" borderId="21" xfId="7" applyFont="1" applyFill="1" applyBorder="1" applyAlignment="1">
      <alignment horizontal="center" vertical="center"/>
    </xf>
    <xf numFmtId="0" fontId="5" fillId="0" borderId="23" xfId="7" applyFont="1" applyBorder="1" applyAlignment="1">
      <alignment horizontal="center" vertical="top"/>
    </xf>
    <xf numFmtId="164" fontId="5" fillId="11" borderId="22" xfId="7" applyNumberFormat="1" applyFont="1" applyFill="1" applyBorder="1" applyAlignment="1">
      <alignment horizontal="center" vertical="center"/>
    </xf>
    <xf numFmtId="0" fontId="5" fillId="11" borderId="22" xfId="7" applyFont="1" applyFill="1" applyBorder="1" applyAlignment="1">
      <alignment horizontal="center" vertical="center"/>
    </xf>
    <xf numFmtId="0" fontId="3" fillId="0" borderId="59" xfId="7" applyBorder="1"/>
    <xf numFmtId="0" fontId="3" fillId="0" borderId="15" xfId="7" applyBorder="1"/>
    <xf numFmtId="164" fontId="34" fillId="11" borderId="22" xfId="7" applyNumberFormat="1" applyFont="1" applyFill="1" applyBorder="1" applyAlignment="1">
      <alignment horizontal="center" vertical="center"/>
    </xf>
    <xf numFmtId="0" fontId="5" fillId="0" borderId="6" xfId="7" applyFont="1" applyBorder="1" applyAlignment="1">
      <alignment horizontal="center" vertical="top"/>
    </xf>
    <xf numFmtId="164" fontId="8" fillId="11" borderId="32" xfId="7" applyNumberFormat="1" applyFont="1" applyFill="1" applyBorder="1" applyAlignment="1">
      <alignment horizontal="center" vertical="center"/>
    </xf>
    <xf numFmtId="0" fontId="5" fillId="11" borderId="32" xfId="7" applyFont="1" applyFill="1" applyBorder="1" applyAlignment="1">
      <alignment horizontal="center" vertical="center"/>
    </xf>
    <xf numFmtId="0" fontId="3" fillId="0" borderId="53" xfId="7" applyBorder="1" applyAlignment="1">
      <alignment horizontal="center" vertical="top" wrapText="1"/>
    </xf>
    <xf numFmtId="0" fontId="7" fillId="0" borderId="59" xfId="7" applyFont="1" applyBorder="1" applyAlignment="1">
      <alignment horizontal="center" vertical="top" wrapText="1"/>
    </xf>
    <xf numFmtId="0" fontId="5" fillId="3" borderId="15" xfId="7" applyFont="1" applyFill="1" applyBorder="1" applyAlignment="1">
      <alignment horizontal="left" vertical="center" wrapText="1"/>
    </xf>
    <xf numFmtId="0" fontId="3" fillId="0" borderId="42" xfId="7" applyBorder="1" applyAlignment="1">
      <alignment horizontal="center" vertical="top" wrapText="1"/>
    </xf>
    <xf numFmtId="0" fontId="7" fillId="0" borderId="35" xfId="7" applyFont="1" applyBorder="1" applyAlignment="1">
      <alignment horizontal="center" vertical="top" wrapText="1"/>
    </xf>
    <xf numFmtId="0" fontId="5" fillId="0" borderId="36" xfId="7" applyFont="1" applyBorder="1" applyAlignment="1">
      <alignment wrapText="1"/>
    </xf>
    <xf numFmtId="0" fontId="53" fillId="7" borderId="10" xfId="7" applyFont="1" applyFill="1" applyBorder="1" applyAlignment="1">
      <alignment vertical="top" wrapText="1"/>
    </xf>
    <xf numFmtId="0" fontId="53" fillId="7" borderId="11" xfId="7" applyFont="1" applyFill="1" applyBorder="1" applyAlignment="1">
      <alignment vertical="top" wrapText="1"/>
    </xf>
    <xf numFmtId="0" fontId="53" fillId="7" borderId="11" xfId="7" applyFont="1" applyFill="1" applyBorder="1" applyAlignment="1">
      <alignment vertical="center" wrapText="1"/>
    </xf>
    <xf numFmtId="0" fontId="53" fillId="7" borderId="11" xfId="7" applyFont="1" applyFill="1" applyBorder="1" applyAlignment="1">
      <alignment horizontal="center" vertical="top" wrapText="1"/>
    </xf>
    <xf numFmtId="0" fontId="53" fillId="7" borderId="11" xfId="7" applyFont="1" applyFill="1" applyBorder="1" applyAlignment="1">
      <alignment vertical="top" textRotation="90" wrapText="1"/>
    </xf>
    <xf numFmtId="49" fontId="8" fillId="7" borderId="11" xfId="7" applyNumberFormat="1" applyFont="1" applyFill="1" applyBorder="1" applyAlignment="1">
      <alignment vertical="top" wrapText="1"/>
    </xf>
    <xf numFmtId="9" fontId="5" fillId="7" borderId="10" xfId="7" applyNumberFormat="1" applyFont="1" applyFill="1" applyBorder="1" applyAlignment="1">
      <alignment horizontal="center" vertical="top"/>
    </xf>
    <xf numFmtId="0" fontId="5" fillId="7" borderId="11" xfId="7" applyFont="1" applyFill="1" applyBorder="1" applyAlignment="1">
      <alignment horizontal="left" vertical="top"/>
    </xf>
    <xf numFmtId="0" fontId="5" fillId="7" borderId="12" xfId="7" applyFont="1" applyFill="1" applyBorder="1" applyAlignment="1">
      <alignment horizontal="left" vertical="top"/>
    </xf>
    <xf numFmtId="0" fontId="83" fillId="0" borderId="46" xfId="7" applyFont="1" applyBorder="1" applyAlignment="1">
      <alignment horizontal="left" vertical="top" wrapText="1"/>
    </xf>
    <xf numFmtId="164" fontId="8" fillId="23" borderId="79" xfId="7" applyNumberFormat="1" applyFont="1" applyFill="1" applyBorder="1" applyAlignment="1">
      <alignment horizontal="center" vertical="center"/>
    </xf>
    <xf numFmtId="0" fontId="8" fillId="23" borderId="19" xfId="7" applyFont="1" applyFill="1" applyBorder="1" applyAlignment="1">
      <alignment horizontal="center" vertical="center"/>
    </xf>
    <xf numFmtId="0" fontId="5" fillId="12" borderId="27" xfId="6" applyFont="1" applyFill="1" applyBorder="1" applyAlignment="1">
      <alignment vertical="center" wrapText="1"/>
    </xf>
    <xf numFmtId="0" fontId="83" fillId="0" borderId="64" xfId="7" applyFont="1" applyBorder="1" applyAlignment="1">
      <alignment horizontal="left" vertical="top" wrapText="1"/>
    </xf>
    <xf numFmtId="0" fontId="5" fillId="12" borderId="33" xfId="6" applyFont="1" applyFill="1" applyBorder="1" applyAlignment="1">
      <alignment vertical="center" wrapText="1"/>
    </xf>
    <xf numFmtId="0" fontId="7" fillId="0" borderId="58" xfId="7" applyFont="1" applyBorder="1" applyAlignment="1">
      <alignment horizontal="center" vertical="top" wrapText="1"/>
    </xf>
    <xf numFmtId="0" fontId="5" fillId="0" borderId="25" xfId="7" applyFont="1" applyBorder="1" applyAlignment="1">
      <alignment vertical="center" wrapText="1"/>
    </xf>
    <xf numFmtId="0" fontId="5" fillId="12" borderId="34" xfId="6" applyFont="1" applyFill="1" applyBorder="1" applyAlignment="1">
      <alignment vertical="center" wrapText="1"/>
    </xf>
    <xf numFmtId="164" fontId="17" fillId="0" borderId="0" xfId="7" applyNumberFormat="1" applyFont="1" applyAlignment="1">
      <alignment horizontal="center" vertical="top"/>
    </xf>
    <xf numFmtId="0" fontId="17" fillId="0" borderId="0" xfId="7" applyFont="1" applyAlignment="1">
      <alignment horizontal="center" vertical="top"/>
    </xf>
    <xf numFmtId="0" fontId="83" fillId="0" borderId="21" xfId="7" applyFont="1" applyBorder="1" applyAlignment="1">
      <alignment horizontal="left" vertical="top" wrapText="1"/>
    </xf>
    <xf numFmtId="164" fontId="8" fillId="11" borderId="1" xfId="7" applyNumberFormat="1" applyFont="1" applyFill="1" applyBorder="1" applyAlignment="1">
      <alignment horizontal="center" vertical="center"/>
    </xf>
    <xf numFmtId="0" fontId="8" fillId="11" borderId="1" xfId="7" applyFont="1" applyFill="1" applyBorder="1" applyAlignment="1">
      <alignment horizontal="center" vertical="center"/>
    </xf>
    <xf numFmtId="0" fontId="3" fillId="11" borderId="27" xfId="7" applyFill="1" applyBorder="1" applyAlignment="1">
      <alignment horizontal="center" vertical="top" wrapText="1"/>
    </xf>
    <xf numFmtId="2" fontId="16" fillId="0" borderId="0" xfId="7" applyNumberFormat="1" applyFont="1" applyAlignment="1">
      <alignment horizontal="center" vertical="top"/>
    </xf>
    <xf numFmtId="0" fontId="16" fillId="0" borderId="0" xfId="7" applyFont="1" applyAlignment="1">
      <alignment horizontal="center" vertical="top"/>
    </xf>
    <xf numFmtId="0" fontId="5" fillId="0" borderId="18" xfId="7" applyFont="1" applyBorder="1" applyAlignment="1">
      <alignment vertical="center" wrapText="1"/>
    </xf>
    <xf numFmtId="2" fontId="5" fillId="11" borderId="5" xfId="7" applyNumberFormat="1" applyFont="1" applyFill="1" applyBorder="1" applyAlignment="1">
      <alignment horizontal="center" vertical="center"/>
    </xf>
    <xf numFmtId="0" fontId="5" fillId="11" borderId="5" xfId="7" applyFont="1" applyFill="1" applyBorder="1" applyAlignment="1">
      <alignment horizontal="center" vertical="center"/>
    </xf>
    <xf numFmtId="49" fontId="14" fillId="8" borderId="15" xfId="7" applyNumberFormat="1" applyFont="1" applyFill="1" applyBorder="1" applyAlignment="1">
      <alignment horizontal="center" vertical="top"/>
    </xf>
    <xf numFmtId="2" fontId="5" fillId="11" borderId="22" xfId="7" applyNumberFormat="1" applyFont="1" applyFill="1" applyBorder="1" applyAlignment="1">
      <alignment horizontal="center" vertical="center"/>
    </xf>
    <xf numFmtId="164" fontId="16" fillId="0" borderId="0" xfId="7" applyNumberFormat="1" applyFont="1" applyAlignment="1">
      <alignment horizontal="center" vertical="top"/>
    </xf>
    <xf numFmtId="0" fontId="5" fillId="0" borderId="52" xfId="7" applyFont="1" applyBorder="1" applyAlignment="1">
      <alignment horizontal="center" vertical="center" wrapText="1"/>
    </xf>
    <xf numFmtId="0" fontId="5" fillId="0" borderId="30" xfId="7" applyFont="1" applyBorder="1" applyAlignment="1">
      <alignment horizontal="center" vertical="center" wrapText="1"/>
    </xf>
    <xf numFmtId="0" fontId="5" fillId="0" borderId="31" xfId="7" applyFont="1" applyBorder="1" applyAlignment="1">
      <alignment horizontal="left" vertical="center" wrapText="1"/>
    </xf>
    <xf numFmtId="0" fontId="5" fillId="0" borderId="49" xfId="7" applyFont="1" applyBorder="1" applyAlignment="1">
      <alignment horizontal="center" vertical="center" wrapText="1"/>
    </xf>
    <xf numFmtId="164" fontId="5" fillId="11" borderId="32" xfId="7" applyNumberFormat="1" applyFont="1" applyFill="1" applyBorder="1" applyAlignment="1">
      <alignment horizontal="center" vertical="center"/>
    </xf>
    <xf numFmtId="0" fontId="3" fillId="12" borderId="2" xfId="7" applyFill="1" applyBorder="1" applyAlignment="1">
      <alignment horizontal="center" vertical="top" wrapText="1"/>
    </xf>
    <xf numFmtId="49" fontId="8" fillId="11" borderId="27" xfId="7" applyNumberFormat="1" applyFont="1" applyFill="1" applyBorder="1" applyAlignment="1">
      <alignment vertical="top" wrapText="1"/>
    </xf>
    <xf numFmtId="49" fontId="14" fillId="8" borderId="4" xfId="7" applyNumberFormat="1" applyFont="1" applyFill="1" applyBorder="1" applyAlignment="1">
      <alignment horizontal="center" vertical="top"/>
    </xf>
    <xf numFmtId="9" fontId="5" fillId="0" borderId="53" xfId="7" applyNumberFormat="1" applyFont="1" applyBorder="1" applyAlignment="1">
      <alignment horizontal="center" vertical="top"/>
    </xf>
    <xf numFmtId="0" fontId="5" fillId="0" borderId="54" xfId="7" applyFont="1" applyBorder="1" applyAlignment="1">
      <alignment horizontal="left" vertical="top"/>
    </xf>
    <xf numFmtId="0" fontId="5" fillId="0" borderId="33" xfId="7" applyFont="1" applyBorder="1" applyAlignment="1">
      <alignment horizontal="center" vertical="center"/>
    </xf>
    <xf numFmtId="49" fontId="8" fillId="12" borderId="14" xfId="7" applyNumberFormat="1" applyFont="1" applyFill="1" applyBorder="1" applyAlignment="1">
      <alignment vertical="top"/>
    </xf>
    <xf numFmtId="0" fontId="84" fillId="0" borderId="0" xfId="0" applyFont="1"/>
    <xf numFmtId="164" fontId="10" fillId="0" borderId="32" xfId="7" applyNumberFormat="1" applyFont="1" applyBorder="1" applyAlignment="1">
      <alignment horizontal="center" vertical="center"/>
    </xf>
    <xf numFmtId="49" fontId="8" fillId="12" borderId="34" xfId="7" applyNumberFormat="1" applyFont="1" applyFill="1" applyBorder="1" applyAlignment="1">
      <alignment vertical="top"/>
    </xf>
    <xf numFmtId="0" fontId="3" fillId="12" borderId="0" xfId="7" applyFill="1" applyAlignment="1">
      <alignment horizontal="center" vertical="top" wrapText="1"/>
    </xf>
    <xf numFmtId="0" fontId="5" fillId="0" borderId="61" xfId="7" applyFont="1" applyBorder="1" applyAlignment="1">
      <alignment horizontal="left" vertical="top" wrapText="1"/>
    </xf>
    <xf numFmtId="0" fontId="5" fillId="0" borderId="52" xfId="7" applyFont="1" applyBorder="1" applyAlignment="1">
      <alignment horizontal="left" vertical="top" wrapText="1"/>
    </xf>
    <xf numFmtId="164" fontId="5" fillId="11" borderId="5" xfId="7" applyNumberFormat="1" applyFont="1" applyFill="1" applyBorder="1" applyAlignment="1">
      <alignment horizontal="center" vertical="center"/>
    </xf>
    <xf numFmtId="0" fontId="5" fillId="0" borderId="42" xfId="7" applyFont="1" applyBorder="1" applyAlignment="1">
      <alignment horizontal="left" vertical="top" wrapText="1"/>
    </xf>
    <xf numFmtId="164" fontId="34" fillId="11" borderId="32" xfId="7" applyNumberFormat="1" applyFont="1" applyFill="1" applyBorder="1" applyAlignment="1">
      <alignment horizontal="center" vertical="center"/>
    </xf>
    <xf numFmtId="49" fontId="8" fillId="12" borderId="26" xfId="7" applyNumberFormat="1" applyFont="1" applyFill="1" applyBorder="1" applyAlignment="1">
      <alignment horizontal="center" vertical="top" wrapText="1"/>
    </xf>
    <xf numFmtId="49" fontId="5" fillId="14" borderId="47" xfId="7" applyNumberFormat="1" applyFont="1" applyFill="1" applyBorder="1" applyAlignment="1">
      <alignment vertical="center" wrapText="1"/>
    </xf>
    <xf numFmtId="0" fontId="5" fillId="0" borderId="28" xfId="7" applyFont="1" applyBorder="1" applyAlignment="1">
      <alignment horizontal="center" vertical="top" wrapText="1"/>
    </xf>
    <xf numFmtId="0" fontId="5" fillId="0" borderId="4" xfId="7" applyFont="1" applyBorder="1" applyAlignment="1">
      <alignment vertical="center" wrapText="1"/>
    </xf>
    <xf numFmtId="164" fontId="8" fillId="23" borderId="27" xfId="7" applyNumberFormat="1" applyFont="1" applyFill="1" applyBorder="1" applyAlignment="1">
      <alignment horizontal="center" vertical="center"/>
    </xf>
    <xf numFmtId="0" fontId="8" fillId="23" borderId="33" xfId="7" applyFont="1" applyFill="1" applyBorder="1" applyAlignment="1">
      <alignment horizontal="center" vertical="center"/>
    </xf>
    <xf numFmtId="0" fontId="49" fillId="12" borderId="27" xfId="7" applyFont="1" applyFill="1" applyBorder="1" applyAlignment="1">
      <alignment vertical="center" wrapText="1"/>
    </xf>
    <xf numFmtId="49" fontId="5" fillId="14" borderId="53" xfId="7" applyNumberFormat="1" applyFont="1" applyFill="1" applyBorder="1" applyAlignment="1">
      <alignment vertical="center" wrapText="1"/>
    </xf>
    <xf numFmtId="0" fontId="5" fillId="0" borderId="30" xfId="7" applyFont="1" applyBorder="1" applyAlignment="1">
      <alignment horizontal="center" vertical="top" wrapText="1"/>
    </xf>
    <xf numFmtId="164" fontId="8" fillId="0" borderId="5" xfId="7" applyNumberFormat="1" applyFont="1" applyBorder="1" applyAlignment="1">
      <alignment horizontal="center" vertical="center"/>
    </xf>
    <xf numFmtId="0" fontId="49" fillId="12" borderId="33" xfId="7" applyFont="1" applyFill="1" applyBorder="1" applyAlignment="1">
      <alignment vertical="center" wrapText="1"/>
    </xf>
    <xf numFmtId="49" fontId="8" fillId="12" borderId="0" xfId="7" applyNumberFormat="1" applyFont="1" applyFill="1" applyAlignment="1">
      <alignment vertical="top" wrapText="1"/>
    </xf>
    <xf numFmtId="0" fontId="5" fillId="0" borderId="5" xfId="7" applyFont="1" applyBorder="1" applyAlignment="1">
      <alignment horizontal="center" vertical="top"/>
    </xf>
    <xf numFmtId="49" fontId="5" fillId="14" borderId="49" xfId="7" applyNumberFormat="1" applyFont="1" applyFill="1" applyBorder="1" applyAlignment="1">
      <alignment vertical="center" wrapText="1"/>
    </xf>
    <xf numFmtId="0" fontId="5" fillId="0" borderId="8" xfId="7" applyFont="1" applyBorder="1" applyAlignment="1">
      <alignment vertical="center" wrapText="1"/>
    </xf>
    <xf numFmtId="164" fontId="8" fillId="0" borderId="32" xfId="7" applyNumberFormat="1" applyFont="1" applyBorder="1" applyAlignment="1">
      <alignment horizontal="center" vertical="center"/>
    </xf>
    <xf numFmtId="0" fontId="8" fillId="23" borderId="27" xfId="7" applyFont="1" applyFill="1" applyBorder="1" applyAlignment="1">
      <alignment horizontal="center" vertical="center"/>
    </xf>
    <xf numFmtId="49" fontId="5" fillId="14" borderId="61" xfId="7" applyNumberFormat="1" applyFont="1" applyFill="1" applyBorder="1" applyAlignment="1">
      <alignment vertical="center" wrapText="1"/>
    </xf>
    <xf numFmtId="0" fontId="3" fillId="12" borderId="33" xfId="7" applyFill="1" applyBorder="1" applyAlignment="1">
      <alignment horizontal="center" vertical="top" wrapText="1"/>
    </xf>
    <xf numFmtId="164" fontId="10" fillId="0" borderId="5" xfId="7" applyNumberFormat="1" applyFont="1" applyBorder="1" applyAlignment="1">
      <alignment horizontal="center" vertical="center"/>
    </xf>
    <xf numFmtId="49" fontId="5" fillId="14" borderId="42" xfId="7" applyNumberFormat="1" applyFont="1" applyFill="1" applyBorder="1" applyAlignment="1">
      <alignment vertical="center" wrapText="1"/>
    </xf>
    <xf numFmtId="49" fontId="8" fillId="12" borderId="33" xfId="7" applyNumberFormat="1" applyFont="1" applyFill="1" applyBorder="1" applyAlignment="1">
      <alignment vertical="top"/>
    </xf>
    <xf numFmtId="49" fontId="8" fillId="13" borderId="34" xfId="7" applyNumberFormat="1" applyFont="1" applyFill="1" applyBorder="1" applyAlignment="1">
      <alignment vertical="top"/>
    </xf>
    <xf numFmtId="49" fontId="14" fillId="8" borderId="34" xfId="7" applyNumberFormat="1" applyFont="1" applyFill="1" applyBorder="1" applyAlignment="1">
      <alignment vertical="top"/>
    </xf>
    <xf numFmtId="49" fontId="5" fillId="14" borderId="47" xfId="7" applyNumberFormat="1" applyFont="1" applyFill="1" applyBorder="1" applyAlignment="1">
      <alignment horizontal="center" vertical="center" wrapText="1"/>
    </xf>
    <xf numFmtId="0" fontId="5" fillId="0" borderId="4" xfId="7" applyFont="1" applyBorder="1" applyAlignment="1">
      <alignment horizontal="left" vertical="center" wrapText="1"/>
    </xf>
    <xf numFmtId="49" fontId="5" fillId="14" borderId="61" xfId="7" applyNumberFormat="1" applyFont="1" applyFill="1" applyBorder="1" applyAlignment="1">
      <alignment horizontal="center" vertical="center" wrapText="1"/>
    </xf>
    <xf numFmtId="0" fontId="5" fillId="0" borderId="25" xfId="7" applyFont="1" applyBorder="1" applyAlignment="1">
      <alignment horizontal="left" vertical="center" wrapText="1"/>
    </xf>
    <xf numFmtId="164" fontId="5" fillId="11" borderId="33" xfId="7" applyNumberFormat="1" applyFont="1" applyFill="1" applyBorder="1" applyAlignment="1">
      <alignment horizontal="center" vertical="center"/>
    </xf>
    <xf numFmtId="0" fontId="5" fillId="11" borderId="33" xfId="7" applyFont="1" applyFill="1" applyBorder="1" applyAlignment="1">
      <alignment horizontal="center" vertical="center"/>
    </xf>
    <xf numFmtId="49" fontId="5" fillId="14" borderId="52" xfId="7" applyNumberFormat="1" applyFont="1" applyFill="1" applyBorder="1" applyAlignment="1">
      <alignment horizontal="center" vertical="center" wrapText="1"/>
    </xf>
    <xf numFmtId="0" fontId="5" fillId="0" borderId="18" xfId="7" applyFont="1" applyBorder="1" applyAlignment="1">
      <alignment horizontal="left" vertical="center" wrapText="1"/>
    </xf>
    <xf numFmtId="0" fontId="5" fillId="0" borderId="62" xfId="7" applyFont="1" applyBorder="1" applyAlignment="1">
      <alignment horizontal="center" vertical="top"/>
    </xf>
    <xf numFmtId="49" fontId="5" fillId="14" borderId="42" xfId="7" applyNumberFormat="1" applyFont="1" applyFill="1" applyBorder="1" applyAlignment="1">
      <alignment horizontal="center" vertical="center" wrapText="1"/>
    </xf>
    <xf numFmtId="0" fontId="5" fillId="0" borderId="43" xfId="7" applyFont="1" applyBorder="1" applyAlignment="1">
      <alignment horizontal="left" vertical="top" wrapText="1"/>
    </xf>
    <xf numFmtId="0" fontId="5" fillId="0" borderId="37" xfId="6" applyFont="1" applyBorder="1" applyAlignment="1">
      <alignment vertical="center" wrapText="1"/>
    </xf>
    <xf numFmtId="49" fontId="5" fillId="14" borderId="2" xfId="7" applyNumberFormat="1" applyFont="1" applyFill="1" applyBorder="1" applyAlignment="1">
      <alignment vertical="center" wrapText="1"/>
    </xf>
    <xf numFmtId="0" fontId="5" fillId="0" borderId="28" xfId="7" applyFont="1" applyBorder="1" applyAlignment="1">
      <alignment horizontal="center" vertical="top"/>
    </xf>
    <xf numFmtId="0" fontId="3" fillId="0" borderId="48" xfId="7" applyBorder="1" applyAlignment="1">
      <alignment vertical="top" wrapText="1"/>
    </xf>
    <xf numFmtId="0" fontId="5" fillId="12" borderId="2" xfId="6" applyFont="1" applyFill="1" applyBorder="1" applyAlignment="1">
      <alignment horizontal="left" vertical="center" wrapText="1"/>
    </xf>
    <xf numFmtId="49" fontId="5" fillId="14" borderId="14" xfId="7" applyNumberFormat="1" applyFont="1" applyFill="1" applyBorder="1" applyAlignment="1">
      <alignment vertical="center" wrapText="1"/>
    </xf>
    <xf numFmtId="0" fontId="5" fillId="0" borderId="59" xfId="7" applyFont="1" applyBorder="1" applyAlignment="1">
      <alignment horizontal="center" vertical="top"/>
    </xf>
    <xf numFmtId="0" fontId="3" fillId="0" borderId="54" xfId="7" applyBorder="1" applyAlignment="1">
      <alignment vertical="top" wrapText="1"/>
    </xf>
    <xf numFmtId="49" fontId="5" fillId="0" borderId="14" xfId="7" applyNumberFormat="1" applyFont="1" applyBorder="1" applyAlignment="1">
      <alignment horizontal="center" vertical="center"/>
    </xf>
    <xf numFmtId="49" fontId="5" fillId="14" borderId="37" xfId="7" applyNumberFormat="1" applyFont="1" applyFill="1" applyBorder="1" applyAlignment="1">
      <alignment vertical="center" wrapText="1"/>
    </xf>
    <xf numFmtId="0" fontId="5" fillId="0" borderId="56" xfId="7" applyFont="1" applyBorder="1" applyAlignment="1">
      <alignment horizontal="center" vertical="top"/>
    </xf>
    <xf numFmtId="0" fontId="3" fillId="0" borderId="50" xfId="7" applyBorder="1" applyAlignment="1">
      <alignment vertical="top" wrapText="1"/>
    </xf>
    <xf numFmtId="49" fontId="5" fillId="0" borderId="37" xfId="7" applyNumberFormat="1" applyFont="1" applyBorder="1" applyAlignment="1">
      <alignment horizontal="center" vertical="center"/>
    </xf>
    <xf numFmtId="0" fontId="3" fillId="0" borderId="29" xfId="7" applyBorder="1" applyAlignment="1">
      <alignment vertical="top" wrapText="1"/>
    </xf>
    <xf numFmtId="0" fontId="3" fillId="0" borderId="55" xfId="7" applyBorder="1" applyAlignment="1">
      <alignment vertical="top" wrapText="1"/>
    </xf>
    <xf numFmtId="0" fontId="3" fillId="0" borderId="51" xfId="7" applyBorder="1" applyAlignment="1">
      <alignment vertical="top" wrapText="1"/>
    </xf>
    <xf numFmtId="164" fontId="34" fillId="0" borderId="32" xfId="7" applyNumberFormat="1" applyFont="1" applyBorder="1" applyAlignment="1">
      <alignment horizontal="center" vertical="center"/>
    </xf>
    <xf numFmtId="49" fontId="5" fillId="0" borderId="34" xfId="7" applyNumberFormat="1" applyFont="1" applyBorder="1" applyAlignment="1">
      <alignment horizontal="center" vertical="center"/>
    </xf>
    <xf numFmtId="0" fontId="5" fillId="0" borderId="54" xfId="7" applyFont="1" applyBorder="1" applyAlignment="1">
      <alignment horizontal="center" vertical="top"/>
    </xf>
    <xf numFmtId="164" fontId="8" fillId="11" borderId="34" xfId="7" applyNumberFormat="1" applyFont="1" applyFill="1" applyBorder="1" applyAlignment="1">
      <alignment horizontal="center" vertical="center"/>
    </xf>
    <xf numFmtId="49" fontId="5" fillId="0" borderId="53" xfId="7" applyNumberFormat="1" applyFont="1" applyBorder="1" applyAlignment="1">
      <alignment horizontal="center" vertical="center" wrapText="1"/>
    </xf>
    <xf numFmtId="0" fontId="5" fillId="0" borderId="55" xfId="7" applyFont="1" applyBorder="1" applyAlignment="1">
      <alignment vertical="top" wrapText="1"/>
    </xf>
    <xf numFmtId="0" fontId="5" fillId="0" borderId="33" xfId="6" applyFont="1" applyBorder="1" applyAlignment="1">
      <alignment vertical="center" wrapText="1"/>
    </xf>
    <xf numFmtId="49" fontId="5" fillId="0" borderId="42" xfId="7" applyNumberFormat="1" applyFont="1" applyBorder="1" applyAlignment="1">
      <alignment horizontal="center" vertical="center" wrapText="1"/>
    </xf>
    <xf numFmtId="0" fontId="5" fillId="11" borderId="34" xfId="7" applyFont="1" applyFill="1" applyBorder="1" applyAlignment="1">
      <alignment horizontal="center" vertical="center"/>
    </xf>
    <xf numFmtId="0" fontId="5" fillId="0" borderId="48" xfId="7" applyFont="1" applyBorder="1" applyAlignment="1">
      <alignment horizontal="left" vertical="top" wrapText="1"/>
    </xf>
    <xf numFmtId="164" fontId="8" fillId="10" borderId="9" xfId="7" applyNumberFormat="1" applyFont="1" applyFill="1" applyBorder="1" applyAlignment="1">
      <alignment horizontal="center" vertical="center"/>
    </xf>
    <xf numFmtId="49" fontId="8" fillId="12" borderId="3" xfId="7" applyNumberFormat="1" applyFont="1" applyFill="1" applyBorder="1" applyAlignment="1">
      <alignment vertical="top" wrapText="1"/>
    </xf>
    <xf numFmtId="49" fontId="5" fillId="14" borderId="52" xfId="7" applyNumberFormat="1" applyFont="1" applyFill="1" applyBorder="1" applyAlignment="1">
      <alignment vertical="center" wrapText="1"/>
    </xf>
    <xf numFmtId="0" fontId="5" fillId="0" borderId="54" xfId="7" applyFont="1" applyBorder="1" applyAlignment="1">
      <alignment horizontal="left" vertical="top" wrapText="1"/>
    </xf>
    <xf numFmtId="0" fontId="85" fillId="0" borderId="0" xfId="0" applyFont="1" applyAlignment="1">
      <alignment vertical="center"/>
    </xf>
    <xf numFmtId="0" fontId="5" fillId="0" borderId="69" xfId="7" applyFont="1" applyBorder="1" applyAlignment="1">
      <alignment horizontal="center" vertical="top"/>
    </xf>
    <xf numFmtId="0" fontId="5" fillId="0" borderId="69" xfId="7" applyFont="1" applyBorder="1" applyAlignment="1">
      <alignment horizontal="left" vertical="top" wrapText="1"/>
    </xf>
    <xf numFmtId="49" fontId="5" fillId="0" borderId="5" xfId="7" applyNumberFormat="1" applyFont="1" applyBorder="1" applyAlignment="1">
      <alignment horizontal="center" vertical="center"/>
    </xf>
    <xf numFmtId="0" fontId="5" fillId="0" borderId="50" xfId="7" applyFont="1" applyBorder="1" applyAlignment="1">
      <alignment horizontal="center" vertical="top"/>
    </xf>
    <xf numFmtId="0" fontId="5" fillId="0" borderId="50" xfId="7" applyFont="1" applyBorder="1" applyAlignment="1">
      <alignment horizontal="left" vertical="top" wrapText="1"/>
    </xf>
    <xf numFmtId="49" fontId="5" fillId="0" borderId="23" xfId="7" applyNumberFormat="1" applyFont="1" applyBorder="1" applyAlignment="1">
      <alignment horizontal="center" vertical="center" wrapText="1"/>
    </xf>
    <xf numFmtId="49" fontId="5" fillId="14" borderId="23" xfId="7" applyNumberFormat="1" applyFont="1" applyFill="1" applyBorder="1" applyAlignment="1">
      <alignment horizontal="center" vertical="center" wrapText="1"/>
    </xf>
    <xf numFmtId="49" fontId="5" fillId="14" borderId="6" xfId="7" applyNumberFormat="1" applyFont="1" applyFill="1" applyBorder="1" applyAlignment="1">
      <alignment horizontal="center" vertical="center" wrapText="1"/>
    </xf>
    <xf numFmtId="0" fontId="5" fillId="0" borderId="32" xfId="6" applyFont="1" applyBorder="1" applyAlignment="1">
      <alignment vertical="center" wrapText="1"/>
    </xf>
    <xf numFmtId="0" fontId="5" fillId="0" borderId="47" xfId="7" applyFont="1" applyBorder="1" applyAlignment="1">
      <alignment horizontal="center" vertical="top" wrapText="1"/>
    </xf>
    <xf numFmtId="0" fontId="5" fillId="0" borderId="4" xfId="7" applyFont="1" applyBorder="1" applyAlignment="1">
      <alignment horizontal="justify" vertical="center"/>
    </xf>
    <xf numFmtId="0" fontId="3" fillId="0" borderId="3" xfId="7" applyBorder="1" applyAlignment="1">
      <alignment vertical="center" wrapText="1"/>
    </xf>
    <xf numFmtId="0" fontId="3" fillId="0" borderId="3" xfId="7" applyBorder="1" applyAlignment="1">
      <alignment horizontal="center" vertical="top" wrapText="1"/>
    </xf>
    <xf numFmtId="0" fontId="3" fillId="0" borderId="3" xfId="7" applyBorder="1" applyAlignment="1">
      <alignment vertical="top" textRotation="90" wrapText="1"/>
    </xf>
    <xf numFmtId="0" fontId="3" fillId="0" borderId="3" xfId="7" applyBorder="1" applyAlignment="1">
      <alignment vertical="top" wrapText="1"/>
    </xf>
    <xf numFmtId="49" fontId="8" fillId="0" borderId="3" xfId="7" applyNumberFormat="1" applyFont="1" applyBorder="1" applyAlignment="1">
      <alignment vertical="top" wrapText="1"/>
    </xf>
    <xf numFmtId="0" fontId="8" fillId="0" borderId="3" xfId="7" applyFont="1" applyBorder="1" applyAlignment="1">
      <alignment vertical="center"/>
    </xf>
    <xf numFmtId="0" fontId="8" fillId="0" borderId="4" xfId="7" applyFont="1" applyBorder="1" applyAlignment="1">
      <alignment vertical="center"/>
    </xf>
    <xf numFmtId="49" fontId="8" fillId="7" borderId="4" xfId="7" applyNumberFormat="1" applyFont="1" applyFill="1" applyBorder="1" applyAlignment="1">
      <alignment horizontal="center" vertical="top"/>
    </xf>
    <xf numFmtId="0" fontId="3" fillId="0" borderId="0" xfId="7" applyAlignment="1">
      <alignment vertical="center" wrapText="1"/>
    </xf>
    <xf numFmtId="0" fontId="3" fillId="0" borderId="0" xfId="7" applyAlignment="1">
      <alignment horizontal="center" vertical="top" wrapText="1"/>
    </xf>
    <xf numFmtId="0" fontId="3" fillId="0" borderId="0" xfId="7" applyAlignment="1">
      <alignment vertical="top" textRotation="90" wrapText="1"/>
    </xf>
    <xf numFmtId="0" fontId="3" fillId="0" borderId="0" xfId="7" applyAlignment="1">
      <alignment vertical="top" wrapText="1"/>
    </xf>
    <xf numFmtId="49" fontId="8" fillId="0" borderId="0" xfId="7" applyNumberFormat="1" applyFont="1" applyAlignment="1">
      <alignment vertical="top" wrapText="1"/>
    </xf>
    <xf numFmtId="0" fontId="8" fillId="0" borderId="0" xfId="7" applyFont="1" applyAlignment="1">
      <alignment vertical="center"/>
    </xf>
    <xf numFmtId="0" fontId="8" fillId="0" borderId="15" xfId="7" applyFont="1" applyBorder="1" applyAlignment="1">
      <alignment vertical="center"/>
    </xf>
    <xf numFmtId="49" fontId="8" fillId="7" borderId="15" xfId="7" applyNumberFormat="1" applyFont="1" applyFill="1" applyBorder="1" applyAlignment="1">
      <alignment horizontal="center" vertical="top"/>
    </xf>
    <xf numFmtId="0" fontId="5" fillId="0" borderId="15" xfId="7" applyFont="1" applyBorder="1" applyAlignment="1">
      <alignment horizontal="left" vertical="top" wrapText="1"/>
    </xf>
    <xf numFmtId="0" fontId="3" fillId="0" borderId="2" xfId="7" applyBorder="1" applyAlignment="1">
      <alignment vertical="center" wrapText="1"/>
    </xf>
    <xf numFmtId="0" fontId="5" fillId="0" borderId="25" xfId="7" applyFont="1" applyBorder="1" applyAlignment="1">
      <alignment horizontal="justify" vertical="center"/>
    </xf>
    <xf numFmtId="0" fontId="3" fillId="0" borderId="14" xfId="7" applyBorder="1" applyAlignment="1">
      <alignment vertical="center" wrapText="1"/>
    </xf>
    <xf numFmtId="0" fontId="24" fillId="0" borderId="61" xfId="7" applyFont="1" applyBorder="1" applyAlignment="1">
      <alignment vertical="top" wrapText="1"/>
    </xf>
    <xf numFmtId="0" fontId="5" fillId="0" borderId="42" xfId="7" applyFont="1" applyBorder="1" applyAlignment="1">
      <alignment horizontal="center" vertical="top" wrapText="1"/>
    </xf>
    <xf numFmtId="0" fontId="5" fillId="0" borderId="8" xfId="7" applyFont="1" applyBorder="1" applyAlignment="1">
      <alignment horizontal="justify" vertical="center"/>
    </xf>
    <xf numFmtId="0" fontId="3" fillId="0" borderId="37" xfId="7" applyBorder="1" applyAlignment="1">
      <alignment vertical="center" wrapText="1"/>
    </xf>
    <xf numFmtId="0" fontId="3" fillId="0" borderId="26" xfId="7" applyBorder="1" applyAlignment="1">
      <alignment vertical="center" wrapText="1"/>
    </xf>
    <xf numFmtId="0" fontId="3" fillId="0" borderId="26" xfId="7" applyBorder="1" applyAlignment="1">
      <alignment horizontal="center" vertical="top" wrapText="1"/>
    </xf>
    <xf numFmtId="0" fontId="3" fillId="0" borderId="26" xfId="7" applyBorder="1" applyAlignment="1">
      <alignment vertical="top" textRotation="90" wrapText="1"/>
    </xf>
    <xf numFmtId="0" fontId="3" fillId="0" borderId="26" xfId="7" applyBorder="1" applyAlignment="1">
      <alignment vertical="top" wrapText="1"/>
    </xf>
    <xf numFmtId="49" fontId="8" fillId="0" borderId="26" xfId="7" applyNumberFormat="1" applyFont="1" applyBorder="1" applyAlignment="1">
      <alignment vertical="top" wrapText="1"/>
    </xf>
    <xf numFmtId="0" fontId="8" fillId="0" borderId="26" xfId="7" applyFont="1" applyBorder="1" applyAlignment="1">
      <alignment vertical="center"/>
    </xf>
    <xf numFmtId="0" fontId="8" fillId="0" borderId="38" xfId="7" applyFont="1" applyBorder="1" applyAlignment="1">
      <alignment vertical="center"/>
    </xf>
    <xf numFmtId="0" fontId="3" fillId="7" borderId="10" xfId="7" applyFill="1" applyBorder="1" applyAlignment="1">
      <alignment vertical="top" wrapText="1"/>
    </xf>
    <xf numFmtId="0" fontId="3" fillId="7" borderId="11" xfId="7" applyFill="1" applyBorder="1" applyAlignment="1">
      <alignment vertical="top" wrapText="1"/>
    </xf>
    <xf numFmtId="0" fontId="3" fillId="7" borderId="11" xfId="7" applyFill="1" applyBorder="1" applyAlignment="1">
      <alignment vertical="center" wrapText="1"/>
    </xf>
    <xf numFmtId="0" fontId="3" fillId="7" borderId="11" xfId="7" applyFill="1" applyBorder="1" applyAlignment="1">
      <alignment horizontal="center" vertical="top" wrapText="1"/>
    </xf>
    <xf numFmtId="0" fontId="3" fillId="7" borderId="11" xfId="7" applyFill="1" applyBorder="1" applyAlignment="1">
      <alignment vertical="top" textRotation="90" wrapText="1"/>
    </xf>
    <xf numFmtId="0" fontId="35" fillId="7" borderId="11" xfId="7" applyFont="1" applyFill="1" applyBorder="1" applyAlignment="1">
      <alignment vertical="center" wrapText="1"/>
    </xf>
    <xf numFmtId="0" fontId="5" fillId="0" borderId="4" xfId="7" applyFont="1" applyBorder="1" applyAlignment="1">
      <alignment vertical="top" wrapText="1"/>
    </xf>
    <xf numFmtId="0" fontId="8" fillId="8" borderId="11" xfId="7" applyFont="1" applyFill="1" applyBorder="1" applyAlignment="1">
      <alignment horizontal="left" vertical="center"/>
    </xf>
    <xf numFmtId="0" fontId="28" fillId="8" borderId="11" xfId="7" applyFont="1" applyFill="1" applyBorder="1" applyAlignment="1">
      <alignment horizontal="left" vertical="center"/>
    </xf>
    <xf numFmtId="0" fontId="28" fillId="8" borderId="11" xfId="7" applyFont="1" applyFill="1" applyBorder="1" applyAlignment="1">
      <alignment horizontal="center" vertical="top"/>
    </xf>
    <xf numFmtId="0" fontId="4" fillId="8" borderId="11" xfId="7" applyFont="1" applyFill="1" applyBorder="1" applyAlignment="1">
      <alignment horizontal="left" vertical="center"/>
    </xf>
    <xf numFmtId="49" fontId="8" fillId="9" borderId="9" xfId="7" applyNumberFormat="1" applyFont="1" applyFill="1" applyBorder="1" applyAlignment="1">
      <alignment horizontal="center" vertical="top" wrapText="1"/>
    </xf>
    <xf numFmtId="0" fontId="27" fillId="0" borderId="0" xfId="7" applyFont="1" applyAlignment="1">
      <alignment horizontal="center" vertical="top"/>
    </xf>
    <xf numFmtId="0" fontId="28" fillId="0" borderId="0" xfId="7" applyFont="1" applyAlignment="1">
      <alignment horizontal="center" vertical="top" wrapText="1"/>
    </xf>
    <xf numFmtId="49" fontId="4" fillId="0" borderId="0" xfId="7" applyNumberFormat="1" applyFont="1" applyAlignment="1">
      <alignment vertical="top" textRotation="90"/>
    </xf>
    <xf numFmtId="164" fontId="28" fillId="2" borderId="27" xfId="3" applyNumberFormat="1" applyFont="1" applyFill="1" applyBorder="1" applyAlignment="1">
      <alignment horizontal="center" vertical="top" wrapText="1"/>
    </xf>
    <xf numFmtId="0" fontId="4" fillId="4" borderId="10" xfId="7" applyFont="1" applyFill="1" applyBorder="1" applyAlignment="1">
      <alignment vertical="top"/>
    </xf>
    <xf numFmtId="49" fontId="28" fillId="9" borderId="10" xfId="10" applyNumberFormat="1" applyFont="1" applyFill="1" applyBorder="1" applyAlignment="1">
      <alignment vertical="top"/>
    </xf>
    <xf numFmtId="49" fontId="28" fillId="9" borderId="11" xfId="10" applyNumberFormat="1" applyFont="1" applyFill="1" applyBorder="1" applyAlignment="1">
      <alignment vertical="top"/>
    </xf>
    <xf numFmtId="164" fontId="28" fillId="9" borderId="9" xfId="10" applyNumberFormat="1" applyFont="1" applyFill="1" applyBorder="1" applyAlignment="1">
      <alignment horizontal="center" vertical="top"/>
    </xf>
    <xf numFmtId="49" fontId="28" fillId="8" borderId="67" xfId="7" applyNumberFormat="1" applyFont="1" applyFill="1" applyBorder="1" applyAlignment="1">
      <alignment horizontal="center" vertical="top" wrapText="1"/>
    </xf>
    <xf numFmtId="0" fontId="4" fillId="7" borderId="10" xfId="7" applyFont="1" applyFill="1" applyBorder="1" applyAlignment="1">
      <alignment vertical="top"/>
    </xf>
    <xf numFmtId="0" fontId="4" fillId="7" borderId="11" xfId="7" applyFont="1" applyFill="1" applyBorder="1" applyAlignment="1">
      <alignment vertical="top"/>
    </xf>
    <xf numFmtId="0" fontId="4" fillId="7" borderId="12" xfId="7" applyFont="1" applyFill="1" applyBorder="1" applyAlignment="1">
      <alignment vertical="top"/>
    </xf>
    <xf numFmtId="0" fontId="4" fillId="0" borderId="2" xfId="7" applyFont="1" applyBorder="1" applyAlignment="1">
      <alignment horizontal="center" vertical="top"/>
    </xf>
    <xf numFmtId="0" fontId="4" fillId="0" borderId="28" xfId="7" applyFont="1" applyBorder="1" applyAlignment="1">
      <alignment horizontal="center" vertical="top"/>
    </xf>
    <xf numFmtId="0" fontId="4" fillId="0" borderId="4" xfId="7" applyFont="1" applyBorder="1" applyAlignment="1">
      <alignment horizontal="center" vertical="top"/>
    </xf>
    <xf numFmtId="0" fontId="28" fillId="0" borderId="3" xfId="7" applyFont="1" applyBorder="1" applyAlignment="1">
      <alignment horizontal="center" vertical="top" wrapText="1"/>
    </xf>
    <xf numFmtId="0" fontId="4" fillId="0" borderId="23" xfId="7" applyFont="1" applyBorder="1" applyAlignment="1">
      <alignment horizontal="center" vertical="top"/>
    </xf>
    <xf numFmtId="0" fontId="4" fillId="0" borderId="58" xfId="7" applyFont="1" applyBorder="1" applyAlignment="1">
      <alignment horizontal="center" vertical="top"/>
    </xf>
    <xf numFmtId="164" fontId="4" fillId="0" borderId="51" xfId="7" applyNumberFormat="1" applyFont="1" applyBorder="1" applyAlignment="1">
      <alignment horizontal="center" vertical="top"/>
    </xf>
    <xf numFmtId="164" fontId="28" fillId="11" borderId="27" xfId="7" applyNumberFormat="1" applyFont="1" applyFill="1" applyBorder="1" applyAlignment="1">
      <alignment horizontal="center" vertical="top"/>
    </xf>
    <xf numFmtId="0" fontId="5" fillId="0" borderId="25" xfId="7" applyFont="1" applyBorder="1" applyAlignment="1">
      <alignment horizontal="center" vertical="top"/>
    </xf>
    <xf numFmtId="164" fontId="28" fillId="11" borderId="46" xfId="7" applyNumberFormat="1" applyFont="1" applyFill="1" applyBorder="1" applyAlignment="1">
      <alignment horizontal="center" vertical="top"/>
    </xf>
    <xf numFmtId="0" fontId="4" fillId="11" borderId="15" xfId="7" applyFont="1" applyFill="1" applyBorder="1" applyAlignment="1">
      <alignment horizontal="center" vertical="top"/>
    </xf>
    <xf numFmtId="164" fontId="5" fillId="0" borderId="35" xfId="10" applyNumberFormat="1" applyFont="1" applyBorder="1" applyAlignment="1">
      <alignment horizontal="center" vertical="center"/>
    </xf>
    <xf numFmtId="0" fontId="5" fillId="0" borderId="8" xfId="10" applyFont="1" applyBorder="1" applyAlignment="1">
      <alignment vertical="top" wrapText="1"/>
    </xf>
    <xf numFmtId="0" fontId="3" fillId="11" borderId="26" xfId="7" applyFill="1" applyBorder="1" applyAlignment="1">
      <alignment horizontal="center" vertical="center"/>
    </xf>
    <xf numFmtId="49" fontId="28" fillId="13" borderId="12" xfId="7" applyNumberFormat="1" applyFont="1" applyFill="1" applyBorder="1" applyAlignment="1">
      <alignment horizontal="center" vertical="top"/>
    </xf>
    <xf numFmtId="164" fontId="40" fillId="7" borderId="9" xfId="7" applyNumberFormat="1" applyFont="1" applyFill="1" applyBorder="1" applyAlignment="1">
      <alignment horizontal="center" vertical="top"/>
    </xf>
    <xf numFmtId="0" fontId="5" fillId="3" borderId="2" xfId="7" applyFont="1" applyFill="1" applyBorder="1" applyAlignment="1">
      <alignment horizontal="center" vertical="center"/>
    </xf>
    <xf numFmtId="0" fontId="5" fillId="3" borderId="28" xfId="7" applyFont="1" applyFill="1" applyBorder="1" applyAlignment="1">
      <alignment horizontal="center" vertical="center" wrapText="1"/>
    </xf>
    <xf numFmtId="0" fontId="5" fillId="0" borderId="14" xfId="7" applyFont="1" applyBorder="1" applyAlignment="1">
      <alignment horizontal="center" vertical="top"/>
    </xf>
    <xf numFmtId="164" fontId="5" fillId="14" borderId="59" xfId="7" applyNumberFormat="1" applyFont="1" applyFill="1" applyBorder="1" applyAlignment="1">
      <alignment horizontal="center" vertical="top" wrapText="1"/>
    </xf>
    <xf numFmtId="0" fontId="5" fillId="3" borderId="15" xfId="7" applyFont="1" applyFill="1" applyBorder="1" applyAlignment="1">
      <alignment horizontal="left" vertical="top" wrapText="1"/>
    </xf>
    <xf numFmtId="2" fontId="28" fillId="0" borderId="27" xfId="7" applyNumberFormat="1" applyFont="1" applyBorder="1" applyAlignment="1">
      <alignment horizontal="center" vertical="top"/>
    </xf>
    <xf numFmtId="0" fontId="28" fillId="0" borderId="9" xfId="7" applyFont="1" applyBorder="1" applyAlignment="1">
      <alignment horizontal="center" vertical="top"/>
    </xf>
    <xf numFmtId="164" fontId="5" fillId="14" borderId="35" xfId="7" applyNumberFormat="1" applyFont="1" applyFill="1" applyBorder="1" applyAlignment="1">
      <alignment horizontal="center" vertical="top" wrapText="1"/>
    </xf>
    <xf numFmtId="0" fontId="5" fillId="3" borderId="8" xfId="7" applyFont="1" applyFill="1" applyBorder="1" applyAlignment="1">
      <alignment horizontal="left" vertical="top" wrapText="1"/>
    </xf>
    <xf numFmtId="0" fontId="5" fillId="0" borderId="16" xfId="7" applyFont="1" applyBorder="1" applyAlignment="1">
      <alignment horizontal="center" vertical="top"/>
    </xf>
    <xf numFmtId="0" fontId="5" fillId="0" borderId="30" xfId="7" applyFont="1" applyBorder="1" applyAlignment="1">
      <alignment horizontal="center" vertical="top"/>
    </xf>
    <xf numFmtId="0" fontId="5" fillId="0" borderId="35" xfId="7" applyFont="1" applyBorder="1" applyAlignment="1">
      <alignment horizontal="center" vertical="top"/>
    </xf>
    <xf numFmtId="0" fontId="5" fillId="3" borderId="19" xfId="7" applyFont="1" applyFill="1" applyBorder="1" applyAlignment="1">
      <alignment horizontal="center" vertical="center"/>
    </xf>
    <xf numFmtId="0" fontId="5" fillId="3" borderId="14" xfId="7" applyFont="1" applyFill="1" applyBorder="1" applyAlignment="1">
      <alignment horizontal="center" vertical="center"/>
    </xf>
    <xf numFmtId="0" fontId="5" fillId="3" borderId="59" xfId="7" applyFont="1" applyFill="1" applyBorder="1" applyAlignment="1">
      <alignment horizontal="center" vertical="center" wrapText="1"/>
    </xf>
    <xf numFmtId="2" fontId="28" fillId="11" borderId="27" xfId="7" applyNumberFormat="1" applyFont="1" applyFill="1" applyBorder="1" applyAlignment="1">
      <alignment horizontal="center" vertical="top"/>
    </xf>
    <xf numFmtId="0" fontId="5" fillId="3" borderId="6" xfId="7" applyFont="1" applyFill="1" applyBorder="1" applyAlignment="1">
      <alignment horizontal="center" vertical="center"/>
    </xf>
    <xf numFmtId="0" fontId="5" fillId="3" borderId="23" xfId="7" applyFont="1" applyFill="1" applyBorder="1" applyAlignment="1">
      <alignment horizontal="center" vertical="center"/>
    </xf>
    <xf numFmtId="0" fontId="4" fillId="11" borderId="27" xfId="7" applyFont="1" applyFill="1" applyBorder="1" applyAlignment="1">
      <alignment vertical="top" wrapText="1"/>
    </xf>
    <xf numFmtId="164" fontId="5" fillId="3" borderId="58" xfId="7" applyNumberFormat="1" applyFont="1" applyFill="1" applyBorder="1" applyAlignment="1">
      <alignment horizontal="center" vertical="center" wrapText="1"/>
    </xf>
    <xf numFmtId="0" fontId="5" fillId="3" borderId="25" xfId="7" applyFont="1" applyFill="1" applyBorder="1" applyAlignment="1">
      <alignment vertical="center" wrapText="1"/>
    </xf>
    <xf numFmtId="0" fontId="4" fillId="11" borderId="70" xfId="7" applyFont="1" applyFill="1" applyBorder="1" applyAlignment="1">
      <alignment horizontal="center" vertical="top"/>
    </xf>
    <xf numFmtId="0" fontId="4" fillId="11" borderId="33" xfId="7" applyFont="1" applyFill="1" applyBorder="1" applyAlignment="1">
      <alignment vertical="top" wrapText="1"/>
    </xf>
    <xf numFmtId="49" fontId="5" fillId="3" borderId="16" xfId="7" applyNumberFormat="1" applyFont="1" applyFill="1" applyBorder="1" applyAlignment="1">
      <alignment horizontal="center" vertical="center" wrapText="1"/>
    </xf>
    <xf numFmtId="164" fontId="5" fillId="3" borderId="30" xfId="7" applyNumberFormat="1" applyFont="1" applyFill="1" applyBorder="1" applyAlignment="1">
      <alignment horizontal="left" vertical="center" wrapText="1"/>
    </xf>
    <xf numFmtId="0" fontId="4" fillId="11" borderId="5" xfId="7" applyFont="1" applyFill="1" applyBorder="1" applyAlignment="1">
      <alignment horizontal="center" vertical="top"/>
    </xf>
    <xf numFmtId="0" fontId="15" fillId="11" borderId="33" xfId="7" applyFont="1" applyFill="1" applyBorder="1" applyAlignment="1">
      <alignment vertical="top" wrapText="1"/>
    </xf>
    <xf numFmtId="49" fontId="5" fillId="3" borderId="23" xfId="7" applyNumberFormat="1" applyFont="1" applyFill="1" applyBorder="1" applyAlignment="1">
      <alignment horizontal="center" vertical="center"/>
    </xf>
    <xf numFmtId="0" fontId="5" fillId="3" borderId="16" xfId="7" applyFont="1" applyFill="1" applyBorder="1" applyAlignment="1">
      <alignment horizontal="center" vertical="center"/>
    </xf>
    <xf numFmtId="0" fontId="5" fillId="3" borderId="18" xfId="7" applyFont="1" applyFill="1" applyBorder="1" applyAlignment="1">
      <alignment horizontal="justify" vertical="center"/>
    </xf>
    <xf numFmtId="0" fontId="5" fillId="3" borderId="6" xfId="7" applyFont="1" applyFill="1" applyBorder="1" applyAlignment="1">
      <alignment horizontal="center" vertical="center" wrapText="1"/>
    </xf>
    <xf numFmtId="0" fontId="5" fillId="3" borderId="8" xfId="7" applyFont="1" applyFill="1" applyBorder="1" applyAlignment="1">
      <alignment horizontal="justify" vertical="center"/>
    </xf>
    <xf numFmtId="0" fontId="28" fillId="11" borderId="34" xfId="7" applyFont="1" applyFill="1" applyBorder="1" applyAlignment="1">
      <alignment vertical="top" wrapText="1"/>
    </xf>
    <xf numFmtId="164" fontId="4" fillId="14" borderId="54" xfId="7" applyNumberFormat="1" applyFont="1" applyFill="1" applyBorder="1" applyAlignment="1">
      <alignment horizontal="center" vertical="center" wrapText="1"/>
    </xf>
    <xf numFmtId="0" fontId="86" fillId="0" borderId="0" xfId="7" applyFont="1" applyAlignment="1">
      <alignment vertical="center"/>
    </xf>
    <xf numFmtId="2" fontId="4" fillId="25" borderId="27" xfId="7" applyNumberFormat="1" applyFont="1" applyFill="1" applyBorder="1" applyAlignment="1">
      <alignment horizontal="center" vertical="top"/>
    </xf>
    <xf numFmtId="49" fontId="28" fillId="3" borderId="33" xfId="7" applyNumberFormat="1" applyFont="1" applyFill="1" applyBorder="1" applyAlignment="1">
      <alignment vertical="top" wrapText="1"/>
    </xf>
    <xf numFmtId="2" fontId="4" fillId="0" borderId="9" xfId="7" applyNumberFormat="1" applyFont="1" applyBorder="1" applyAlignment="1">
      <alignment horizontal="center" vertical="top"/>
    </xf>
    <xf numFmtId="0" fontId="4" fillId="0" borderId="44" xfId="7" applyFont="1" applyBorder="1" applyAlignment="1">
      <alignment horizontal="center" vertical="center" wrapText="1"/>
    </xf>
    <xf numFmtId="164" fontId="4" fillId="14" borderId="45" xfId="7" applyNumberFormat="1" applyFont="1" applyFill="1" applyBorder="1" applyAlignment="1">
      <alignment horizontal="center" vertical="center" wrapText="1"/>
    </xf>
    <xf numFmtId="0" fontId="4" fillId="0" borderId="46" xfId="7" applyFont="1" applyBorder="1" applyAlignment="1">
      <alignment vertical="center" wrapText="1"/>
    </xf>
    <xf numFmtId="2" fontId="4" fillId="25" borderId="9" xfId="7" applyNumberFormat="1" applyFont="1" applyFill="1" applyBorder="1" applyAlignment="1">
      <alignment horizontal="center" vertical="top"/>
    </xf>
    <xf numFmtId="49" fontId="28" fillId="3" borderId="27" xfId="7" applyNumberFormat="1" applyFont="1" applyFill="1" applyBorder="1" applyAlignment="1">
      <alignment vertical="top" wrapText="1"/>
    </xf>
    <xf numFmtId="49" fontId="28" fillId="11" borderId="27" xfId="7" applyNumberFormat="1" applyFont="1" applyFill="1" applyBorder="1" applyAlignment="1">
      <alignment vertical="top" wrapText="1"/>
    </xf>
    <xf numFmtId="49" fontId="28" fillId="8" borderId="27" xfId="7" applyNumberFormat="1" applyFont="1" applyFill="1" applyBorder="1" applyAlignment="1">
      <alignment vertical="top"/>
    </xf>
    <xf numFmtId="0" fontId="5" fillId="0" borderId="42" xfId="7" applyFont="1" applyBorder="1" applyAlignment="1">
      <alignment horizontal="center" vertical="center" wrapText="1"/>
    </xf>
    <xf numFmtId="164" fontId="5" fillId="14" borderId="43" xfId="7" applyNumberFormat="1" applyFont="1" applyFill="1" applyBorder="1" applyAlignment="1">
      <alignment horizontal="center" vertical="center" wrapText="1"/>
    </xf>
    <xf numFmtId="2" fontId="4" fillId="0" borderId="34" xfId="7" applyNumberFormat="1" applyFont="1" applyBorder="1" applyAlignment="1">
      <alignment horizontal="center" vertical="top"/>
    </xf>
    <xf numFmtId="49" fontId="28" fillId="3" borderId="34" xfId="7" applyNumberFormat="1" applyFont="1" applyFill="1" applyBorder="1" applyAlignment="1">
      <alignment vertical="top" wrapText="1"/>
    </xf>
    <xf numFmtId="0" fontId="4" fillId="0" borderId="39" xfId="7" applyFont="1" applyBorder="1" applyAlignment="1">
      <alignment horizontal="center" vertical="center" wrapText="1"/>
    </xf>
    <xf numFmtId="164" fontId="4" fillId="14" borderId="40" xfId="7" applyNumberFormat="1" applyFont="1" applyFill="1" applyBorder="1" applyAlignment="1">
      <alignment horizontal="center" vertical="center" wrapText="1"/>
    </xf>
    <xf numFmtId="0" fontId="4" fillId="0" borderId="41" xfId="7" applyFont="1" applyBorder="1" applyAlignment="1">
      <alignment vertical="center" wrapText="1"/>
    </xf>
    <xf numFmtId="164" fontId="4" fillId="25" borderId="9" xfId="7" applyNumberFormat="1" applyFont="1" applyFill="1" applyBorder="1" applyAlignment="1">
      <alignment horizontal="center" vertical="top"/>
    </xf>
    <xf numFmtId="164" fontId="5" fillId="14" borderId="69" xfId="7" applyNumberFormat="1" applyFont="1" applyFill="1" applyBorder="1" applyAlignment="1">
      <alignment horizontal="center" vertical="center" wrapText="1"/>
    </xf>
    <xf numFmtId="164" fontId="15" fillId="0" borderId="34" xfId="7" applyNumberFormat="1" applyFont="1" applyBorder="1" applyAlignment="1">
      <alignment horizontal="center" vertical="top"/>
    </xf>
    <xf numFmtId="0" fontId="4" fillId="0" borderId="61" xfId="7" applyFont="1" applyBorder="1" applyAlignment="1">
      <alignment horizontal="center" vertical="center" wrapText="1"/>
    </xf>
    <xf numFmtId="164" fontId="4" fillId="14" borderId="58" xfId="7" applyNumberFormat="1" applyFont="1" applyFill="1" applyBorder="1" applyAlignment="1">
      <alignment horizontal="center" vertical="center" wrapText="1"/>
    </xf>
    <xf numFmtId="49" fontId="28" fillId="12" borderId="5" xfId="7" applyNumberFormat="1" applyFont="1" applyFill="1" applyBorder="1" applyAlignment="1">
      <alignment horizontal="center" vertical="top" wrapText="1"/>
    </xf>
    <xf numFmtId="164" fontId="52" fillId="14" borderId="43" xfId="7" applyNumberFormat="1" applyFont="1" applyFill="1" applyBorder="1" applyAlignment="1">
      <alignment horizontal="center" vertical="center" wrapText="1"/>
    </xf>
    <xf numFmtId="0" fontId="52" fillId="0" borderId="36" xfId="7" applyFont="1" applyBorder="1" applyAlignment="1">
      <alignment vertical="center" wrapText="1"/>
    </xf>
    <xf numFmtId="164" fontId="4" fillId="0" borderId="34" xfId="7" applyNumberFormat="1" applyFont="1" applyBorder="1" applyAlignment="1">
      <alignment horizontal="center" vertical="top"/>
    </xf>
    <xf numFmtId="0" fontId="4" fillId="0" borderId="44" xfId="10" applyFont="1" applyBorder="1" applyAlignment="1">
      <alignment horizontal="center" vertical="center"/>
    </xf>
    <xf numFmtId="164" fontId="30" fillId="14" borderId="45" xfId="10" applyNumberFormat="1" applyFont="1" applyFill="1" applyBorder="1" applyAlignment="1">
      <alignment horizontal="center" vertical="center" wrapText="1"/>
    </xf>
    <xf numFmtId="0" fontId="30" fillId="0" borderId="46" xfId="10" applyFont="1" applyBorder="1" applyAlignment="1">
      <alignment vertical="center" wrapText="1"/>
    </xf>
    <xf numFmtId="164" fontId="4" fillId="25" borderId="33" xfId="7" applyNumberFormat="1" applyFont="1" applyFill="1" applyBorder="1" applyAlignment="1">
      <alignment horizontal="center" vertical="top"/>
    </xf>
    <xf numFmtId="164" fontId="52" fillId="14" borderId="66" xfId="7" applyNumberFormat="1" applyFont="1" applyFill="1" applyBorder="1" applyAlignment="1">
      <alignment horizontal="center" vertical="center" wrapText="1"/>
    </xf>
    <xf numFmtId="0" fontId="52" fillId="0" borderId="67" xfId="7" applyFont="1" applyBorder="1" applyAlignment="1">
      <alignment vertical="center" wrapText="1"/>
    </xf>
    <xf numFmtId="0" fontId="4" fillId="0" borderId="9" xfId="7" applyFont="1" applyBorder="1" applyAlignment="1">
      <alignment horizontal="center" vertical="top"/>
    </xf>
    <xf numFmtId="164" fontId="4" fillId="14" borderId="57" xfId="7" applyNumberFormat="1" applyFont="1" applyFill="1" applyBorder="1" applyAlignment="1">
      <alignment horizontal="center" vertical="center" wrapText="1"/>
    </xf>
    <xf numFmtId="2" fontId="4" fillId="0" borderId="13" xfId="7" applyNumberFormat="1" applyFont="1" applyBorder="1" applyAlignment="1">
      <alignment horizontal="center" vertical="top"/>
    </xf>
    <xf numFmtId="164" fontId="5" fillId="14" borderId="50" xfId="7" applyNumberFormat="1" applyFont="1" applyFill="1" applyBorder="1" applyAlignment="1">
      <alignment horizontal="center" vertical="center" wrapText="1"/>
    </xf>
    <xf numFmtId="0" fontId="5" fillId="0" borderId="51" xfId="7" applyFont="1" applyBorder="1" applyAlignment="1">
      <alignment vertical="center" wrapText="1"/>
    </xf>
    <xf numFmtId="2" fontId="4" fillId="0" borderId="32" xfId="7" applyNumberFormat="1" applyFont="1" applyBorder="1" applyAlignment="1">
      <alignment horizontal="center" vertical="top"/>
    </xf>
    <xf numFmtId="0" fontId="4" fillId="0" borderId="65" xfId="10" applyFont="1" applyBorder="1" applyAlignment="1">
      <alignment horizontal="center" vertical="center" wrapText="1"/>
    </xf>
    <xf numFmtId="164" fontId="5" fillId="14" borderId="66" xfId="10" applyNumberFormat="1" applyFont="1" applyFill="1" applyBorder="1" applyAlignment="1">
      <alignment horizontal="center" vertical="center" wrapText="1"/>
    </xf>
    <xf numFmtId="0" fontId="5" fillId="0" borderId="67" xfId="10" applyFont="1" applyBorder="1" applyAlignment="1">
      <alignment vertical="center" wrapText="1"/>
    </xf>
    <xf numFmtId="0" fontId="28" fillId="25" borderId="9" xfId="7" applyFont="1" applyFill="1" applyBorder="1" applyAlignment="1">
      <alignment horizontal="center" vertical="top"/>
    </xf>
    <xf numFmtId="0" fontId="5" fillId="0" borderId="39" xfId="7" applyFont="1" applyBorder="1" applyAlignment="1">
      <alignment horizontal="center" vertical="center"/>
    </xf>
    <xf numFmtId="164" fontId="5" fillId="14" borderId="62" xfId="10" applyNumberFormat="1" applyFont="1" applyFill="1" applyBorder="1" applyAlignment="1">
      <alignment horizontal="center" vertical="center" wrapText="1"/>
    </xf>
    <xf numFmtId="0" fontId="5" fillId="0" borderId="64" xfId="10" applyFont="1" applyBorder="1" applyAlignment="1">
      <alignment vertical="center" wrapText="1"/>
    </xf>
    <xf numFmtId="0" fontId="5" fillId="0" borderId="36" xfId="7" applyFont="1" applyBorder="1" applyAlignment="1">
      <alignment vertical="center"/>
    </xf>
    <xf numFmtId="164" fontId="5" fillId="14" borderId="66" xfId="7" applyNumberFormat="1" applyFont="1" applyFill="1" applyBorder="1" applyAlignment="1">
      <alignment horizontal="center" vertical="center" wrapText="1"/>
    </xf>
    <xf numFmtId="2" fontId="40" fillId="11" borderId="9" xfId="7" applyNumberFormat="1" applyFont="1" applyFill="1" applyBorder="1" applyAlignment="1">
      <alignment horizontal="center" vertical="top"/>
    </xf>
    <xf numFmtId="0" fontId="3" fillId="0" borderId="2" xfId="7" applyBorder="1"/>
    <xf numFmtId="0" fontId="3" fillId="0" borderId="28" xfId="7" applyBorder="1"/>
    <xf numFmtId="0" fontId="3" fillId="0" borderId="4" xfId="7" applyBorder="1"/>
    <xf numFmtId="2" fontId="4" fillId="11" borderId="5" xfId="7" applyNumberFormat="1" applyFont="1" applyFill="1" applyBorder="1" applyAlignment="1">
      <alignment horizontal="center" vertical="top"/>
    </xf>
    <xf numFmtId="0" fontId="4" fillId="0" borderId="42" xfId="7" applyFont="1" applyBorder="1" applyAlignment="1">
      <alignment horizontal="center" vertical="center"/>
    </xf>
    <xf numFmtId="164" fontId="4" fillId="14" borderId="43" xfId="7" applyNumberFormat="1" applyFont="1" applyFill="1" applyBorder="1" applyAlignment="1">
      <alignment horizontal="center" vertical="center" wrapText="1"/>
    </xf>
    <xf numFmtId="0" fontId="5" fillId="3" borderId="36" xfId="7" applyFont="1" applyFill="1" applyBorder="1" applyAlignment="1">
      <alignment vertical="center" wrapText="1"/>
    </xf>
    <xf numFmtId="0" fontId="5" fillId="3" borderId="14" xfId="7" applyFont="1" applyFill="1" applyBorder="1" applyAlignment="1">
      <alignment horizontal="center" vertical="center" wrapText="1"/>
    </xf>
    <xf numFmtId="0" fontId="5" fillId="3" borderId="15" xfId="7" applyFont="1" applyFill="1" applyBorder="1" applyAlignment="1">
      <alignment wrapText="1"/>
    </xf>
    <xf numFmtId="0" fontId="28" fillId="0" borderId="3" xfId="7" applyFont="1" applyBorder="1" applyAlignment="1">
      <alignment vertical="top"/>
    </xf>
    <xf numFmtId="0" fontId="28" fillId="0" borderId="3" xfId="7" applyFont="1" applyBorder="1" applyAlignment="1">
      <alignment vertical="top" textRotation="90"/>
    </xf>
    <xf numFmtId="0" fontId="28" fillId="0" borderId="26" xfId="7" applyFont="1" applyBorder="1" applyAlignment="1">
      <alignment vertical="top"/>
    </xf>
    <xf numFmtId="0" fontId="28" fillId="0" borderId="26" xfId="7" applyFont="1" applyBorder="1" applyAlignment="1">
      <alignment vertical="top" textRotation="90"/>
    </xf>
    <xf numFmtId="0" fontId="28" fillId="7" borderId="10" xfId="7" applyFont="1" applyFill="1" applyBorder="1" applyAlignment="1">
      <alignment vertical="top"/>
    </xf>
    <xf numFmtId="0" fontId="28" fillId="7" borderId="11" xfId="7" applyFont="1" applyFill="1" applyBorder="1" applyAlignment="1">
      <alignment vertical="top" textRotation="90"/>
    </xf>
    <xf numFmtId="1" fontId="4" fillId="0" borderId="2" xfId="7" applyNumberFormat="1" applyFont="1" applyBorder="1" applyAlignment="1">
      <alignment horizontal="center" vertical="center"/>
    </xf>
    <xf numFmtId="164" fontId="4" fillId="14" borderId="3" xfId="7" applyNumberFormat="1" applyFont="1" applyFill="1" applyBorder="1" applyAlignment="1">
      <alignment horizontal="center" vertical="center" wrapText="1"/>
    </xf>
    <xf numFmtId="0" fontId="4" fillId="0" borderId="4" xfId="7" applyFont="1" applyBorder="1" applyAlignment="1">
      <alignment horizontal="justify" vertical="center"/>
    </xf>
    <xf numFmtId="164" fontId="4" fillId="25" borderId="10" xfId="7" applyNumberFormat="1" applyFont="1" applyFill="1" applyBorder="1" applyAlignment="1">
      <alignment horizontal="center" vertical="top"/>
    </xf>
    <xf numFmtId="0" fontId="28" fillId="23" borderId="10" xfId="7" applyFont="1" applyFill="1" applyBorder="1" applyAlignment="1">
      <alignment horizontal="center" vertical="top"/>
    </xf>
    <xf numFmtId="1" fontId="4" fillId="0" borderId="52" xfId="7" applyNumberFormat="1" applyFont="1" applyBorder="1" applyAlignment="1">
      <alignment horizontal="center" vertical="center"/>
    </xf>
    <xf numFmtId="164" fontId="52" fillId="0" borderId="30" xfId="7" applyNumberFormat="1" applyFont="1" applyBorder="1" applyAlignment="1">
      <alignment horizontal="center" vertical="center" wrapText="1"/>
    </xf>
    <xf numFmtId="0" fontId="5" fillId="0" borderId="31" xfId="7" applyFont="1" applyBorder="1" applyAlignment="1">
      <alignment horizontal="justify" vertical="center"/>
    </xf>
    <xf numFmtId="0" fontId="4" fillId="0" borderId="14" xfId="7" applyFont="1" applyBorder="1" applyAlignment="1">
      <alignment horizontal="center" vertical="top"/>
    </xf>
    <xf numFmtId="1" fontId="4" fillId="0" borderId="61" xfId="7" applyNumberFormat="1" applyFont="1" applyBorder="1" applyAlignment="1">
      <alignment horizontal="center" vertical="center"/>
    </xf>
    <xf numFmtId="164" fontId="4" fillId="14" borderId="62" xfId="7" applyNumberFormat="1" applyFont="1" applyFill="1" applyBorder="1" applyAlignment="1">
      <alignment horizontal="center" vertical="center" wrapText="1"/>
    </xf>
    <xf numFmtId="0" fontId="4" fillId="0" borderId="64" xfId="7" applyFont="1" applyBorder="1" applyAlignment="1">
      <alignment horizontal="justify" vertical="center"/>
    </xf>
    <xf numFmtId="0" fontId="5" fillId="0" borderId="62" xfId="7" applyFont="1" applyBorder="1" applyAlignment="1">
      <alignment horizontal="center" vertical="center" wrapText="1"/>
    </xf>
    <xf numFmtId="0" fontId="5" fillId="0" borderId="64" xfId="7" applyFont="1" applyBorder="1" applyAlignment="1">
      <alignment horizontal="justify" vertical="center"/>
    </xf>
    <xf numFmtId="164" fontId="4" fillId="0" borderId="0" xfId="7" applyNumberFormat="1" applyFont="1" applyAlignment="1">
      <alignment horizontal="center" vertical="top"/>
    </xf>
    <xf numFmtId="1" fontId="15" fillId="0" borderId="39" xfId="7" applyNumberFormat="1" applyFont="1" applyBorder="1" applyAlignment="1">
      <alignment horizontal="center" vertical="center"/>
    </xf>
    <xf numFmtId="164" fontId="15" fillId="14" borderId="40" xfId="7" applyNumberFormat="1" applyFont="1" applyFill="1" applyBorder="1" applyAlignment="1">
      <alignment horizontal="center" vertical="center" wrapText="1"/>
    </xf>
    <xf numFmtId="0" fontId="34" fillId="0" borderId="55" xfId="7" applyFont="1" applyBorder="1" applyAlignment="1">
      <alignment horizontal="justify" vertical="center"/>
    </xf>
    <xf numFmtId="1" fontId="52" fillId="0" borderId="39" xfId="7" applyNumberFormat="1" applyFont="1" applyBorder="1" applyAlignment="1">
      <alignment horizontal="center" vertical="center"/>
    </xf>
    <xf numFmtId="164" fontId="52" fillId="14" borderId="40" xfId="7" applyNumberFormat="1" applyFont="1" applyFill="1" applyBorder="1" applyAlignment="1">
      <alignment horizontal="center" vertical="center" wrapText="1"/>
    </xf>
    <xf numFmtId="0" fontId="52" fillId="0" borderId="64" xfId="7" applyFont="1" applyBorder="1" applyAlignment="1">
      <alignment horizontal="justify" vertical="center"/>
    </xf>
    <xf numFmtId="0" fontId="52" fillId="0" borderId="61" xfId="7" applyFont="1" applyBorder="1" applyAlignment="1">
      <alignment horizontal="center" vertical="center"/>
    </xf>
    <xf numFmtId="0" fontId="52" fillId="0" borderId="58" xfId="7" applyFont="1" applyBorder="1" applyAlignment="1">
      <alignment horizontal="center" vertical="center"/>
    </xf>
    <xf numFmtId="0" fontId="52" fillId="0" borderId="64" xfId="7" applyFont="1" applyBorder="1" applyAlignment="1">
      <alignment wrapText="1"/>
    </xf>
    <xf numFmtId="0" fontId="52" fillId="0" borderId="41" xfId="7" applyFont="1" applyBorder="1" applyAlignment="1">
      <alignment horizontal="justify" vertical="center"/>
    </xf>
    <xf numFmtId="1" fontId="30" fillId="0" borderId="39" xfId="7" applyNumberFormat="1" applyFont="1" applyBorder="1" applyAlignment="1">
      <alignment horizontal="center" vertical="center"/>
    </xf>
    <xf numFmtId="164" fontId="30" fillId="14" borderId="40" xfId="7" applyNumberFormat="1" applyFont="1" applyFill="1" applyBorder="1" applyAlignment="1">
      <alignment horizontal="center" vertical="center" wrapText="1"/>
    </xf>
    <xf numFmtId="0" fontId="34" fillId="0" borderId="64" xfId="7" applyFont="1" applyBorder="1" applyAlignment="1">
      <alignment horizontal="justify" vertical="center"/>
    </xf>
    <xf numFmtId="0" fontId="36" fillId="0" borderId="0" xfId="7" applyFont="1" applyAlignment="1">
      <alignment horizontal="center" vertical="center"/>
    </xf>
    <xf numFmtId="0" fontId="52" fillId="0" borderId="50" xfId="7" applyFont="1" applyBorder="1" applyAlignment="1">
      <alignment horizontal="center" vertical="center" wrapText="1"/>
    </xf>
    <xf numFmtId="0" fontId="5" fillId="0" borderId="52" xfId="7" applyFont="1" applyBorder="1" applyAlignment="1">
      <alignment horizontal="center" vertical="center"/>
    </xf>
    <xf numFmtId="0" fontId="52" fillId="0" borderId="69" xfId="7" applyFont="1" applyBorder="1" applyAlignment="1">
      <alignment horizontal="center" vertical="center"/>
    </xf>
    <xf numFmtId="0" fontId="52" fillId="0" borderId="31" xfId="7" applyFont="1" applyBorder="1" applyAlignment="1">
      <alignment wrapText="1"/>
    </xf>
    <xf numFmtId="1" fontId="15" fillId="0" borderId="61" xfId="7" applyNumberFormat="1" applyFont="1" applyBorder="1" applyAlignment="1">
      <alignment horizontal="center" vertical="center"/>
    </xf>
    <xf numFmtId="164" fontId="15" fillId="14" borderId="62" xfId="7" applyNumberFormat="1" applyFont="1" applyFill="1" applyBorder="1" applyAlignment="1">
      <alignment horizontal="center" vertical="center" wrapText="1"/>
    </xf>
    <xf numFmtId="0" fontId="34" fillId="0" borderId="31" xfId="7" applyFont="1" applyBorder="1" applyAlignment="1">
      <alignment horizontal="justify" vertical="center"/>
    </xf>
    <xf numFmtId="0" fontId="28" fillId="25" borderId="10" xfId="7" applyFont="1" applyFill="1" applyBorder="1" applyAlignment="1">
      <alignment horizontal="center" vertical="top"/>
    </xf>
    <xf numFmtId="0" fontId="5" fillId="12" borderId="5" xfId="6" applyFont="1" applyFill="1" applyBorder="1" applyAlignment="1">
      <alignment horizontal="left" vertical="top" wrapText="1"/>
    </xf>
    <xf numFmtId="49" fontId="28" fillId="3" borderId="5" xfId="7" applyNumberFormat="1" applyFont="1" applyFill="1" applyBorder="1" applyAlignment="1">
      <alignment horizontal="center" vertical="top" wrapText="1"/>
    </xf>
    <xf numFmtId="49" fontId="28" fillId="11" borderId="17" xfId="7" applyNumberFormat="1" applyFont="1" applyFill="1" applyBorder="1" applyAlignment="1">
      <alignment vertical="top" wrapText="1"/>
    </xf>
    <xf numFmtId="1" fontId="5" fillId="0" borderId="49" xfId="7" applyNumberFormat="1" applyFont="1" applyBorder="1" applyAlignment="1">
      <alignment horizontal="center" vertical="center"/>
    </xf>
    <xf numFmtId="0" fontId="5" fillId="0" borderId="36" xfId="7" applyFont="1" applyBorder="1" applyAlignment="1">
      <alignment horizontal="justify" vertical="center"/>
    </xf>
    <xf numFmtId="164" fontId="15" fillId="0" borderId="26" xfId="7" applyNumberFormat="1" applyFont="1" applyBorder="1" applyAlignment="1">
      <alignment horizontal="center" vertical="top"/>
    </xf>
    <xf numFmtId="49" fontId="28" fillId="11" borderId="71" xfId="7" applyNumberFormat="1" applyFont="1" applyFill="1" applyBorder="1" applyAlignment="1">
      <alignment vertical="top" wrapText="1"/>
    </xf>
    <xf numFmtId="1" fontId="4" fillId="0" borderId="44" xfId="7" applyNumberFormat="1" applyFont="1" applyBorder="1" applyAlignment="1">
      <alignment horizontal="center" vertical="center"/>
    </xf>
    <xf numFmtId="0" fontId="4" fillId="0" borderId="29" xfId="7" applyFont="1" applyBorder="1" applyAlignment="1">
      <alignment horizontal="justify" vertical="center"/>
    </xf>
    <xf numFmtId="164" fontId="28" fillId="11" borderId="19" xfId="7" applyNumberFormat="1" applyFont="1" applyFill="1" applyBorder="1" applyAlignment="1">
      <alignment horizontal="center" vertical="top"/>
    </xf>
    <xf numFmtId="164" fontId="4" fillId="11" borderId="23" xfId="7" applyNumberFormat="1" applyFont="1" applyFill="1" applyBorder="1" applyAlignment="1">
      <alignment horizontal="center" vertical="top"/>
    </xf>
    <xf numFmtId="0" fontId="5" fillId="0" borderId="64" xfId="7" applyFont="1" applyBorder="1" applyAlignment="1">
      <alignment wrapText="1"/>
    </xf>
    <xf numFmtId="0" fontId="5" fillId="0" borderId="50" xfId="7" applyFont="1" applyBorder="1" applyAlignment="1">
      <alignment horizontal="center" vertical="center" wrapText="1"/>
    </xf>
    <xf numFmtId="164" fontId="15" fillId="11" borderId="6" xfId="7" applyNumberFormat="1" applyFont="1" applyFill="1" applyBorder="1" applyAlignment="1">
      <alignment horizontal="center" vertical="top"/>
    </xf>
    <xf numFmtId="9" fontId="4" fillId="0" borderId="47" xfId="7" applyNumberFormat="1" applyFont="1" applyBorder="1" applyAlignment="1">
      <alignment horizontal="left" vertical="top"/>
    </xf>
    <xf numFmtId="0" fontId="4" fillId="0" borderId="48" xfId="7" applyFont="1" applyBorder="1" applyAlignment="1">
      <alignment horizontal="left" vertical="top"/>
    </xf>
    <xf numFmtId="0" fontId="4" fillId="0" borderId="29" xfId="7" applyFont="1" applyBorder="1" applyAlignment="1">
      <alignment horizontal="left" vertical="top"/>
    </xf>
    <xf numFmtId="164" fontId="28" fillId="23" borderId="10" xfId="7" applyNumberFormat="1" applyFont="1" applyFill="1" applyBorder="1" applyAlignment="1">
      <alignment horizontal="center" vertical="top"/>
    </xf>
    <xf numFmtId="9" fontId="4" fillId="0" borderId="53" xfId="7" applyNumberFormat="1" applyFont="1" applyBorder="1" applyAlignment="1">
      <alignment horizontal="left" vertical="top"/>
    </xf>
    <xf numFmtId="0" fontId="4" fillId="0" borderId="54" xfId="7" applyFont="1" applyBorder="1" applyAlignment="1">
      <alignment horizontal="left" vertical="top"/>
    </xf>
    <xf numFmtId="0" fontId="4" fillId="0" borderId="55" xfId="7" applyFont="1" applyBorder="1" applyAlignment="1">
      <alignment horizontal="left" vertical="top"/>
    </xf>
    <xf numFmtId="164" fontId="4" fillId="0" borderId="37" xfId="7" applyNumberFormat="1" applyFont="1" applyBorder="1" applyAlignment="1">
      <alignment horizontal="center" vertical="top"/>
    </xf>
    <xf numFmtId="9" fontId="4" fillId="0" borderId="49" xfId="7" applyNumberFormat="1" applyFont="1" applyBorder="1" applyAlignment="1">
      <alignment horizontal="left" vertical="top"/>
    </xf>
    <xf numFmtId="0" fontId="4" fillId="0" borderId="50" xfId="7" applyFont="1" applyBorder="1" applyAlignment="1">
      <alignment horizontal="left" vertical="top"/>
    </xf>
    <xf numFmtId="0" fontId="4" fillId="0" borderId="51" xfId="7" applyFont="1" applyBorder="1" applyAlignment="1">
      <alignment horizontal="left" vertical="top"/>
    </xf>
    <xf numFmtId="9" fontId="4" fillId="0" borderId="44" xfId="7" applyNumberFormat="1" applyFont="1" applyBorder="1" applyAlignment="1">
      <alignment horizontal="left" vertical="top"/>
    </xf>
    <xf numFmtId="0" fontId="4" fillId="0" borderId="45" xfId="7" applyFont="1" applyBorder="1" applyAlignment="1">
      <alignment horizontal="left" vertical="top"/>
    </xf>
    <xf numFmtId="0" fontId="4" fillId="0" borderId="46" xfId="7" applyFont="1" applyBorder="1" applyAlignment="1">
      <alignment horizontal="left" vertical="top"/>
    </xf>
    <xf numFmtId="164" fontId="5" fillId="14" borderId="58" xfId="7" applyNumberFormat="1" applyFont="1" applyFill="1" applyBorder="1" applyAlignment="1">
      <alignment horizontal="center" vertical="center" wrapText="1"/>
    </xf>
    <xf numFmtId="164" fontId="5" fillId="14" borderId="35" xfId="7" applyNumberFormat="1" applyFont="1" applyFill="1" applyBorder="1" applyAlignment="1">
      <alignment horizontal="center" vertical="center" wrapText="1"/>
    </xf>
    <xf numFmtId="0" fontId="4" fillId="11" borderId="8" xfId="7" applyFont="1" applyFill="1" applyBorder="1" applyAlignment="1">
      <alignment horizontal="center" vertical="top"/>
    </xf>
    <xf numFmtId="0" fontId="5" fillId="0" borderId="55" xfId="7" applyFont="1" applyBorder="1" applyAlignment="1">
      <alignment horizontal="left" vertical="top"/>
    </xf>
    <xf numFmtId="49" fontId="28" fillId="9" borderId="15" xfId="7" applyNumberFormat="1" applyFont="1" applyFill="1" applyBorder="1" applyAlignment="1">
      <alignment horizontal="center" vertical="top"/>
    </xf>
    <xf numFmtId="164" fontId="5" fillId="0" borderId="58" xfId="7" applyNumberFormat="1" applyFont="1" applyBorder="1" applyAlignment="1">
      <alignment horizontal="center" vertical="center" wrapText="1"/>
    </xf>
    <xf numFmtId="164" fontId="5" fillId="0" borderId="35" xfId="7" applyNumberFormat="1" applyFont="1" applyBorder="1" applyAlignment="1">
      <alignment horizontal="center" vertical="center" wrapText="1"/>
    </xf>
    <xf numFmtId="0" fontId="5" fillId="0" borderId="49" xfId="10" applyFont="1" applyBorder="1" applyAlignment="1">
      <alignment horizontal="center" vertical="center" wrapText="1"/>
    </xf>
    <xf numFmtId="0" fontId="5" fillId="0" borderId="56" xfId="10" applyFont="1" applyBorder="1" applyAlignment="1">
      <alignment horizontal="center" vertical="center" wrapText="1"/>
    </xf>
    <xf numFmtId="0" fontId="5" fillId="0" borderId="51" xfId="10" applyFont="1" applyBorder="1" applyAlignment="1">
      <alignment horizontal="justify" vertical="center"/>
    </xf>
    <xf numFmtId="0" fontId="49" fillId="0" borderId="10" xfId="7" applyFont="1" applyBorder="1" applyAlignment="1">
      <alignment vertical="top" wrapText="1"/>
    </xf>
    <xf numFmtId="0" fontId="5" fillId="0" borderId="44" xfId="7" applyFont="1" applyBorder="1" applyAlignment="1">
      <alignment horizontal="center" vertical="top" wrapText="1"/>
    </xf>
    <xf numFmtId="0" fontId="5" fillId="0" borderId="57" xfId="7" applyFont="1" applyBorder="1" applyAlignment="1">
      <alignment horizontal="center" vertical="center" wrapText="1"/>
    </xf>
    <xf numFmtId="0" fontId="5" fillId="0" borderId="46" xfId="7" applyFont="1" applyBorder="1" applyAlignment="1">
      <alignment horizontal="justify" vertical="center"/>
    </xf>
    <xf numFmtId="0" fontId="49" fillId="0" borderId="0" xfId="7" applyFont="1" applyAlignment="1">
      <alignment vertical="top" wrapText="1"/>
    </xf>
    <xf numFmtId="0" fontId="49" fillId="0" borderId="0" xfId="7" applyFont="1" applyAlignment="1">
      <alignment vertical="top" textRotation="90" wrapText="1"/>
    </xf>
    <xf numFmtId="49" fontId="28" fillId="0" borderId="0" xfId="7" applyNumberFormat="1" applyFont="1" applyAlignment="1">
      <alignment vertical="top" wrapText="1"/>
    </xf>
    <xf numFmtId="0" fontId="28" fillId="0" borderId="0" xfId="7" applyFont="1" applyAlignment="1">
      <alignment vertical="top"/>
    </xf>
    <xf numFmtId="0" fontId="28" fillId="0" borderId="15" xfId="7" applyFont="1" applyBorder="1" applyAlignment="1">
      <alignment vertical="top"/>
    </xf>
    <xf numFmtId="49" fontId="28" fillId="9" borderId="33" xfId="7" applyNumberFormat="1" applyFont="1" applyFill="1" applyBorder="1" applyAlignment="1">
      <alignment horizontal="center" vertical="top"/>
    </xf>
    <xf numFmtId="0" fontId="5" fillId="0" borderId="18" xfId="7" applyFont="1" applyBorder="1" applyAlignment="1">
      <alignment horizontal="justify" vertical="center"/>
    </xf>
    <xf numFmtId="0" fontId="3" fillId="0" borderId="42" xfId="7" applyBorder="1" applyAlignment="1">
      <alignment horizontal="center" vertical="center" wrapText="1"/>
    </xf>
    <xf numFmtId="0" fontId="49" fillId="0" borderId="26" xfId="7" applyFont="1" applyBorder="1" applyAlignment="1">
      <alignment vertical="top" wrapText="1"/>
    </xf>
    <xf numFmtId="0" fontId="49" fillId="0" borderId="26" xfId="7" applyFont="1" applyBorder="1" applyAlignment="1">
      <alignment vertical="top" textRotation="90" wrapText="1"/>
    </xf>
    <xf numFmtId="49" fontId="28" fillId="0" borderId="26" xfId="7" applyNumberFormat="1" applyFont="1" applyBorder="1" applyAlignment="1">
      <alignment vertical="top" wrapText="1"/>
    </xf>
    <xf numFmtId="0" fontId="28" fillId="8" borderId="10" xfId="7" applyFont="1" applyFill="1" applyBorder="1" applyAlignment="1">
      <alignment horizontal="left" vertical="top"/>
    </xf>
    <xf numFmtId="0" fontId="28" fillId="9" borderId="11" xfId="7" applyFont="1" applyFill="1" applyBorder="1" applyAlignment="1">
      <alignment horizontal="left" vertical="top" textRotation="90"/>
    </xf>
    <xf numFmtId="0" fontId="28" fillId="9" borderId="11" xfId="7" applyFont="1" applyFill="1" applyBorder="1"/>
    <xf numFmtId="0" fontId="5" fillId="0" borderId="3" xfId="7" applyFont="1" applyBorder="1"/>
    <xf numFmtId="0" fontId="3" fillId="0" borderId="0" xfId="16"/>
    <xf numFmtId="164" fontId="8" fillId="0" borderId="0" xfId="16" applyNumberFormat="1" applyFont="1" applyAlignment="1">
      <alignment vertical="top" wrapText="1"/>
    </xf>
    <xf numFmtId="164" fontId="5" fillId="0" borderId="0" xfId="16" applyNumberFormat="1" applyFont="1" applyAlignment="1">
      <alignment vertical="top" wrapText="1"/>
    </xf>
    <xf numFmtId="0" fontId="56" fillId="0" borderId="0" xfId="16" applyFont="1" applyAlignment="1">
      <alignment vertical="top"/>
    </xf>
    <xf numFmtId="0" fontId="24" fillId="0" borderId="0" xfId="16" applyFont="1" applyAlignment="1">
      <alignment vertical="top"/>
    </xf>
    <xf numFmtId="0" fontId="5" fillId="0" borderId="0" xfId="16" applyFont="1" applyAlignment="1">
      <alignment vertical="top"/>
    </xf>
    <xf numFmtId="164" fontId="19" fillId="0" borderId="0" xfId="16" applyNumberFormat="1" applyFont="1" applyAlignment="1">
      <alignment horizontal="right" vertical="top" wrapText="1"/>
    </xf>
    <xf numFmtId="164" fontId="5" fillId="0" borderId="0" xfId="4" applyNumberFormat="1" applyFont="1" applyAlignment="1">
      <alignment vertical="top" wrapText="1"/>
    </xf>
    <xf numFmtId="0" fontId="87" fillId="0" borderId="0" xfId="16" applyFont="1" applyAlignment="1">
      <alignment vertical="center" wrapText="1"/>
    </xf>
    <xf numFmtId="49" fontId="57" fillId="0" borderId="0" xfId="16" applyNumberFormat="1" applyFont="1" applyAlignment="1">
      <alignment vertical="top" wrapText="1"/>
    </xf>
    <xf numFmtId="0" fontId="18" fillId="0" borderId="0" xfId="16" applyFont="1" applyAlignment="1">
      <alignment horizontal="center" vertical="top"/>
    </xf>
    <xf numFmtId="49" fontId="16" fillId="0" borderId="0" xfId="16" applyNumberFormat="1" applyFont="1" applyAlignment="1">
      <alignment vertical="top"/>
    </xf>
    <xf numFmtId="49" fontId="5" fillId="0" borderId="0" xfId="16" applyNumberFormat="1" applyFont="1" applyAlignment="1">
      <alignment vertical="top"/>
    </xf>
    <xf numFmtId="164" fontId="40" fillId="4" borderId="32" xfId="3" applyNumberFormat="1" applyFont="1" applyFill="1" applyBorder="1" applyAlignment="1">
      <alignment horizontal="center" vertical="top" wrapText="1"/>
    </xf>
    <xf numFmtId="0" fontId="15" fillId="0" borderId="0" xfId="16" applyFont="1" applyAlignment="1">
      <alignment horizontal="center" vertical="top"/>
    </xf>
    <xf numFmtId="49" fontId="4" fillId="0" borderId="0" xfId="16" applyNumberFormat="1" applyFont="1" applyAlignment="1">
      <alignment vertical="top"/>
    </xf>
    <xf numFmtId="49" fontId="4" fillId="0" borderId="26" xfId="16" applyNumberFormat="1" applyFont="1" applyBorder="1" applyAlignment="1">
      <alignment vertical="top"/>
    </xf>
    <xf numFmtId="49" fontId="4" fillId="0" borderId="26" xfId="16" applyNumberFormat="1" applyFont="1" applyBorder="1" applyAlignment="1">
      <alignment vertical="top" textRotation="90"/>
    </xf>
    <xf numFmtId="0" fontId="16" fillId="4" borderId="10" xfId="16" applyFont="1" applyFill="1" applyBorder="1" applyAlignment="1">
      <alignment vertical="top"/>
    </xf>
    <xf numFmtId="0" fontId="16" fillId="4" borderId="11" xfId="16" applyFont="1" applyFill="1" applyBorder="1" applyAlignment="1">
      <alignment vertical="top"/>
    </xf>
    <xf numFmtId="0" fontId="16" fillId="4" borderId="12" xfId="16" applyFont="1" applyFill="1" applyBorder="1" applyAlignment="1">
      <alignment vertical="top"/>
    </xf>
    <xf numFmtId="164" fontId="10" fillId="4" borderId="9" xfId="16" applyNumberFormat="1" applyFont="1" applyFill="1" applyBorder="1" applyAlignment="1">
      <alignment horizontal="center" vertical="top"/>
    </xf>
    <xf numFmtId="49" fontId="17" fillId="9" borderId="2" xfId="10" applyNumberFormat="1" applyFont="1" applyFill="1" applyBorder="1" applyAlignment="1">
      <alignment vertical="top"/>
    </xf>
    <xf numFmtId="49" fontId="17" fillId="9" borderId="3" xfId="10" applyNumberFormat="1" applyFont="1" applyFill="1" applyBorder="1" applyAlignment="1">
      <alignment vertical="top"/>
    </xf>
    <xf numFmtId="49" fontId="17" fillId="9" borderId="4" xfId="10" applyNumberFormat="1" applyFont="1" applyFill="1" applyBorder="1" applyAlignment="1">
      <alignment vertical="top"/>
    </xf>
    <xf numFmtId="164" fontId="10" fillId="9" borderId="27" xfId="10" applyNumberFormat="1" applyFont="1" applyFill="1" applyBorder="1" applyAlignment="1">
      <alignment horizontal="center" vertical="top"/>
    </xf>
    <xf numFmtId="49" fontId="8" fillId="8" borderId="51" xfId="16" applyNumberFormat="1" applyFont="1" applyFill="1" applyBorder="1" applyAlignment="1">
      <alignment horizontal="center" vertical="top" wrapText="1"/>
    </xf>
    <xf numFmtId="0" fontId="16" fillId="7" borderId="10" xfId="16" applyFont="1" applyFill="1" applyBorder="1" applyAlignment="1">
      <alignment vertical="top"/>
    </xf>
    <xf numFmtId="0" fontId="16" fillId="7" borderId="11" xfId="16" applyFont="1" applyFill="1" applyBorder="1" applyAlignment="1">
      <alignment vertical="top"/>
    </xf>
    <xf numFmtId="0" fontId="16" fillId="7" borderId="12" xfId="16" applyFont="1" applyFill="1" applyBorder="1" applyAlignment="1">
      <alignment vertical="top"/>
    </xf>
    <xf numFmtId="164" fontId="8" fillId="7" borderId="9" xfId="16" applyNumberFormat="1" applyFont="1" applyFill="1" applyBorder="1" applyAlignment="1">
      <alignment horizontal="center" vertical="top"/>
    </xf>
    <xf numFmtId="0" fontId="17" fillId="7" borderId="9" xfId="16" applyFont="1" applyFill="1" applyBorder="1" applyAlignment="1">
      <alignment horizontal="center" vertical="top"/>
    </xf>
    <xf numFmtId="49" fontId="17" fillId="13" borderId="9" xfId="16" applyNumberFormat="1" applyFont="1" applyFill="1" applyBorder="1" applyAlignment="1">
      <alignment horizontal="center" vertical="top"/>
    </xf>
    <xf numFmtId="49" fontId="17" fillId="8" borderId="12" xfId="16" applyNumberFormat="1" applyFont="1" applyFill="1" applyBorder="1" applyAlignment="1">
      <alignment horizontal="center" vertical="top"/>
    </xf>
    <xf numFmtId="49" fontId="16" fillId="14" borderId="44" xfId="16" applyNumberFormat="1" applyFont="1" applyFill="1" applyBorder="1" applyAlignment="1">
      <alignment horizontal="center" vertical="center" wrapText="1"/>
    </xf>
    <xf numFmtId="0" fontId="5" fillId="3" borderId="57" xfId="16" applyFont="1" applyFill="1" applyBorder="1" applyAlignment="1">
      <alignment horizontal="center" vertical="center"/>
    </xf>
    <xf numFmtId="0" fontId="5" fillId="3" borderId="45" xfId="16" applyFont="1" applyFill="1" applyBorder="1" applyAlignment="1">
      <alignment vertical="center" wrapText="1"/>
    </xf>
    <xf numFmtId="164" fontId="8" fillId="17" borderId="1" xfId="16" applyNumberFormat="1" applyFont="1" applyFill="1" applyBorder="1" applyAlignment="1">
      <alignment horizontal="center" vertical="top"/>
    </xf>
    <xf numFmtId="0" fontId="17" fillId="23" borderId="4" xfId="16" applyFont="1" applyFill="1" applyBorder="1" applyAlignment="1">
      <alignment horizontal="center" vertical="top"/>
    </xf>
    <xf numFmtId="0" fontId="3" fillId="0" borderId="3" xfId="16" applyBorder="1"/>
    <xf numFmtId="49" fontId="13" fillId="0" borderId="27" xfId="16" applyNumberFormat="1" applyFont="1" applyBorder="1" applyAlignment="1">
      <alignment horizontal="center" vertical="top" wrapText="1"/>
    </xf>
    <xf numFmtId="0" fontId="21" fillId="3" borderId="27" xfId="16" applyFont="1" applyFill="1" applyBorder="1" applyAlignment="1">
      <alignment horizontal="center" vertical="top" wrapText="1"/>
    </xf>
    <xf numFmtId="49" fontId="17" fillId="7" borderId="27" xfId="16" applyNumberFormat="1" applyFont="1" applyFill="1" applyBorder="1" applyAlignment="1">
      <alignment horizontal="center" vertical="top"/>
    </xf>
    <xf numFmtId="49" fontId="17" fillId="8" borderId="27" xfId="16" applyNumberFormat="1" applyFont="1" applyFill="1" applyBorder="1" applyAlignment="1">
      <alignment horizontal="center" vertical="top"/>
    </xf>
    <xf numFmtId="164" fontId="36" fillId="0" borderId="0" xfId="16" applyNumberFormat="1" applyFont="1"/>
    <xf numFmtId="0" fontId="36" fillId="0" borderId="0" xfId="16" applyFont="1"/>
    <xf numFmtId="0" fontId="16" fillId="0" borderId="2" xfId="5" applyFont="1" applyBorder="1" applyAlignment="1">
      <alignment horizontal="center" vertical="top"/>
    </xf>
    <xf numFmtId="0" fontId="16" fillId="0" borderId="45" xfId="16" applyFont="1" applyBorder="1" applyAlignment="1">
      <alignment horizontal="center" vertical="top" wrapText="1"/>
    </xf>
    <xf numFmtId="0" fontId="16" fillId="0" borderId="46" xfId="16" applyFont="1" applyBorder="1" applyAlignment="1">
      <alignment horizontal="left" vertical="top" wrapText="1"/>
    </xf>
    <xf numFmtId="164" fontId="5" fillId="0" borderId="33" xfId="16" applyNumberFormat="1" applyFont="1" applyBorder="1" applyAlignment="1">
      <alignment horizontal="center" vertical="top"/>
    </xf>
    <xf numFmtId="0" fontId="16" fillId="0" borderId="18" xfId="16" applyFont="1" applyBorder="1" applyAlignment="1">
      <alignment horizontal="center" vertical="top"/>
    </xf>
    <xf numFmtId="0" fontId="5" fillId="0" borderId="23" xfId="6" applyFont="1" applyBorder="1" applyAlignment="1">
      <alignment vertical="top" wrapText="1"/>
    </xf>
    <xf numFmtId="49" fontId="13" fillId="0" borderId="33" xfId="16" applyNumberFormat="1" applyFont="1" applyBorder="1" applyAlignment="1">
      <alignment horizontal="center" vertical="top" wrapText="1"/>
    </xf>
    <xf numFmtId="0" fontId="21" fillId="3" borderId="33" xfId="16" applyFont="1" applyFill="1" applyBorder="1" applyAlignment="1">
      <alignment horizontal="center" vertical="top" wrapText="1"/>
    </xf>
    <xf numFmtId="49" fontId="17" fillId="7" borderId="33" xfId="16" applyNumberFormat="1" applyFont="1" applyFill="1" applyBorder="1" applyAlignment="1">
      <alignment horizontal="center" vertical="top"/>
    </xf>
    <xf numFmtId="0" fontId="16" fillId="0" borderId="61" xfId="16" applyFont="1" applyBorder="1" applyAlignment="1">
      <alignment horizontal="center" vertical="center"/>
    </xf>
    <xf numFmtId="0" fontId="16" fillId="0" borderId="58" xfId="16" applyFont="1" applyBorder="1" applyAlignment="1">
      <alignment horizontal="center" vertical="center"/>
    </xf>
    <xf numFmtId="0" fontId="16" fillId="0" borderId="62" xfId="16" applyFont="1" applyBorder="1" applyAlignment="1">
      <alignment vertical="center" wrapText="1"/>
    </xf>
    <xf numFmtId="164" fontId="5" fillId="0" borderId="32" xfId="16" applyNumberFormat="1" applyFont="1" applyBorder="1" applyAlignment="1">
      <alignment horizontal="center" vertical="top"/>
    </xf>
    <xf numFmtId="0" fontId="16" fillId="0" borderId="32" xfId="16" applyFont="1" applyBorder="1" applyAlignment="1">
      <alignment horizontal="center" vertical="top"/>
    </xf>
    <xf numFmtId="0" fontId="5" fillId="0" borderId="6" xfId="6" applyFont="1" applyBorder="1" applyAlignment="1">
      <alignment vertical="top" wrapText="1"/>
    </xf>
    <xf numFmtId="49" fontId="13" fillId="0" borderId="34" xfId="16" applyNumberFormat="1" applyFont="1" applyBorder="1" applyAlignment="1">
      <alignment horizontal="center" vertical="top" wrapText="1"/>
    </xf>
    <xf numFmtId="49" fontId="16" fillId="14" borderId="61" xfId="16" applyNumberFormat="1" applyFont="1" applyFill="1" applyBorder="1" applyAlignment="1">
      <alignment horizontal="center" vertical="center" wrapText="1"/>
    </xf>
    <xf numFmtId="0" fontId="16" fillId="3" borderId="58" xfId="16" applyFont="1" applyFill="1" applyBorder="1" applyAlignment="1">
      <alignment horizontal="center" vertical="center"/>
    </xf>
    <xf numFmtId="0" fontId="16" fillId="3" borderId="64" xfId="16" applyFont="1" applyFill="1" applyBorder="1" applyAlignment="1">
      <alignment vertical="center" wrapText="1"/>
    </xf>
    <xf numFmtId="164" fontId="8" fillId="17" borderId="21" xfId="16" applyNumberFormat="1" applyFont="1" applyFill="1" applyBorder="1" applyAlignment="1">
      <alignment horizontal="center" vertical="top"/>
    </xf>
    <xf numFmtId="49" fontId="7" fillId="0" borderId="3" xfId="16" applyNumberFormat="1" applyFont="1" applyBorder="1" applyAlignment="1">
      <alignment vertical="top" wrapText="1"/>
    </xf>
    <xf numFmtId="0" fontId="16" fillId="0" borderId="52" xfId="16" applyFont="1" applyBorder="1" applyAlignment="1">
      <alignment horizontal="center" vertical="top"/>
    </xf>
    <xf numFmtId="0" fontId="16" fillId="0" borderId="30" xfId="16" applyFont="1" applyBorder="1" applyAlignment="1">
      <alignment horizontal="center" vertical="top"/>
    </xf>
    <xf numFmtId="0" fontId="16" fillId="0" borderId="31" xfId="16" applyFont="1" applyBorder="1" applyAlignment="1">
      <alignment vertical="top" wrapText="1"/>
    </xf>
    <xf numFmtId="164" fontId="5" fillId="0" borderId="25" xfId="16" applyNumberFormat="1" applyFont="1" applyBorder="1" applyAlignment="1">
      <alignment horizontal="center" vertical="top"/>
    </xf>
    <xf numFmtId="49" fontId="7" fillId="0" borderId="0" xfId="16" applyNumberFormat="1" applyFont="1" applyAlignment="1">
      <alignment vertical="top" wrapText="1"/>
    </xf>
    <xf numFmtId="49" fontId="16" fillId="14" borderId="42" xfId="16" applyNumberFormat="1" applyFont="1" applyFill="1" applyBorder="1" applyAlignment="1">
      <alignment horizontal="center" vertical="center" wrapText="1"/>
    </xf>
    <xf numFmtId="0" fontId="5" fillId="3" borderId="35" xfId="16" applyFont="1" applyFill="1" applyBorder="1" applyAlignment="1">
      <alignment horizontal="center" vertical="center"/>
    </xf>
    <xf numFmtId="0" fontId="5" fillId="3" borderId="36" xfId="16" applyFont="1" applyFill="1" applyBorder="1" applyAlignment="1">
      <alignment vertical="center" wrapText="1"/>
    </xf>
    <xf numFmtId="164" fontId="5" fillId="0" borderId="8" xfId="16" applyNumberFormat="1" applyFont="1" applyBorder="1" applyAlignment="1">
      <alignment horizontal="center" vertical="top"/>
    </xf>
    <xf numFmtId="0" fontId="21" fillId="3" borderId="34" xfId="16" applyFont="1" applyFill="1" applyBorder="1" applyAlignment="1">
      <alignment horizontal="center" vertical="top" wrapText="1"/>
    </xf>
    <xf numFmtId="164" fontId="16" fillId="0" borderId="0" xfId="16" applyNumberFormat="1" applyFont="1" applyAlignment="1">
      <alignment horizontal="center" vertical="top"/>
    </xf>
    <xf numFmtId="0" fontId="17" fillId="0" borderId="0" xfId="16" applyFont="1" applyAlignment="1">
      <alignment horizontal="center" vertical="top"/>
    </xf>
    <xf numFmtId="0" fontId="16" fillId="0" borderId="47" xfId="16" applyFont="1" applyBorder="1" applyAlignment="1">
      <alignment vertical="center"/>
    </xf>
    <xf numFmtId="0" fontId="5" fillId="0" borderId="28" xfId="16" applyFont="1" applyBorder="1" applyAlignment="1">
      <alignment vertical="center"/>
    </xf>
    <xf numFmtId="0" fontId="5" fillId="0" borderId="29" xfId="16" applyFont="1" applyBorder="1" applyAlignment="1">
      <alignment vertical="center" wrapText="1"/>
    </xf>
    <xf numFmtId="164" fontId="8" fillId="11" borderId="27" xfId="16" applyNumberFormat="1" applyFont="1" applyFill="1" applyBorder="1" applyAlignment="1">
      <alignment horizontal="center" vertical="top"/>
    </xf>
    <xf numFmtId="0" fontId="17" fillId="11" borderId="21" xfId="16" applyFont="1" applyFill="1" applyBorder="1" applyAlignment="1">
      <alignment horizontal="center" vertical="top"/>
    </xf>
    <xf numFmtId="49" fontId="13" fillId="0" borderId="27" xfId="16" applyNumberFormat="1" applyFont="1" applyBorder="1" applyAlignment="1">
      <alignment vertical="top" wrapText="1"/>
    </xf>
    <xf numFmtId="49" fontId="17" fillId="11" borderId="0" xfId="16" applyNumberFormat="1" applyFont="1" applyFill="1" applyAlignment="1">
      <alignment vertical="top" wrapText="1"/>
    </xf>
    <xf numFmtId="0" fontId="16" fillId="0" borderId="0" xfId="16" applyFont="1" applyAlignment="1">
      <alignment horizontal="center" vertical="top"/>
    </xf>
    <xf numFmtId="0" fontId="16" fillId="0" borderId="49" xfId="16" applyFont="1" applyBorder="1" applyAlignment="1">
      <alignment vertical="center"/>
    </xf>
    <xf numFmtId="0" fontId="5" fillId="0" borderId="56" xfId="16" applyFont="1" applyBorder="1" applyAlignment="1">
      <alignment vertical="center"/>
    </xf>
    <xf numFmtId="0" fontId="5" fillId="0" borderId="51" xfId="16" applyFont="1" applyBorder="1" applyAlignment="1">
      <alignment vertical="center" wrapText="1"/>
    </xf>
    <xf numFmtId="164" fontId="5" fillId="11" borderId="32" xfId="16" applyNumberFormat="1" applyFont="1" applyFill="1" applyBorder="1" applyAlignment="1">
      <alignment horizontal="center" vertical="top"/>
    </xf>
    <xf numFmtId="0" fontId="16" fillId="11" borderId="32" xfId="16" applyFont="1" applyFill="1" applyBorder="1" applyAlignment="1">
      <alignment horizontal="center" vertical="top"/>
    </xf>
    <xf numFmtId="49" fontId="7" fillId="0" borderId="37" xfId="16" applyNumberFormat="1" applyFont="1" applyBorder="1" applyAlignment="1">
      <alignment vertical="top" wrapText="1"/>
    </xf>
    <xf numFmtId="49" fontId="13" fillId="0" borderId="34" xfId="16" applyNumberFormat="1" applyFont="1" applyBorder="1" applyAlignment="1">
      <alignment vertical="top" wrapText="1"/>
    </xf>
    <xf numFmtId="0" fontId="16" fillId="0" borderId="39" xfId="16" applyFont="1" applyBorder="1" applyAlignment="1">
      <alignment horizontal="center" vertical="center"/>
    </xf>
    <xf numFmtId="0" fontId="5" fillId="0" borderId="63" xfId="16" applyFont="1" applyBorder="1" applyAlignment="1">
      <alignment vertical="center"/>
    </xf>
    <xf numFmtId="0" fontId="5" fillId="0" borderId="41" xfId="16" applyFont="1" applyBorder="1" applyAlignment="1">
      <alignment vertical="center" wrapText="1"/>
    </xf>
    <xf numFmtId="164" fontId="5" fillId="11" borderId="33" xfId="16" applyNumberFormat="1" applyFont="1" applyFill="1" applyBorder="1" applyAlignment="1">
      <alignment horizontal="center" vertical="top"/>
    </xf>
    <xf numFmtId="0" fontId="16" fillId="11" borderId="15" xfId="16" applyFont="1" applyFill="1" applyBorder="1" applyAlignment="1">
      <alignment horizontal="center" vertical="top"/>
    </xf>
    <xf numFmtId="0" fontId="5" fillId="0" borderId="13" xfId="6" applyFont="1" applyBorder="1" applyAlignment="1">
      <alignment vertical="top" wrapText="1"/>
    </xf>
    <xf numFmtId="49" fontId="13" fillId="0" borderId="33" xfId="16" applyNumberFormat="1" applyFont="1" applyBorder="1" applyAlignment="1">
      <alignment vertical="top" wrapText="1"/>
    </xf>
    <xf numFmtId="0" fontId="16" fillId="0" borderId="42" xfId="16" applyFont="1" applyBorder="1" applyAlignment="1">
      <alignment horizontal="center" vertical="center"/>
    </xf>
    <xf numFmtId="0" fontId="5" fillId="0" borderId="35" xfId="16" applyFont="1" applyBorder="1" applyAlignment="1">
      <alignment horizontal="center" vertical="center"/>
    </xf>
    <xf numFmtId="0" fontId="5" fillId="0" borderId="36" xfId="16" applyFont="1" applyBorder="1" applyAlignment="1">
      <alignment vertical="center" wrapText="1"/>
    </xf>
    <xf numFmtId="0" fontId="5" fillId="0" borderId="32" xfId="6" applyFont="1" applyBorder="1" applyAlignment="1">
      <alignment vertical="top" wrapText="1"/>
    </xf>
    <xf numFmtId="49" fontId="17" fillId="11" borderId="26" xfId="16" applyNumberFormat="1" applyFont="1" applyFill="1" applyBorder="1" applyAlignment="1">
      <alignment vertical="top" wrapText="1"/>
    </xf>
    <xf numFmtId="49" fontId="17" fillId="13" borderId="34" xfId="16" applyNumberFormat="1" applyFont="1" applyFill="1" applyBorder="1" applyAlignment="1">
      <alignment horizontal="center" vertical="top"/>
    </xf>
    <xf numFmtId="0" fontId="16" fillId="3" borderId="47" xfId="16" applyFont="1" applyFill="1" applyBorder="1" applyAlignment="1">
      <alignment horizontal="center" vertical="center" wrapText="1"/>
    </xf>
    <xf numFmtId="0" fontId="5" fillId="0" borderId="68" xfId="16" applyFont="1" applyBorder="1" applyAlignment="1">
      <alignment horizontal="center" vertical="center"/>
    </xf>
    <xf numFmtId="0" fontId="5" fillId="0" borderId="67" xfId="16" applyFont="1" applyBorder="1" applyAlignment="1">
      <alignment horizontal="justify" vertical="center"/>
    </xf>
    <xf numFmtId="0" fontId="53" fillId="0" borderId="11" xfId="16" applyFont="1" applyBorder="1" applyAlignment="1">
      <alignment vertical="top" wrapText="1"/>
    </xf>
    <xf numFmtId="0" fontId="89" fillId="0" borderId="11" xfId="16" applyFont="1" applyBorder="1" applyAlignment="1">
      <alignment vertical="top" wrapText="1"/>
    </xf>
    <xf numFmtId="49" fontId="8" fillId="0" borderId="11" xfId="16" applyNumberFormat="1" applyFont="1" applyBorder="1" applyAlignment="1">
      <alignment vertical="top" wrapText="1"/>
    </xf>
    <xf numFmtId="0" fontId="8" fillId="0" borderId="11" xfId="16" applyFont="1" applyBorder="1" applyAlignment="1">
      <alignment vertical="top"/>
    </xf>
    <xf numFmtId="0" fontId="8" fillId="0" borderId="12" xfId="16" applyFont="1" applyBorder="1" applyAlignment="1">
      <alignment vertical="top"/>
    </xf>
    <xf numFmtId="49" fontId="17" fillId="8" borderId="38" xfId="16" applyNumberFormat="1" applyFont="1" applyFill="1" applyBorder="1" applyAlignment="1">
      <alignment horizontal="center" vertical="top"/>
    </xf>
    <xf numFmtId="0" fontId="90" fillId="7" borderId="10" xfId="16" applyFont="1" applyFill="1" applyBorder="1" applyAlignment="1">
      <alignment vertical="top" wrapText="1"/>
    </xf>
    <xf numFmtId="0" fontId="90" fillId="7" borderId="11" xfId="16" applyFont="1" applyFill="1" applyBorder="1" applyAlignment="1">
      <alignment vertical="top" wrapText="1"/>
    </xf>
    <xf numFmtId="0" fontId="49" fillId="7" borderId="11" xfId="16" applyFont="1" applyFill="1" applyBorder="1" applyAlignment="1">
      <alignment vertical="top" wrapText="1"/>
    </xf>
    <xf numFmtId="49" fontId="28" fillId="7" borderId="11" xfId="16" applyNumberFormat="1" applyFont="1" applyFill="1" applyBorder="1" applyAlignment="1">
      <alignment vertical="top" wrapText="1"/>
    </xf>
    <xf numFmtId="0" fontId="28" fillId="7" borderId="11" xfId="16" applyFont="1" applyFill="1" applyBorder="1" applyAlignment="1">
      <alignment vertical="top"/>
    </xf>
    <xf numFmtId="0" fontId="28" fillId="7" borderId="12" xfId="16" applyFont="1" applyFill="1" applyBorder="1" applyAlignment="1">
      <alignment vertical="top"/>
    </xf>
    <xf numFmtId="9" fontId="16" fillId="7" borderId="10" xfId="16" applyNumberFormat="1" applyFont="1" applyFill="1" applyBorder="1" applyAlignment="1">
      <alignment horizontal="center" vertical="top"/>
    </xf>
    <xf numFmtId="0" fontId="16" fillId="7" borderId="11" xfId="16" applyFont="1" applyFill="1" applyBorder="1" applyAlignment="1">
      <alignment horizontal="left" vertical="top"/>
    </xf>
    <xf numFmtId="0" fontId="16" fillId="7" borderId="12" xfId="16" applyFont="1" applyFill="1" applyBorder="1" applyAlignment="1">
      <alignment horizontal="left" vertical="top"/>
    </xf>
    <xf numFmtId="164" fontId="10" fillId="7" borderId="9" xfId="16" applyNumberFormat="1" applyFont="1" applyFill="1" applyBorder="1" applyAlignment="1">
      <alignment horizontal="center" vertical="top"/>
    </xf>
    <xf numFmtId="0" fontId="16" fillId="0" borderId="47" xfId="16" applyFont="1" applyBorder="1" applyAlignment="1">
      <alignment horizontal="center" vertical="center" wrapText="1"/>
    </xf>
    <xf numFmtId="0" fontId="16" fillId="0" borderId="28" xfId="16" applyFont="1" applyBorder="1" applyAlignment="1">
      <alignment horizontal="center" vertical="center"/>
    </xf>
    <xf numFmtId="0" fontId="16" fillId="0" borderId="29" xfId="16" applyFont="1" applyBorder="1" applyAlignment="1">
      <alignment vertical="center" wrapText="1"/>
    </xf>
    <xf numFmtId="164" fontId="8" fillId="23" borderId="9" xfId="16" applyNumberFormat="1" applyFont="1" applyFill="1" applyBorder="1" applyAlignment="1">
      <alignment horizontal="center" vertical="top"/>
    </xf>
    <xf numFmtId="0" fontId="17" fillId="23" borderId="1" xfId="16" applyFont="1" applyFill="1" applyBorder="1" applyAlignment="1">
      <alignment horizontal="center" vertical="top"/>
    </xf>
    <xf numFmtId="0" fontId="5" fillId="0" borderId="20" xfId="6" applyFont="1" applyBorder="1" applyAlignment="1">
      <alignment vertical="top" wrapText="1"/>
    </xf>
    <xf numFmtId="49" fontId="13" fillId="0" borderId="27" xfId="16" applyNumberFormat="1" applyFont="1" applyBorder="1" applyAlignment="1">
      <alignment horizontal="center" vertical="top"/>
    </xf>
    <xf numFmtId="49" fontId="17" fillId="3" borderId="33" xfId="16" applyNumberFormat="1" applyFont="1" applyFill="1" applyBorder="1" applyAlignment="1">
      <alignment horizontal="center" vertical="top" wrapText="1"/>
    </xf>
    <xf numFmtId="49" fontId="17" fillId="11" borderId="3" xfId="16" applyNumberFormat="1" applyFont="1" applyFill="1" applyBorder="1" applyAlignment="1">
      <alignment vertical="top" wrapText="1"/>
    </xf>
    <xf numFmtId="0" fontId="16" fillId="0" borderId="49" xfId="16" applyFont="1" applyBorder="1" applyAlignment="1">
      <alignment horizontal="center" vertical="center" wrapText="1"/>
    </xf>
    <xf numFmtId="0" fontId="16" fillId="0" borderId="56" xfId="16" applyFont="1" applyBorder="1" applyAlignment="1">
      <alignment horizontal="center" vertical="center"/>
    </xf>
    <xf numFmtId="0" fontId="16" fillId="0" borderId="51" xfId="16" applyFont="1" applyBorder="1" applyAlignment="1">
      <alignment vertical="center" wrapText="1"/>
    </xf>
    <xf numFmtId="49" fontId="13" fillId="0" borderId="33" xfId="16" applyNumberFormat="1" applyFont="1" applyBorder="1" applyAlignment="1">
      <alignment horizontal="center" vertical="top"/>
    </xf>
    <xf numFmtId="49" fontId="7" fillId="0" borderId="3" xfId="16" applyNumberFormat="1" applyFont="1" applyBorder="1" applyAlignment="1">
      <alignment vertical="top"/>
    </xf>
    <xf numFmtId="0" fontId="16" fillId="0" borderId="53" xfId="16" applyFont="1" applyBorder="1" applyAlignment="1">
      <alignment horizontal="center" vertical="center" wrapText="1"/>
    </xf>
    <xf numFmtId="0" fontId="16" fillId="0" borderId="59" xfId="16" applyFont="1" applyBorder="1" applyAlignment="1">
      <alignment horizontal="center" vertical="center"/>
    </xf>
    <xf numFmtId="0" fontId="16" fillId="0" borderId="54" xfId="16" applyFont="1" applyBorder="1" applyAlignment="1">
      <alignment vertical="center" wrapText="1"/>
    </xf>
    <xf numFmtId="164" fontId="5" fillId="0" borderId="27" xfId="16" applyNumberFormat="1" applyFont="1" applyBorder="1" applyAlignment="1">
      <alignment horizontal="center" vertical="top"/>
    </xf>
    <xf numFmtId="0" fontId="16" fillId="0" borderId="25" xfId="16" applyFont="1" applyBorder="1" applyAlignment="1">
      <alignment horizontal="center" vertical="top"/>
    </xf>
    <xf numFmtId="49" fontId="7" fillId="0" borderId="0" xfId="16" applyNumberFormat="1" applyFont="1" applyAlignment="1">
      <alignment vertical="top"/>
    </xf>
    <xf numFmtId="164" fontId="5" fillId="0" borderId="22" xfId="16" applyNumberFormat="1" applyFont="1" applyBorder="1" applyAlignment="1">
      <alignment horizontal="center" vertical="top"/>
    </xf>
    <xf numFmtId="0" fontId="5" fillId="0" borderId="0" xfId="6" applyFont="1" applyAlignment="1">
      <alignment vertical="top" wrapText="1"/>
    </xf>
    <xf numFmtId="0" fontId="16" fillId="0" borderId="50" xfId="16" applyFont="1" applyBorder="1" applyAlignment="1">
      <alignment vertical="center" wrapText="1"/>
    </xf>
    <xf numFmtId="0" fontId="16" fillId="0" borderId="8" xfId="16" applyFont="1" applyBorder="1" applyAlignment="1">
      <alignment horizontal="center" vertical="top"/>
    </xf>
    <xf numFmtId="0" fontId="5" fillId="0" borderId="24" xfId="6" applyFont="1" applyBorder="1" applyAlignment="1">
      <alignment vertical="top" wrapText="1"/>
    </xf>
    <xf numFmtId="49" fontId="13" fillId="0" borderId="34" xfId="16" applyNumberFormat="1" applyFont="1" applyBorder="1" applyAlignment="1">
      <alignment horizontal="center" vertical="top"/>
    </xf>
    <xf numFmtId="0" fontId="16" fillId="0" borderId="47" xfId="16" applyFont="1" applyBorder="1" applyAlignment="1">
      <alignment vertical="center" wrapText="1"/>
    </xf>
    <xf numFmtId="164" fontId="16" fillId="14" borderId="48" xfId="16" applyNumberFormat="1" applyFont="1" applyFill="1" applyBorder="1" applyAlignment="1">
      <alignment vertical="center" wrapText="1"/>
    </xf>
    <xf numFmtId="0" fontId="16" fillId="0" borderId="46" xfId="16" applyFont="1" applyBorder="1" applyAlignment="1">
      <alignment vertical="top" wrapText="1"/>
    </xf>
    <xf numFmtId="164" fontId="10" fillId="23" borderId="9" xfId="16" applyNumberFormat="1" applyFont="1" applyFill="1" applyBorder="1" applyAlignment="1">
      <alignment horizontal="center" vertical="top"/>
    </xf>
    <xf numFmtId="0" fontId="17" fillId="23" borderId="11" xfId="16" applyFont="1" applyFill="1" applyBorder="1" applyAlignment="1">
      <alignment horizontal="center" vertical="top"/>
    </xf>
    <xf numFmtId="0" fontId="36" fillId="0" borderId="0" xfId="16" applyFont="1" applyAlignment="1">
      <alignment horizontal="right"/>
    </xf>
    <xf numFmtId="0" fontId="16" fillId="0" borderId="61" xfId="16" applyFont="1" applyBorder="1" applyAlignment="1">
      <alignment horizontal="center" vertical="center" wrapText="1"/>
    </xf>
    <xf numFmtId="164" fontId="16" fillId="14" borderId="58" xfId="16" applyNumberFormat="1" applyFont="1" applyFill="1" applyBorder="1" applyAlignment="1">
      <alignment horizontal="center" vertical="center" wrapText="1"/>
    </xf>
    <xf numFmtId="0" fontId="16" fillId="0" borderId="64" xfId="16" applyFont="1" applyBorder="1" applyAlignment="1">
      <alignment vertical="top" wrapText="1"/>
    </xf>
    <xf numFmtId="164" fontId="5" fillId="0" borderId="4" xfId="16" applyNumberFormat="1" applyFont="1" applyBorder="1" applyAlignment="1">
      <alignment horizontal="center" vertical="top"/>
    </xf>
    <xf numFmtId="0" fontId="16" fillId="0" borderId="1" xfId="16" applyFont="1" applyBorder="1" applyAlignment="1">
      <alignment horizontal="center" vertical="top"/>
    </xf>
    <xf numFmtId="0" fontId="5" fillId="0" borderId="61" xfId="16" applyFont="1" applyBorder="1" applyAlignment="1">
      <alignment horizontal="center" vertical="center" wrapText="1"/>
    </xf>
    <xf numFmtId="164" fontId="5" fillId="14" borderId="58" xfId="16" applyNumberFormat="1" applyFont="1" applyFill="1" applyBorder="1" applyAlignment="1">
      <alignment horizontal="center" vertical="center" wrapText="1"/>
    </xf>
    <xf numFmtId="0" fontId="5" fillId="0" borderId="64" xfId="16" applyFont="1" applyBorder="1" applyAlignment="1">
      <alignment vertical="center" wrapText="1"/>
    </xf>
    <xf numFmtId="164" fontId="34" fillId="0" borderId="25" xfId="16" applyNumberFormat="1" applyFont="1" applyBorder="1" applyAlignment="1">
      <alignment horizontal="center" vertical="top"/>
    </xf>
    <xf numFmtId="0" fontId="16" fillId="0" borderId="5" xfId="16" applyFont="1" applyBorder="1" applyAlignment="1">
      <alignment horizontal="center" vertical="top"/>
    </xf>
    <xf numFmtId="0" fontId="16" fillId="0" borderId="42" xfId="16" applyFont="1" applyBorder="1" applyAlignment="1">
      <alignment horizontal="center" vertical="center" wrapText="1"/>
    </xf>
    <xf numFmtId="164" fontId="16" fillId="14" borderId="35" xfId="16" applyNumberFormat="1" applyFont="1" applyFill="1" applyBorder="1" applyAlignment="1">
      <alignment horizontal="center" vertical="center" wrapText="1"/>
    </xf>
    <xf numFmtId="0" fontId="16" fillId="0" borderId="36" xfId="16" applyFont="1" applyBorder="1" applyAlignment="1">
      <alignment vertical="top" wrapText="1"/>
    </xf>
    <xf numFmtId="164" fontId="17" fillId="0" borderId="0" xfId="16" applyNumberFormat="1" applyFont="1" applyAlignment="1">
      <alignment horizontal="center" vertical="top"/>
    </xf>
    <xf numFmtId="164" fontId="10" fillId="11" borderId="1" xfId="16" applyNumberFormat="1" applyFont="1" applyFill="1" applyBorder="1" applyAlignment="1">
      <alignment horizontal="center" vertical="top"/>
    </xf>
    <xf numFmtId="0" fontId="8" fillId="11" borderId="1" xfId="16" applyFont="1" applyFill="1" applyBorder="1" applyAlignment="1">
      <alignment horizontal="center" vertical="top"/>
    </xf>
    <xf numFmtId="49" fontId="7" fillId="0" borderId="27" xfId="16" applyNumberFormat="1" applyFont="1" applyBorder="1" applyAlignment="1">
      <alignment vertical="top" wrapText="1"/>
    </xf>
    <xf numFmtId="49" fontId="8" fillId="11" borderId="3" xfId="16" applyNumberFormat="1" applyFont="1" applyFill="1" applyBorder="1" applyAlignment="1">
      <alignment vertical="top" wrapText="1"/>
    </xf>
    <xf numFmtId="164" fontId="5" fillId="11" borderId="22" xfId="16" applyNumberFormat="1" applyFont="1" applyFill="1" applyBorder="1" applyAlignment="1">
      <alignment horizontal="center" vertical="top"/>
    </xf>
    <xf numFmtId="0" fontId="5" fillId="11" borderId="22" xfId="16" applyFont="1" applyFill="1" applyBorder="1" applyAlignment="1">
      <alignment horizontal="center" vertical="top"/>
    </xf>
    <xf numFmtId="49" fontId="7" fillId="0" borderId="33" xfId="16" applyNumberFormat="1" applyFont="1" applyBorder="1" applyAlignment="1">
      <alignment vertical="top" wrapText="1"/>
    </xf>
    <xf numFmtId="49" fontId="8" fillId="11" borderId="0" xfId="16" applyNumberFormat="1" applyFont="1" applyFill="1" applyAlignment="1">
      <alignment vertical="top" wrapText="1"/>
    </xf>
    <xf numFmtId="164" fontId="34" fillId="11" borderId="22" xfId="16" applyNumberFormat="1" applyFont="1" applyFill="1" applyBorder="1" applyAlignment="1">
      <alignment horizontal="center" vertical="top"/>
    </xf>
    <xf numFmtId="0" fontId="5" fillId="11" borderId="5" xfId="16" applyFont="1" applyFill="1" applyBorder="1" applyAlignment="1">
      <alignment horizontal="center" vertical="top"/>
    </xf>
    <xf numFmtId="0" fontId="16" fillId="3" borderId="42" xfId="16" applyFont="1" applyFill="1" applyBorder="1" applyAlignment="1">
      <alignment horizontal="center" vertical="center" wrapText="1"/>
    </xf>
    <xf numFmtId="0" fontId="16" fillId="0" borderId="35" xfId="16" applyFont="1" applyBorder="1" applyAlignment="1">
      <alignment horizontal="center" vertical="center"/>
    </xf>
    <xf numFmtId="0" fontId="5" fillId="11" borderId="32" xfId="16" applyFont="1" applyFill="1" applyBorder="1" applyAlignment="1">
      <alignment horizontal="center" vertical="top"/>
    </xf>
    <xf numFmtId="49" fontId="7" fillId="0" borderId="34" xfId="16" applyNumberFormat="1" applyFont="1" applyBorder="1" applyAlignment="1">
      <alignment vertical="top" wrapText="1"/>
    </xf>
    <xf numFmtId="49" fontId="8" fillId="11" borderId="26" xfId="16" applyNumberFormat="1" applyFont="1" applyFill="1" applyBorder="1" applyAlignment="1">
      <alignment vertical="top" wrapText="1"/>
    </xf>
    <xf numFmtId="0" fontId="16" fillId="3" borderId="57" xfId="16" applyFont="1" applyFill="1" applyBorder="1" applyAlignment="1">
      <alignment horizontal="center" vertical="center"/>
    </xf>
    <xf numFmtId="0" fontId="5" fillId="3" borderId="46" xfId="16" applyFont="1" applyFill="1" applyBorder="1" applyAlignment="1">
      <alignment vertical="center" wrapText="1"/>
    </xf>
    <xf numFmtId="164" fontId="8" fillId="17" borderId="18" xfId="16" applyNumberFormat="1" applyFont="1" applyFill="1" applyBorder="1" applyAlignment="1">
      <alignment horizontal="center" vertical="top"/>
    </xf>
    <xf numFmtId="0" fontId="8" fillId="23" borderId="4" xfId="16" applyFont="1" applyFill="1" applyBorder="1" applyAlignment="1">
      <alignment horizontal="center" vertical="top"/>
    </xf>
    <xf numFmtId="49" fontId="7" fillId="0" borderId="2" xfId="16" applyNumberFormat="1" applyFont="1" applyBorder="1" applyAlignment="1">
      <alignment vertical="top" wrapText="1"/>
    </xf>
    <xf numFmtId="49" fontId="7" fillId="0" borderId="27" xfId="16" applyNumberFormat="1" applyFont="1" applyBorder="1" applyAlignment="1">
      <alignment horizontal="center" vertical="top" wrapText="1"/>
    </xf>
    <xf numFmtId="0" fontId="3" fillId="3" borderId="27" xfId="16" applyFill="1" applyBorder="1" applyAlignment="1">
      <alignment horizontal="center" vertical="top" wrapText="1"/>
    </xf>
    <xf numFmtId="49" fontId="16" fillId="14" borderId="49" xfId="16" applyNumberFormat="1" applyFont="1" applyFill="1" applyBorder="1" applyAlignment="1">
      <alignment horizontal="center" vertical="center" wrapText="1"/>
    </xf>
    <xf numFmtId="0" fontId="16" fillId="3" borderId="56" xfId="16" applyFont="1" applyFill="1" applyBorder="1" applyAlignment="1">
      <alignment horizontal="center" vertical="center"/>
    </xf>
    <xf numFmtId="0" fontId="5" fillId="3" borderId="51" xfId="16" applyFont="1" applyFill="1" applyBorder="1" applyAlignment="1">
      <alignment vertical="center" wrapText="1"/>
    </xf>
    <xf numFmtId="164" fontId="5" fillId="0" borderId="9" xfId="16" applyNumberFormat="1" applyFont="1" applyBorder="1" applyAlignment="1">
      <alignment horizontal="center" vertical="top"/>
    </xf>
    <xf numFmtId="0" fontId="5" fillId="0" borderId="5" xfId="16" applyFont="1" applyBorder="1" applyAlignment="1">
      <alignment horizontal="center" vertical="top"/>
    </xf>
    <xf numFmtId="49" fontId="7" fillId="0" borderId="34" xfId="16" applyNumberFormat="1" applyFont="1" applyBorder="1" applyAlignment="1">
      <alignment horizontal="center" vertical="top" wrapText="1"/>
    </xf>
    <xf numFmtId="0" fontId="3" fillId="3" borderId="34" xfId="16" applyFill="1" applyBorder="1" applyAlignment="1">
      <alignment horizontal="center" vertical="top" wrapText="1"/>
    </xf>
    <xf numFmtId="0" fontId="16" fillId="3" borderId="46" xfId="16" applyFont="1" applyFill="1" applyBorder="1" applyAlignment="1">
      <alignment vertical="center" wrapText="1"/>
    </xf>
    <xf numFmtId="164" fontId="8" fillId="17" borderId="70" xfId="16" applyNumberFormat="1" applyFont="1" applyFill="1" applyBorder="1" applyAlignment="1">
      <alignment horizontal="center" vertical="top"/>
    </xf>
    <xf numFmtId="0" fontId="16" fillId="3" borderId="51" xfId="16" applyFont="1" applyFill="1" applyBorder="1" applyAlignment="1">
      <alignment vertical="center" wrapText="1"/>
    </xf>
    <xf numFmtId="164" fontId="5" fillId="0" borderId="18" xfId="16" applyNumberFormat="1" applyFont="1" applyBorder="1" applyAlignment="1">
      <alignment horizontal="center" vertical="top"/>
    </xf>
    <xf numFmtId="49" fontId="16" fillId="14" borderId="53" xfId="16" applyNumberFormat="1" applyFont="1" applyFill="1" applyBorder="1" applyAlignment="1">
      <alignment horizontal="center" vertical="center" wrapText="1"/>
    </xf>
    <xf numFmtId="0" fontId="16" fillId="3" borderId="59" xfId="16" applyFont="1" applyFill="1" applyBorder="1" applyAlignment="1">
      <alignment horizontal="center" vertical="center"/>
    </xf>
    <xf numFmtId="0" fontId="16" fillId="3" borderId="55" xfId="16" applyFont="1" applyFill="1" applyBorder="1" applyAlignment="1">
      <alignment vertical="center" wrapText="1"/>
    </xf>
    <xf numFmtId="164" fontId="8" fillId="17" borderId="27" xfId="16" applyNumberFormat="1" applyFont="1" applyFill="1" applyBorder="1" applyAlignment="1">
      <alignment horizontal="center" vertical="top"/>
    </xf>
    <xf numFmtId="49" fontId="7" fillId="0" borderId="33" xfId="16" applyNumberFormat="1" applyFont="1" applyBorder="1" applyAlignment="1">
      <alignment horizontal="center" vertical="top" wrapText="1"/>
    </xf>
    <xf numFmtId="0" fontId="16" fillId="3" borderId="58" xfId="16" applyFont="1" applyFill="1" applyBorder="1" applyAlignment="1">
      <alignment vertical="top"/>
    </xf>
    <xf numFmtId="0" fontId="3" fillId="3" borderId="33" xfId="16" applyFill="1" applyBorder="1" applyAlignment="1">
      <alignment horizontal="center" vertical="top" wrapText="1"/>
    </xf>
    <xf numFmtId="49" fontId="16" fillId="14" borderId="52" xfId="16" applyNumberFormat="1" applyFont="1" applyFill="1" applyBorder="1" applyAlignment="1">
      <alignment horizontal="center" vertical="center" wrapText="1"/>
    </xf>
    <xf numFmtId="0" fontId="16" fillId="3" borderId="30" xfId="16" applyFont="1" applyFill="1" applyBorder="1" applyAlignment="1">
      <alignment horizontal="center" vertical="center"/>
    </xf>
    <xf numFmtId="0" fontId="16" fillId="3" borderId="30" xfId="16" applyFont="1" applyFill="1" applyBorder="1" applyAlignment="1">
      <alignment vertical="top"/>
    </xf>
    <xf numFmtId="164" fontId="5" fillId="0" borderId="5" xfId="16" applyNumberFormat="1" applyFont="1" applyBorder="1" applyAlignment="1">
      <alignment horizontal="center" vertical="top"/>
    </xf>
    <xf numFmtId="0" fontId="5" fillId="0" borderId="16" xfId="6" applyFont="1" applyBorder="1" applyAlignment="1">
      <alignment vertical="top" wrapText="1"/>
    </xf>
    <xf numFmtId="164" fontId="34" fillId="0" borderId="32" xfId="16" applyNumberFormat="1" applyFont="1" applyBorder="1" applyAlignment="1">
      <alignment horizontal="center" vertical="top"/>
    </xf>
    <xf numFmtId="164" fontId="5" fillId="3" borderId="25" xfId="16" applyNumberFormat="1" applyFont="1" applyFill="1" applyBorder="1" applyAlignment="1">
      <alignment horizontal="center" vertical="top"/>
    </xf>
    <xf numFmtId="0" fontId="16" fillId="0" borderId="22" xfId="16" applyFont="1" applyBorder="1" applyAlignment="1">
      <alignment horizontal="center" vertical="top"/>
    </xf>
    <xf numFmtId="0" fontId="5" fillId="0" borderId="26" xfId="6" applyFont="1" applyBorder="1" applyAlignment="1">
      <alignment vertical="top" wrapText="1"/>
    </xf>
    <xf numFmtId="164" fontId="58" fillId="0" borderId="0" xfId="16" applyNumberFormat="1" applyFont="1" applyAlignment="1">
      <alignment horizontal="center" vertical="top"/>
    </xf>
    <xf numFmtId="49" fontId="17" fillId="11" borderId="27" xfId="16" applyNumberFormat="1" applyFont="1" applyFill="1" applyBorder="1" applyAlignment="1">
      <alignment vertical="top" wrapText="1"/>
    </xf>
    <xf numFmtId="164" fontId="5" fillId="11" borderId="5" xfId="16" applyNumberFormat="1" applyFont="1" applyFill="1" applyBorder="1" applyAlignment="1">
      <alignment horizontal="center" vertical="top"/>
    </xf>
    <xf numFmtId="0" fontId="16" fillId="11" borderId="5" xfId="16" applyFont="1" applyFill="1" applyBorder="1" applyAlignment="1">
      <alignment horizontal="center" vertical="top"/>
    </xf>
    <xf numFmtId="49" fontId="17" fillId="11" borderId="33" xfId="16" applyNumberFormat="1" applyFont="1" applyFill="1" applyBorder="1" applyAlignment="1">
      <alignment vertical="top" wrapText="1"/>
    </xf>
    <xf numFmtId="0" fontId="13" fillId="0" borderId="36" xfId="16" applyFont="1" applyBorder="1" applyAlignment="1">
      <alignment horizontal="justify" vertical="center"/>
    </xf>
    <xf numFmtId="49" fontId="7" fillId="0" borderId="26" xfId="16" applyNumberFormat="1" applyFont="1" applyBorder="1" applyAlignment="1">
      <alignment vertical="top" wrapText="1"/>
    </xf>
    <xf numFmtId="164" fontId="18" fillId="0" borderId="0" xfId="16" applyNumberFormat="1" applyFont="1" applyAlignment="1">
      <alignment horizontal="center" vertical="top"/>
    </xf>
    <xf numFmtId="0" fontId="16" fillId="3" borderId="53" xfId="16" applyFont="1" applyFill="1" applyBorder="1" applyAlignment="1">
      <alignment horizontal="center" vertical="center" wrapText="1"/>
    </xf>
    <xf numFmtId="0" fontId="13" fillId="0" borderId="55" xfId="16" applyFont="1" applyBorder="1" applyAlignment="1">
      <alignment horizontal="justify" vertical="center"/>
    </xf>
    <xf numFmtId="0" fontId="16" fillId="11" borderId="33" xfId="16" applyFont="1" applyFill="1" applyBorder="1" applyAlignment="1">
      <alignment horizontal="center" vertical="top"/>
    </xf>
    <xf numFmtId="0" fontId="16" fillId="3" borderId="65" xfId="16" applyFont="1" applyFill="1" applyBorder="1" applyAlignment="1">
      <alignment horizontal="center" vertical="center" wrapText="1"/>
    </xf>
    <xf numFmtId="0" fontId="16" fillId="0" borderId="68" xfId="16" applyFont="1" applyBorder="1" applyAlignment="1">
      <alignment horizontal="center" vertical="center"/>
    </xf>
    <xf numFmtId="0" fontId="13" fillId="0" borderId="67" xfId="16" applyFont="1" applyBorder="1" applyAlignment="1">
      <alignment horizontal="justify" vertical="center"/>
    </xf>
    <xf numFmtId="164" fontId="34" fillId="11" borderId="9" xfId="16" applyNumberFormat="1" applyFont="1" applyFill="1" applyBorder="1" applyAlignment="1">
      <alignment horizontal="center" vertical="top"/>
    </xf>
    <xf numFmtId="0" fontId="16" fillId="11" borderId="9" xfId="16" applyFont="1" applyFill="1" applyBorder="1" applyAlignment="1">
      <alignment horizontal="center" vertical="top"/>
    </xf>
    <xf numFmtId="0" fontId="5" fillId="0" borderId="12" xfId="6" applyFont="1" applyBorder="1" applyAlignment="1">
      <alignment vertical="top" wrapText="1"/>
    </xf>
    <xf numFmtId="49" fontId="17" fillId="11" borderId="34" xfId="16" applyNumberFormat="1" applyFont="1" applyFill="1" applyBorder="1" applyAlignment="1">
      <alignment vertical="top" wrapText="1"/>
    </xf>
    <xf numFmtId="0" fontId="16" fillId="0" borderId="53" xfId="16" applyFont="1" applyBorder="1" applyAlignment="1">
      <alignment horizontal="left" vertical="top" wrapText="1"/>
    </xf>
    <xf numFmtId="0" fontId="16" fillId="0" borderId="55" xfId="16" applyFont="1" applyBorder="1" applyAlignment="1">
      <alignment vertical="center" wrapText="1"/>
    </xf>
    <xf numFmtId="164" fontId="8" fillId="25" borderId="33" xfId="16" applyNumberFormat="1" applyFont="1" applyFill="1" applyBorder="1" applyAlignment="1">
      <alignment horizontal="center" vertical="top"/>
    </xf>
    <xf numFmtId="0" fontId="17" fillId="25" borderId="4" xfId="16" applyFont="1" applyFill="1" applyBorder="1" applyAlignment="1">
      <alignment horizontal="center" vertical="top"/>
    </xf>
    <xf numFmtId="0" fontId="5" fillId="0" borderId="59" xfId="16" applyFont="1" applyBorder="1" applyAlignment="1">
      <alignment horizontal="center" vertical="center"/>
    </xf>
    <xf numFmtId="0" fontId="5" fillId="0" borderId="55" xfId="16" applyFont="1" applyBorder="1" applyAlignment="1">
      <alignment vertical="center" wrapText="1"/>
    </xf>
    <xf numFmtId="164" fontId="8" fillId="11" borderId="1" xfId="16" applyNumberFormat="1" applyFont="1" applyFill="1" applyBorder="1" applyAlignment="1">
      <alignment horizontal="center" vertical="top"/>
    </xf>
    <xf numFmtId="0" fontId="17" fillId="11" borderId="1" xfId="16" applyFont="1" applyFill="1" applyBorder="1" applyAlignment="1">
      <alignment horizontal="center" vertical="top"/>
    </xf>
    <xf numFmtId="0" fontId="16" fillId="11" borderId="22" xfId="16" applyFont="1" applyFill="1" applyBorder="1" applyAlignment="1">
      <alignment horizontal="center" vertical="top"/>
    </xf>
    <xf numFmtId="0" fontId="16" fillId="0" borderId="42" xfId="16" applyFont="1" applyBorder="1" applyAlignment="1">
      <alignment horizontal="center" vertical="top" wrapText="1"/>
    </xf>
    <xf numFmtId="0" fontId="16" fillId="0" borderId="36" xfId="16" applyFont="1" applyBorder="1" applyAlignment="1">
      <alignment horizontal="justify" vertical="center"/>
    </xf>
    <xf numFmtId="0" fontId="16" fillId="0" borderId="54" xfId="16" applyFont="1" applyBorder="1" applyAlignment="1">
      <alignment horizontal="justify" vertical="center"/>
    </xf>
    <xf numFmtId="164" fontId="10" fillId="17" borderId="2" xfId="16" applyNumberFormat="1" applyFont="1" applyFill="1" applyBorder="1" applyAlignment="1">
      <alignment horizontal="center" vertical="top"/>
    </xf>
    <xf numFmtId="0" fontId="8" fillId="25" borderId="27" xfId="16" applyFont="1" applyFill="1" applyBorder="1" applyAlignment="1">
      <alignment horizontal="center" vertical="top"/>
    </xf>
    <xf numFmtId="164" fontId="5" fillId="0" borderId="16" xfId="16" applyNumberFormat="1" applyFont="1" applyBorder="1" applyAlignment="1">
      <alignment horizontal="center" vertical="top"/>
    </xf>
    <xf numFmtId="164" fontId="34" fillId="0" borderId="6" xfId="16" applyNumberFormat="1" applyFont="1" applyBorder="1" applyAlignment="1">
      <alignment horizontal="center" vertical="top"/>
    </xf>
    <xf numFmtId="0" fontId="5" fillId="0" borderId="32" xfId="16" applyFont="1" applyBorder="1" applyAlignment="1">
      <alignment horizontal="center" vertical="top"/>
    </xf>
    <xf numFmtId="164" fontId="8" fillId="17" borderId="2" xfId="16" applyNumberFormat="1" applyFont="1" applyFill="1" applyBorder="1" applyAlignment="1">
      <alignment horizontal="center" vertical="top"/>
    </xf>
    <xf numFmtId="0" fontId="17" fillId="25" borderId="27" xfId="16" applyFont="1" applyFill="1" applyBorder="1" applyAlignment="1">
      <alignment horizontal="center" vertical="top"/>
    </xf>
    <xf numFmtId="164" fontId="5" fillId="0" borderId="23" xfId="16" applyNumberFormat="1" applyFont="1" applyBorder="1" applyAlignment="1">
      <alignment horizontal="center" vertical="top"/>
    </xf>
    <xf numFmtId="164" fontId="3" fillId="0" borderId="0" xfId="16" applyNumberFormat="1"/>
    <xf numFmtId="0" fontId="16" fillId="0" borderId="63" xfId="16" applyFont="1" applyBorder="1" applyAlignment="1">
      <alignment horizontal="center" vertical="center"/>
    </xf>
    <xf numFmtId="164" fontId="5" fillId="0" borderId="6" xfId="16" applyNumberFormat="1" applyFont="1" applyBorder="1" applyAlignment="1">
      <alignment horizontal="center" vertical="top"/>
    </xf>
    <xf numFmtId="0" fontId="52" fillId="0" borderId="2" xfId="16" applyFont="1" applyBorder="1" applyAlignment="1">
      <alignment horizontal="center" vertical="top" wrapText="1"/>
    </xf>
    <xf numFmtId="0" fontId="52" fillId="0" borderId="48" xfId="16" applyFont="1" applyBorder="1" applyAlignment="1">
      <alignment horizontal="center" vertical="top" wrapText="1"/>
    </xf>
    <xf numFmtId="0" fontId="34" fillId="0" borderId="29" xfId="16" applyFont="1" applyBorder="1" applyAlignment="1">
      <alignment horizontal="justify" vertical="center"/>
    </xf>
    <xf numFmtId="49" fontId="16" fillId="14" borderId="23" xfId="16" applyNumberFormat="1" applyFont="1" applyFill="1" applyBorder="1" applyAlignment="1">
      <alignment horizontal="center" vertical="center" wrapText="1"/>
    </xf>
    <xf numFmtId="0" fontId="16" fillId="3" borderId="62" xfId="16" applyFont="1" applyFill="1" applyBorder="1" applyAlignment="1">
      <alignment horizontal="center" vertical="center"/>
    </xf>
    <xf numFmtId="49" fontId="16" fillId="14" borderId="37" xfId="16" applyNumberFormat="1" applyFont="1" applyFill="1" applyBorder="1" applyAlignment="1">
      <alignment horizontal="center" vertical="center" wrapText="1"/>
    </xf>
    <xf numFmtId="0" fontId="16" fillId="3" borderId="50" xfId="16" applyFont="1" applyFill="1" applyBorder="1" applyAlignment="1">
      <alignment horizontal="center" vertical="center"/>
    </xf>
    <xf numFmtId="0" fontId="16" fillId="3" borderId="36" xfId="16" applyFont="1" applyFill="1" applyBorder="1" applyAlignment="1">
      <alignment vertical="top"/>
    </xf>
    <xf numFmtId="0" fontId="5" fillId="0" borderId="34" xfId="16" applyFont="1" applyBorder="1" applyAlignment="1">
      <alignment horizontal="center"/>
    </xf>
    <xf numFmtId="164" fontId="64" fillId="11" borderId="27" xfId="16" applyNumberFormat="1" applyFont="1" applyFill="1" applyBorder="1" applyAlignment="1">
      <alignment horizontal="center" vertical="top"/>
    </xf>
    <xf numFmtId="0" fontId="17" fillId="11" borderId="9" xfId="16" applyFont="1" applyFill="1" applyBorder="1" applyAlignment="1">
      <alignment horizontal="center" vertical="top"/>
    </xf>
    <xf numFmtId="164" fontId="5" fillId="11" borderId="27" xfId="16" applyNumberFormat="1" applyFont="1" applyFill="1" applyBorder="1" applyAlignment="1">
      <alignment horizontal="center" vertical="top"/>
    </xf>
    <xf numFmtId="0" fontId="16" fillId="11" borderId="1" xfId="16" applyFont="1" applyFill="1" applyBorder="1" applyAlignment="1">
      <alignment horizontal="center" vertical="top"/>
    </xf>
    <xf numFmtId="49" fontId="7" fillId="0" borderId="14" xfId="16" applyNumberFormat="1" applyFont="1" applyBorder="1" applyAlignment="1">
      <alignment vertical="top"/>
    </xf>
    <xf numFmtId="49" fontId="16" fillId="3" borderId="39" xfId="16" applyNumberFormat="1" applyFont="1" applyFill="1" applyBorder="1" applyAlignment="1">
      <alignment horizontal="center" vertical="center" wrapText="1"/>
    </xf>
    <xf numFmtId="164" fontId="5" fillId="11" borderId="61" xfId="16" applyNumberFormat="1" applyFont="1" applyFill="1" applyBorder="1" applyAlignment="1">
      <alignment horizontal="center" vertical="top"/>
    </xf>
    <xf numFmtId="49" fontId="16" fillId="3" borderId="61" xfId="16" applyNumberFormat="1" applyFont="1" applyFill="1" applyBorder="1" applyAlignment="1">
      <alignment horizontal="center" vertical="center" wrapText="1"/>
    </xf>
    <xf numFmtId="0" fontId="16" fillId="0" borderId="69" xfId="16" applyFont="1" applyBorder="1" applyAlignment="1">
      <alignment horizontal="justify" vertical="center"/>
    </xf>
    <xf numFmtId="0" fontId="16" fillId="0" borderId="43" xfId="16" applyFont="1" applyBorder="1" applyAlignment="1">
      <alignment vertical="center" wrapText="1"/>
    </xf>
    <xf numFmtId="164" fontId="34" fillId="11" borderId="32" xfId="16" applyNumberFormat="1" applyFont="1" applyFill="1" applyBorder="1" applyAlignment="1">
      <alignment horizontal="center" vertical="top"/>
    </xf>
    <xf numFmtId="164" fontId="5" fillId="0" borderId="0" xfId="16" applyNumberFormat="1" applyFont="1" applyAlignment="1">
      <alignment vertical="center" textRotation="90"/>
    </xf>
    <xf numFmtId="49" fontId="16" fillId="0" borderId="47" xfId="16" applyNumberFormat="1" applyFont="1" applyBorder="1" applyAlignment="1">
      <alignment vertical="center" wrapText="1"/>
    </xf>
    <xf numFmtId="0" fontId="16" fillId="0" borderId="28" xfId="16" applyFont="1" applyBorder="1" applyAlignment="1">
      <alignment vertical="center"/>
    </xf>
    <xf numFmtId="164" fontId="8" fillId="17" borderId="13" xfId="16" applyNumberFormat="1" applyFont="1" applyFill="1" applyBorder="1" applyAlignment="1">
      <alignment horizontal="center" vertical="top"/>
    </xf>
    <xf numFmtId="0" fontId="17" fillId="23" borderId="15" xfId="16" applyFont="1" applyFill="1" applyBorder="1" applyAlignment="1">
      <alignment horizontal="center" vertical="top"/>
    </xf>
    <xf numFmtId="0" fontId="92" fillId="0" borderId="0" xfId="16" applyFont="1" applyAlignment="1">
      <alignment vertical="center"/>
    </xf>
    <xf numFmtId="49" fontId="16" fillId="0" borderId="53" xfId="16" applyNumberFormat="1" applyFont="1" applyBorder="1" applyAlignment="1">
      <alignment vertical="center" wrapText="1"/>
    </xf>
    <xf numFmtId="0" fontId="16" fillId="0" borderId="59" xfId="16" applyFont="1" applyBorder="1" applyAlignment="1">
      <alignment vertical="center"/>
    </xf>
    <xf numFmtId="0" fontId="34" fillId="0" borderId="0" xfId="16" applyFont="1" applyAlignment="1">
      <alignment horizontal="center" vertical="center"/>
    </xf>
    <xf numFmtId="44" fontId="16" fillId="0" borderId="49" xfId="17" applyFont="1" applyFill="1" applyBorder="1" applyAlignment="1">
      <alignment horizontal="center" vertical="center" wrapText="1"/>
    </xf>
    <xf numFmtId="0" fontId="16" fillId="0" borderId="56" xfId="16" applyFont="1" applyBorder="1" applyAlignment="1">
      <alignment vertical="center"/>
    </xf>
    <xf numFmtId="0" fontId="5" fillId="0" borderId="33" xfId="16" applyFont="1" applyBorder="1" applyAlignment="1">
      <alignment horizontal="center"/>
    </xf>
    <xf numFmtId="0" fontId="5" fillId="0" borderId="7" xfId="6" applyFont="1" applyBorder="1" applyAlignment="1">
      <alignment vertical="top" wrapText="1"/>
    </xf>
    <xf numFmtId="164" fontId="5" fillId="3" borderId="32" xfId="16" applyNumberFormat="1" applyFont="1" applyFill="1" applyBorder="1" applyAlignment="1">
      <alignment horizontal="center" vertical="top"/>
    </xf>
    <xf numFmtId="164" fontId="5" fillId="3" borderId="5" xfId="16" applyNumberFormat="1" applyFont="1" applyFill="1" applyBorder="1" applyAlignment="1">
      <alignment horizontal="center" vertical="top"/>
    </xf>
    <xf numFmtId="0" fontId="16" fillId="0" borderId="33" xfId="16" applyFont="1" applyBorder="1" applyAlignment="1">
      <alignment horizontal="center" vertical="top"/>
    </xf>
    <xf numFmtId="0" fontId="3" fillId="0" borderId="0" xfId="16" applyAlignment="1">
      <alignment horizontal="center"/>
    </xf>
    <xf numFmtId="0" fontId="17" fillId="11" borderId="4" xfId="16" applyFont="1" applyFill="1" applyBorder="1" applyAlignment="1">
      <alignment horizontal="center" vertical="top"/>
    </xf>
    <xf numFmtId="1" fontId="5" fillId="11" borderId="27" xfId="16" applyNumberFormat="1" applyFont="1" applyFill="1" applyBorder="1" applyAlignment="1">
      <alignment horizontal="center" vertical="top"/>
    </xf>
    <xf numFmtId="49" fontId="5" fillId="14" borderId="47" xfId="16" applyNumberFormat="1" applyFont="1" applyFill="1" applyBorder="1" applyAlignment="1">
      <alignment vertical="center" wrapText="1"/>
    </xf>
    <xf numFmtId="0" fontId="5" fillId="3" borderId="28" xfId="16" applyFont="1" applyFill="1" applyBorder="1" applyAlignment="1">
      <alignment vertical="center"/>
    </xf>
    <xf numFmtId="164" fontId="10" fillId="17" borderId="27" xfId="16" applyNumberFormat="1" applyFont="1" applyFill="1" applyBorder="1" applyAlignment="1">
      <alignment horizontal="center" vertical="top"/>
    </xf>
    <xf numFmtId="0" fontId="21" fillId="3" borderId="4" xfId="16" applyFont="1" applyFill="1" applyBorder="1" applyAlignment="1">
      <alignment horizontal="center" vertical="top" wrapText="1"/>
    </xf>
    <xf numFmtId="49" fontId="5" fillId="14" borderId="53" xfId="16" applyNumberFormat="1" applyFont="1" applyFill="1" applyBorder="1" applyAlignment="1">
      <alignment vertical="center" wrapText="1"/>
    </xf>
    <xf numFmtId="0" fontId="5" fillId="3" borderId="59" xfId="16" applyFont="1" applyFill="1" applyBorder="1" applyAlignment="1">
      <alignment vertical="center"/>
    </xf>
    <xf numFmtId="164" fontId="34" fillId="0" borderId="16" xfId="16" applyNumberFormat="1" applyFont="1" applyBorder="1" applyAlignment="1">
      <alignment horizontal="center" vertical="top"/>
    </xf>
    <xf numFmtId="0" fontId="16" fillId="3" borderId="5" xfId="16" applyFont="1" applyFill="1" applyBorder="1" applyAlignment="1">
      <alignment horizontal="center" vertical="top"/>
    </xf>
    <xf numFmtId="0" fontId="5" fillId="0" borderId="5" xfId="6" applyFont="1" applyBorder="1" applyAlignment="1">
      <alignment vertical="top" wrapText="1"/>
    </xf>
    <xf numFmtId="49" fontId="13" fillId="0" borderId="15" xfId="16" applyNumberFormat="1" applyFont="1" applyBorder="1" applyAlignment="1">
      <alignment horizontal="center" vertical="top" wrapText="1"/>
    </xf>
    <xf numFmtId="0" fontId="21" fillId="3" borderId="15" xfId="16" applyFont="1" applyFill="1" applyBorder="1" applyAlignment="1">
      <alignment horizontal="center" vertical="top" wrapText="1"/>
    </xf>
    <xf numFmtId="49" fontId="5" fillId="14" borderId="49" xfId="16" applyNumberFormat="1" applyFont="1" applyFill="1" applyBorder="1" applyAlignment="1">
      <alignment horizontal="center" vertical="center" wrapText="1"/>
    </xf>
    <xf numFmtId="0" fontId="5" fillId="3" borderId="56" xfId="16" applyFont="1" applyFill="1" applyBorder="1" applyAlignment="1">
      <alignment horizontal="center" vertical="center"/>
    </xf>
    <xf numFmtId="0" fontId="16" fillId="3" borderId="32" xfId="16" applyFont="1" applyFill="1" applyBorder="1" applyAlignment="1">
      <alignment horizontal="center" vertical="top"/>
    </xf>
    <xf numFmtId="0" fontId="5" fillId="0" borderId="38" xfId="6" applyFont="1" applyBorder="1" applyAlignment="1">
      <alignment vertical="top" wrapText="1"/>
    </xf>
    <xf numFmtId="0" fontId="21" fillId="3" borderId="38" xfId="16" applyFont="1" applyFill="1" applyBorder="1" applyAlignment="1">
      <alignment horizontal="center" vertical="top" wrapText="1"/>
    </xf>
    <xf numFmtId="0" fontId="5" fillId="3" borderId="29" xfId="16" applyFont="1" applyFill="1" applyBorder="1" applyAlignment="1">
      <alignment vertical="center" wrapText="1"/>
    </xf>
    <xf numFmtId="0" fontId="16" fillId="3" borderId="8" xfId="16" applyFont="1" applyFill="1" applyBorder="1" applyAlignment="1">
      <alignment horizontal="center" vertical="top"/>
    </xf>
    <xf numFmtId="0" fontId="5" fillId="3" borderId="35" xfId="16" applyFont="1" applyFill="1" applyBorder="1" applyAlignment="1">
      <alignment vertical="center"/>
    </xf>
    <xf numFmtId="0" fontId="5" fillId="3" borderId="38" xfId="16" applyFont="1" applyFill="1" applyBorder="1" applyAlignment="1">
      <alignment vertical="center" wrapText="1"/>
    </xf>
    <xf numFmtId="49" fontId="5" fillId="14" borderId="65" xfId="16" applyNumberFormat="1" applyFont="1" applyFill="1" applyBorder="1" applyAlignment="1">
      <alignment vertical="center" wrapText="1"/>
    </xf>
    <xf numFmtId="0" fontId="5" fillId="3" borderId="68" xfId="16" applyFont="1" applyFill="1" applyBorder="1" applyAlignment="1">
      <alignment vertical="center"/>
    </xf>
    <xf numFmtId="0" fontId="5" fillId="3" borderId="12" xfId="16" applyFont="1" applyFill="1" applyBorder="1" applyAlignment="1">
      <alignment vertical="center" wrapText="1"/>
    </xf>
    <xf numFmtId="0" fontId="16" fillId="3" borderId="18" xfId="16" applyFont="1" applyFill="1" applyBorder="1" applyAlignment="1">
      <alignment horizontal="center" vertical="top"/>
    </xf>
    <xf numFmtId="2" fontId="16" fillId="14" borderId="0" xfId="16" applyNumberFormat="1" applyFont="1" applyFill="1" applyAlignment="1">
      <alignment vertical="center" wrapText="1"/>
    </xf>
    <xf numFmtId="0" fontId="5" fillId="3" borderId="54" xfId="16" applyFont="1" applyFill="1" applyBorder="1" applyAlignment="1">
      <alignment vertical="center" wrapText="1"/>
    </xf>
    <xf numFmtId="0" fontId="17" fillId="23" borderId="27" xfId="16" applyFont="1" applyFill="1" applyBorder="1" applyAlignment="1">
      <alignment horizontal="center" vertical="top"/>
    </xf>
    <xf numFmtId="49" fontId="5" fillId="14" borderId="61" xfId="16" applyNumberFormat="1" applyFont="1" applyFill="1" applyBorder="1" applyAlignment="1">
      <alignment vertical="center" wrapText="1"/>
    </xf>
    <xf numFmtId="0" fontId="5" fillId="3" borderId="58" xfId="16" applyFont="1" applyFill="1" applyBorder="1" applyAlignment="1">
      <alignment vertical="center"/>
    </xf>
    <xf numFmtId="0" fontId="5" fillId="3" borderId="64" xfId="16" applyFont="1" applyFill="1" applyBorder="1" applyAlignment="1">
      <alignment vertical="center" wrapText="1"/>
    </xf>
    <xf numFmtId="164" fontId="5" fillId="3" borderId="22" xfId="16" applyNumberFormat="1" applyFont="1" applyFill="1" applyBorder="1" applyAlignment="1">
      <alignment horizontal="center" vertical="top"/>
    </xf>
    <xf numFmtId="0" fontId="5" fillId="0" borderId="18" xfId="6" applyFont="1" applyBorder="1" applyAlignment="1">
      <alignment vertical="top" wrapText="1"/>
    </xf>
    <xf numFmtId="49" fontId="5" fillId="14" borderId="42" xfId="16" applyNumberFormat="1" applyFont="1" applyFill="1" applyBorder="1" applyAlignment="1">
      <alignment vertical="center" wrapText="1"/>
    </xf>
    <xf numFmtId="0" fontId="5" fillId="3" borderId="43" xfId="16" applyFont="1" applyFill="1" applyBorder="1" applyAlignment="1">
      <alignment vertical="center"/>
    </xf>
    <xf numFmtId="0" fontId="5" fillId="0" borderId="36" xfId="5" applyFont="1" applyBorder="1" applyAlignment="1">
      <alignment vertical="top" wrapText="1"/>
    </xf>
    <xf numFmtId="164" fontId="34" fillId="0" borderId="34" xfId="16" applyNumberFormat="1" applyFont="1" applyBorder="1" applyAlignment="1">
      <alignment horizontal="center" vertical="top"/>
    </xf>
    <xf numFmtId="49" fontId="13" fillId="0" borderId="38" xfId="16" applyNumberFormat="1" applyFont="1" applyBorder="1" applyAlignment="1">
      <alignment horizontal="center" vertical="top" wrapText="1"/>
    </xf>
    <xf numFmtId="49" fontId="7" fillId="0" borderId="14" xfId="16" applyNumberFormat="1" applyFont="1" applyBorder="1" applyAlignment="1">
      <alignment vertical="top" wrapText="1"/>
    </xf>
    <xf numFmtId="0" fontId="16" fillId="0" borderId="12" xfId="16" applyFont="1" applyBorder="1" applyAlignment="1">
      <alignment horizontal="center" vertical="top"/>
    </xf>
    <xf numFmtId="0" fontId="16" fillId="3" borderId="25" xfId="16" applyFont="1" applyFill="1" applyBorder="1" applyAlignment="1">
      <alignment horizontal="center" vertical="top"/>
    </xf>
    <xf numFmtId="0" fontId="5" fillId="3" borderId="69" xfId="16" applyFont="1" applyFill="1" applyBorder="1" applyAlignment="1">
      <alignment vertical="center"/>
    </xf>
    <xf numFmtId="0" fontId="5" fillId="0" borderId="29" xfId="5" applyFont="1" applyBorder="1" applyAlignment="1">
      <alignment vertical="top" wrapText="1"/>
    </xf>
    <xf numFmtId="164" fontId="10" fillId="11" borderId="33" xfId="16" applyNumberFormat="1" applyFont="1" applyFill="1" applyBorder="1" applyAlignment="1">
      <alignment horizontal="center" vertical="top"/>
    </xf>
    <xf numFmtId="0" fontId="17" fillId="11" borderId="27" xfId="16" applyFont="1" applyFill="1" applyBorder="1" applyAlignment="1">
      <alignment horizontal="center" vertical="top"/>
    </xf>
    <xf numFmtId="0" fontId="21" fillId="11" borderId="0" xfId="16" applyFont="1" applyFill="1" applyAlignment="1">
      <alignment vertical="top" wrapText="1"/>
    </xf>
    <xf numFmtId="164" fontId="34" fillId="11" borderId="27" xfId="16" applyNumberFormat="1" applyFont="1" applyFill="1" applyBorder="1" applyAlignment="1">
      <alignment horizontal="center" vertical="top"/>
    </xf>
    <xf numFmtId="0" fontId="5" fillId="3" borderId="2" xfId="16" applyFont="1" applyFill="1" applyBorder="1" applyAlignment="1">
      <alignment horizontal="center" vertical="center" wrapText="1"/>
    </xf>
    <xf numFmtId="0" fontId="5" fillId="0" borderId="9" xfId="16" applyFont="1" applyBorder="1" applyAlignment="1">
      <alignment horizontal="center" vertical="center"/>
    </xf>
    <xf numFmtId="0" fontId="5" fillId="0" borderId="9" xfId="16" applyFont="1" applyBorder="1" applyAlignment="1">
      <alignment vertical="center" wrapText="1"/>
    </xf>
    <xf numFmtId="0" fontId="8" fillId="0" borderId="3" xfId="16" applyFont="1" applyBorder="1" applyAlignment="1">
      <alignment vertical="center"/>
    </xf>
    <xf numFmtId="0" fontId="8" fillId="0" borderId="4" xfId="16" applyFont="1" applyBorder="1" applyAlignment="1">
      <alignment vertical="center"/>
    </xf>
    <xf numFmtId="0" fontId="8" fillId="7" borderId="10" xfId="16" applyFont="1" applyFill="1" applyBorder="1" applyAlignment="1">
      <alignment vertical="center"/>
    </xf>
    <xf numFmtId="0" fontId="8" fillId="7" borderId="11" xfId="16" applyFont="1" applyFill="1" applyBorder="1" applyAlignment="1">
      <alignment vertical="center"/>
    </xf>
    <xf numFmtId="0" fontId="5" fillId="3" borderId="9" xfId="16" applyFont="1" applyFill="1" applyBorder="1" applyAlignment="1">
      <alignment horizontal="center" vertical="top"/>
    </xf>
    <xf numFmtId="0" fontId="5" fillId="0" borderId="17" xfId="16" applyFont="1" applyBorder="1" applyAlignment="1">
      <alignment horizontal="center" vertical="center"/>
    </xf>
    <xf numFmtId="0" fontId="23" fillId="0" borderId="9" xfId="16" applyFont="1" applyBorder="1" applyAlignment="1">
      <alignment horizontal="justify" vertical="center"/>
    </xf>
    <xf numFmtId="0" fontId="17" fillId="0" borderId="11" xfId="16" applyFont="1" applyBorder="1" applyAlignment="1">
      <alignment horizontal="left" vertical="top"/>
    </xf>
    <xf numFmtId="0" fontId="25" fillId="0" borderId="11" xfId="16" applyFont="1" applyBorder="1" applyAlignment="1">
      <alignment horizontal="left" vertical="top"/>
    </xf>
    <xf numFmtId="0" fontId="26" fillId="0" borderId="11" xfId="16" applyFont="1" applyBorder="1" applyAlignment="1">
      <alignment horizontal="left" vertical="top"/>
    </xf>
    <xf numFmtId="0" fontId="25" fillId="0" borderId="12" xfId="16" applyFont="1" applyBorder="1" applyAlignment="1">
      <alignment vertical="top"/>
    </xf>
    <xf numFmtId="49" fontId="17" fillId="9" borderId="27" xfId="16" applyNumberFormat="1" applyFont="1" applyFill="1" applyBorder="1" applyAlignment="1">
      <alignment horizontal="center" vertical="top" wrapText="1"/>
    </xf>
    <xf numFmtId="0" fontId="17" fillId="8" borderId="10" xfId="16" applyFont="1" applyFill="1" applyBorder="1" applyAlignment="1">
      <alignment horizontal="left" vertical="top"/>
    </xf>
    <xf numFmtId="0" fontId="3" fillId="9" borderId="11" xfId="16" applyFill="1" applyBorder="1"/>
    <xf numFmtId="0" fontId="29" fillId="9" borderId="11" xfId="16" applyFont="1" applyFill="1" applyBorder="1"/>
    <xf numFmtId="0" fontId="27" fillId="8" borderId="26" xfId="16" applyFont="1" applyFill="1" applyBorder="1" applyAlignment="1">
      <alignment horizontal="left" vertical="top"/>
    </xf>
    <xf numFmtId="0" fontId="28" fillId="8" borderId="26" xfId="16" applyFont="1" applyFill="1" applyBorder="1" applyAlignment="1">
      <alignment horizontal="left" vertical="top"/>
    </xf>
    <xf numFmtId="0" fontId="28" fillId="9" borderId="26" xfId="16" applyFont="1" applyFill="1" applyBorder="1" applyAlignment="1">
      <alignment horizontal="left" vertical="top"/>
    </xf>
    <xf numFmtId="0" fontId="28" fillId="9" borderId="26" xfId="16" applyFont="1" applyFill="1" applyBorder="1"/>
    <xf numFmtId="49" fontId="17" fillId="9" borderId="9" xfId="16" applyNumberFormat="1" applyFont="1" applyFill="1" applyBorder="1" applyAlignment="1">
      <alignment horizontal="center" vertical="top" wrapText="1"/>
    </xf>
    <xf numFmtId="0" fontId="27" fillId="0" borderId="3" xfId="16" applyFont="1" applyBorder="1" applyAlignment="1">
      <alignment horizontal="center" vertical="center"/>
    </xf>
    <xf numFmtId="0" fontId="27" fillId="0" borderId="0" xfId="16" applyFont="1" applyAlignment="1">
      <alignment horizontal="center" vertical="center"/>
    </xf>
    <xf numFmtId="0" fontId="8" fillId="0" borderId="0" xfId="16" applyFont="1" applyAlignment="1">
      <alignment horizontal="center" vertical="center"/>
    </xf>
    <xf numFmtId="0" fontId="1" fillId="0" borderId="0" xfId="6"/>
    <xf numFmtId="0" fontId="29" fillId="0" borderId="27" xfId="0" applyFont="1" applyBorder="1" applyAlignment="1">
      <alignment vertical="top" wrapText="1"/>
    </xf>
    <xf numFmtId="0" fontId="27" fillId="0" borderId="27" xfId="6" applyFont="1" applyBorder="1" applyAlignment="1">
      <alignment horizontal="center" vertical="top" wrapText="1"/>
    </xf>
    <xf numFmtId="0" fontId="29" fillId="0" borderId="33" xfId="0" applyFont="1" applyBorder="1" applyAlignment="1">
      <alignment vertical="top" wrapText="1"/>
    </xf>
    <xf numFmtId="0" fontId="27" fillId="0" borderId="33" xfId="6" applyFont="1" applyBorder="1" applyAlignment="1">
      <alignment horizontal="center" vertical="top" wrapText="1"/>
    </xf>
    <xf numFmtId="0" fontId="29" fillId="0" borderId="33" xfId="6" applyFont="1" applyBorder="1" applyAlignment="1">
      <alignment vertical="top" wrapText="1"/>
    </xf>
    <xf numFmtId="0" fontId="29" fillId="0" borderId="14" xfId="18" applyFont="1" applyBorder="1" applyAlignment="1">
      <alignment vertical="top" wrapText="1"/>
    </xf>
    <xf numFmtId="0" fontId="0" fillId="0" borderId="0" xfId="6" applyFont="1"/>
    <xf numFmtId="0" fontId="29" fillId="0" borderId="34" xfId="6" applyFont="1" applyBorder="1" applyAlignment="1">
      <alignment vertical="top" wrapText="1"/>
    </xf>
    <xf numFmtId="0" fontId="27" fillId="0" borderId="34" xfId="6" applyFont="1" applyBorder="1" applyAlignment="1">
      <alignment horizontal="center" vertical="top" wrapText="1"/>
    </xf>
    <xf numFmtId="0" fontId="27" fillId="0" borderId="10" xfId="6" applyFont="1" applyBorder="1" applyAlignment="1">
      <alignment vertical="top" wrapText="1"/>
    </xf>
    <xf numFmtId="0" fontId="8" fillId="0" borderId="9" xfId="6" applyFont="1" applyBorder="1" applyAlignment="1">
      <alignment horizontal="center" vertical="top" wrapText="1"/>
    </xf>
    <xf numFmtId="0" fontId="15" fillId="0" borderId="0" xfId="0" applyFont="1" applyAlignment="1">
      <alignment horizontal="left" wrapText="1"/>
    </xf>
    <xf numFmtId="49" fontId="16" fillId="3" borderId="34" xfId="0" applyNumberFormat="1" applyFont="1" applyFill="1" applyBorder="1" applyAlignment="1">
      <alignment horizontal="left" vertical="top" wrapText="1"/>
    </xf>
    <xf numFmtId="49" fontId="16" fillId="3" borderId="33" xfId="0" applyNumberFormat="1" applyFont="1" applyFill="1" applyBorder="1" applyAlignment="1">
      <alignment horizontal="left" vertical="top" wrapText="1"/>
    </xf>
    <xf numFmtId="49" fontId="16" fillId="3" borderId="27" xfId="0" applyNumberFormat="1" applyFont="1" applyFill="1" applyBorder="1" applyAlignment="1">
      <alignment horizontal="left" vertical="top" wrapText="1"/>
    </xf>
    <xf numFmtId="0" fontId="8" fillId="11" borderId="34" xfId="0" applyFont="1" applyFill="1" applyBorder="1" applyAlignment="1">
      <alignment horizontal="center" vertical="center" textRotation="90" wrapText="1"/>
    </xf>
    <xf numFmtId="0" fontId="8" fillId="11" borderId="27" xfId="0" applyFont="1" applyFill="1" applyBorder="1" applyAlignment="1">
      <alignment horizontal="center" vertical="center" textRotation="90" wrapText="1"/>
    </xf>
    <xf numFmtId="0" fontId="8" fillId="11" borderId="33" xfId="0" applyFont="1" applyFill="1" applyBorder="1" applyAlignment="1">
      <alignment horizontal="center" vertical="center" textRotation="90" wrapText="1"/>
    </xf>
    <xf numFmtId="49" fontId="20" fillId="3" borderId="34" xfId="0" applyNumberFormat="1" applyFont="1" applyFill="1" applyBorder="1" applyAlignment="1">
      <alignment horizontal="center" vertical="center" textRotation="90"/>
    </xf>
    <xf numFmtId="49" fontId="20" fillId="3" borderId="33" xfId="0" applyNumberFormat="1" applyFont="1" applyFill="1" applyBorder="1" applyAlignment="1">
      <alignment horizontal="center" vertical="center" textRotation="90"/>
    </xf>
    <xf numFmtId="49" fontId="20" fillId="3" borderId="27" xfId="0" applyNumberFormat="1" applyFont="1" applyFill="1" applyBorder="1" applyAlignment="1">
      <alignment horizontal="center" vertical="center" textRotation="90"/>
    </xf>
    <xf numFmtId="0" fontId="25" fillId="0" borderId="0" xfId="0" applyFont="1" applyAlignment="1">
      <alignment horizontal="center" vertical="center" wrapText="1"/>
    </xf>
    <xf numFmtId="0" fontId="28" fillId="0" borderId="0" xfId="0" applyFont="1" applyAlignment="1">
      <alignment horizontal="center" vertical="center"/>
    </xf>
    <xf numFmtId="0" fontId="4" fillId="9" borderId="32" xfId="0" applyFont="1" applyFill="1" applyBorder="1" applyAlignment="1">
      <alignment horizontal="center" vertical="center" textRotation="90" wrapText="1"/>
    </xf>
    <xf numFmtId="0" fontId="4" fillId="9" borderId="22" xfId="0" applyFont="1" applyFill="1" applyBorder="1" applyAlignment="1">
      <alignment horizontal="center" vertical="center" textRotation="90" wrapText="1"/>
    </xf>
    <xf numFmtId="0" fontId="4" fillId="9" borderId="1" xfId="0" applyFont="1" applyFill="1" applyBorder="1" applyAlignment="1">
      <alignment horizontal="center" vertical="center" textRotation="90" wrapText="1"/>
    </xf>
    <xf numFmtId="0" fontId="4" fillId="7" borderId="32" xfId="0" applyFont="1" applyFill="1" applyBorder="1" applyAlignment="1">
      <alignment horizontal="center" vertical="center" textRotation="90" wrapText="1"/>
    </xf>
    <xf numFmtId="0" fontId="4" fillId="7" borderId="22" xfId="0" applyFont="1" applyFill="1" applyBorder="1" applyAlignment="1">
      <alignment horizontal="center" vertical="center" textRotation="90" wrapText="1"/>
    </xf>
    <xf numFmtId="0" fontId="4" fillId="7" borderId="1" xfId="0" applyFont="1" applyFill="1" applyBorder="1" applyAlignment="1">
      <alignment horizontal="center" vertical="center" textRotation="90" wrapText="1"/>
    </xf>
    <xf numFmtId="0" fontId="4" fillId="11" borderId="7" xfId="0" applyFont="1" applyFill="1" applyBorder="1" applyAlignment="1">
      <alignment horizontal="center" vertical="center" textRotation="90" wrapText="1"/>
    </xf>
    <xf numFmtId="0" fontId="4" fillId="11" borderId="24" xfId="0" applyFont="1" applyFill="1" applyBorder="1" applyAlignment="1">
      <alignment horizontal="center" vertical="center" textRotation="90" wrapText="1"/>
    </xf>
    <xf numFmtId="0" fontId="4" fillId="11" borderId="20" xfId="0" applyFont="1" applyFill="1" applyBorder="1" applyAlignment="1">
      <alignment horizontal="center" vertical="center" textRotation="90" wrapText="1"/>
    </xf>
    <xf numFmtId="49" fontId="19" fillId="8" borderId="34" xfId="0" applyNumberFormat="1" applyFont="1" applyFill="1" applyBorder="1" applyAlignment="1">
      <alignment horizontal="center" vertical="top"/>
    </xf>
    <xf numFmtId="49" fontId="19" fillId="8" borderId="33" xfId="0" applyNumberFormat="1" applyFont="1" applyFill="1" applyBorder="1" applyAlignment="1">
      <alignment horizontal="center" vertical="top"/>
    </xf>
    <xf numFmtId="49" fontId="19" fillId="8" borderId="27" xfId="0" applyNumberFormat="1" applyFont="1" applyFill="1" applyBorder="1" applyAlignment="1">
      <alignment horizontal="center" vertical="top"/>
    </xf>
    <xf numFmtId="49" fontId="19" fillId="8" borderId="38" xfId="0" applyNumberFormat="1" applyFont="1" applyFill="1" applyBorder="1" applyAlignment="1">
      <alignment horizontal="center" vertical="top"/>
    </xf>
    <xf numFmtId="49" fontId="19" fillId="8" borderId="4" xfId="0" applyNumberFormat="1" applyFont="1" applyFill="1" applyBorder="1" applyAlignment="1">
      <alignment horizontal="center" vertical="top"/>
    </xf>
    <xf numFmtId="49" fontId="19" fillId="8" borderId="8" xfId="0" applyNumberFormat="1" applyFont="1" applyFill="1" applyBorder="1" applyAlignment="1">
      <alignment horizontal="center" vertical="top"/>
    </xf>
    <xf numFmtId="49" fontId="19" fillId="8" borderId="21" xfId="0" applyNumberFormat="1" applyFont="1" applyFill="1" applyBorder="1" applyAlignment="1">
      <alignment horizontal="center" vertical="top"/>
    </xf>
    <xf numFmtId="0" fontId="5" fillId="12" borderId="37" xfId="0" applyFont="1" applyFill="1" applyBorder="1" applyAlignment="1">
      <alignment horizontal="left" vertical="top" wrapText="1"/>
    </xf>
    <xf numFmtId="0" fontId="5" fillId="12" borderId="14" xfId="0" applyFont="1" applyFill="1" applyBorder="1" applyAlignment="1">
      <alignment horizontal="left" vertical="top" wrapText="1"/>
    </xf>
    <xf numFmtId="0" fontId="5" fillId="12" borderId="2" xfId="0" applyFont="1" applyFill="1" applyBorder="1" applyAlignment="1">
      <alignment horizontal="left" vertical="top" wrapText="1"/>
    </xf>
    <xf numFmtId="49" fontId="17" fillId="11" borderId="34" xfId="0" applyNumberFormat="1" applyFont="1" applyFill="1" applyBorder="1" applyAlignment="1">
      <alignment horizontal="center" vertical="top" wrapText="1"/>
    </xf>
    <xf numFmtId="49" fontId="17" fillId="11" borderId="33" xfId="0" applyNumberFormat="1" applyFont="1" applyFill="1" applyBorder="1" applyAlignment="1">
      <alignment horizontal="center" vertical="top" wrapText="1"/>
    </xf>
    <xf numFmtId="49" fontId="17" fillId="11" borderId="27" xfId="0" applyNumberFormat="1" applyFont="1" applyFill="1" applyBorder="1" applyAlignment="1">
      <alignment horizontal="center" vertical="top" wrapText="1"/>
    </xf>
    <xf numFmtId="49" fontId="17" fillId="13" borderId="33" xfId="0" applyNumberFormat="1" applyFont="1" applyFill="1" applyBorder="1" applyAlignment="1">
      <alignment horizontal="center" vertical="top"/>
    </xf>
    <xf numFmtId="49" fontId="17" fillId="13" borderId="27" xfId="0" applyNumberFormat="1" applyFont="1" applyFill="1" applyBorder="1" applyAlignment="1">
      <alignment horizontal="center" vertical="top"/>
    </xf>
    <xf numFmtId="49" fontId="17" fillId="12" borderId="34" xfId="0" applyNumberFormat="1" applyFont="1" applyFill="1" applyBorder="1" applyAlignment="1">
      <alignment horizontal="center" vertical="top" wrapText="1"/>
    </xf>
    <xf numFmtId="49" fontId="17" fillId="12" borderId="33" xfId="0" applyNumberFormat="1" applyFont="1" applyFill="1" applyBorder="1" applyAlignment="1">
      <alignment horizontal="center" vertical="top" wrapText="1"/>
    </xf>
    <xf numFmtId="49" fontId="17" fillId="12" borderId="27" xfId="0" applyNumberFormat="1" applyFont="1" applyFill="1" applyBorder="1" applyAlignment="1">
      <alignment horizontal="center" vertical="top" wrapText="1"/>
    </xf>
    <xf numFmtId="0" fontId="5" fillId="12" borderId="6" xfId="0" applyFont="1" applyFill="1" applyBorder="1" applyAlignment="1">
      <alignment horizontal="left" vertical="top" wrapText="1"/>
    </xf>
    <xf numFmtId="0" fontId="5" fillId="12" borderId="23" xfId="0" applyFont="1" applyFill="1" applyBorder="1" applyAlignment="1">
      <alignment horizontal="left" vertical="top" wrapText="1"/>
    </xf>
    <xf numFmtId="49" fontId="17" fillId="13" borderId="38" xfId="0" applyNumberFormat="1" applyFont="1" applyFill="1" applyBorder="1" applyAlignment="1">
      <alignment horizontal="center" vertical="top"/>
    </xf>
    <xf numFmtId="49" fontId="17" fillId="13" borderId="15" xfId="0" applyNumberFormat="1" applyFont="1" applyFill="1" applyBorder="1" applyAlignment="1">
      <alignment horizontal="center" vertical="top"/>
    </xf>
    <xf numFmtId="49" fontId="17" fillId="13" borderId="4" xfId="0" applyNumberFormat="1" applyFont="1" applyFill="1" applyBorder="1" applyAlignment="1">
      <alignment horizontal="center" vertical="top"/>
    </xf>
    <xf numFmtId="0" fontId="21" fillId="3" borderId="26" xfId="0" applyFont="1" applyFill="1" applyBorder="1" applyAlignment="1">
      <alignment horizontal="center" vertical="top" wrapText="1"/>
    </xf>
    <xf numFmtId="0" fontId="21" fillId="3" borderId="0" xfId="0" applyFont="1" applyFill="1" applyAlignment="1">
      <alignment horizontal="center" vertical="top" wrapText="1"/>
    </xf>
    <xf numFmtId="0" fontId="21" fillId="3" borderId="3" xfId="0" applyFont="1" applyFill="1" applyBorder="1" applyAlignment="1">
      <alignment horizontal="center" vertical="top" wrapText="1"/>
    </xf>
    <xf numFmtId="0" fontId="16" fillId="0" borderId="51" xfId="5" applyFont="1" applyBorder="1" applyAlignment="1">
      <alignment horizontal="left" vertical="center" wrapText="1"/>
    </xf>
    <xf numFmtId="0" fontId="16" fillId="0" borderId="29" xfId="5" applyFont="1" applyBorder="1" applyAlignment="1">
      <alignment horizontal="left" vertical="center" wrapText="1"/>
    </xf>
    <xf numFmtId="0" fontId="16" fillId="3" borderId="50"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6" fillId="3" borderId="49" xfId="0" applyFont="1" applyFill="1" applyBorder="1" applyAlignment="1">
      <alignment horizontal="center" vertical="center"/>
    </xf>
    <xf numFmtId="0" fontId="16" fillId="3" borderId="47" xfId="0" applyFont="1" applyFill="1" applyBorder="1" applyAlignment="1">
      <alignment horizontal="center" vertical="center"/>
    </xf>
    <xf numFmtId="0" fontId="16" fillId="3" borderId="56" xfId="0" applyFont="1" applyFill="1" applyBorder="1" applyAlignment="1">
      <alignment horizontal="center" vertical="center" wrapText="1"/>
    </xf>
    <xf numFmtId="0" fontId="16" fillId="3" borderId="28" xfId="0" applyFont="1" applyFill="1" applyBorder="1" applyAlignment="1">
      <alignment horizontal="center" vertical="center" wrapText="1"/>
    </xf>
    <xf numFmtId="0" fontId="16" fillId="0" borderId="51" xfId="5" applyFont="1" applyBorder="1" applyAlignment="1">
      <alignment horizontal="left" vertical="top" wrapText="1"/>
    </xf>
    <xf numFmtId="0" fontId="16" fillId="0" borderId="29" xfId="5" applyFont="1" applyBorder="1" applyAlignment="1">
      <alignment horizontal="left" vertical="top" wrapText="1"/>
    </xf>
    <xf numFmtId="0" fontId="16" fillId="3" borderId="56" xfId="0" applyFont="1" applyFill="1" applyBorder="1" applyAlignment="1">
      <alignment horizontal="center" vertical="center"/>
    </xf>
    <xf numFmtId="0" fontId="16" fillId="3" borderId="28" xfId="0" applyFont="1" applyFill="1" applyBorder="1" applyAlignment="1">
      <alignment horizontal="center" vertical="center"/>
    </xf>
    <xf numFmtId="49" fontId="17" fillId="13" borderId="34" xfId="0" applyNumberFormat="1" applyFont="1" applyFill="1" applyBorder="1" applyAlignment="1">
      <alignment horizontal="center" vertical="top"/>
    </xf>
    <xf numFmtId="0" fontId="16" fillId="0" borderId="38" xfId="5" applyFont="1" applyBorder="1" applyAlignment="1">
      <alignment horizontal="left" vertical="top" wrapText="1"/>
    </xf>
    <xf numFmtId="0" fontId="16" fillId="0" borderId="4" xfId="5" applyFont="1" applyBorder="1" applyAlignment="1">
      <alignment horizontal="left" vertical="top" wrapText="1"/>
    </xf>
    <xf numFmtId="0" fontId="16" fillId="0" borderId="55" xfId="5" applyFont="1" applyBorder="1" applyAlignment="1">
      <alignment horizontal="left" vertical="top" wrapText="1"/>
    </xf>
    <xf numFmtId="0" fontId="16" fillId="3" borderId="54" xfId="0" applyFont="1" applyFill="1" applyBorder="1" applyAlignment="1">
      <alignment horizontal="center" vertical="center" wrapText="1"/>
    </xf>
    <xf numFmtId="0" fontId="16" fillId="3" borderId="53" xfId="0" applyFont="1" applyFill="1" applyBorder="1" applyAlignment="1">
      <alignment horizontal="center" vertical="center"/>
    </xf>
    <xf numFmtId="49" fontId="16" fillId="3" borderId="34" xfId="0" applyNumberFormat="1" applyFont="1" applyFill="1" applyBorder="1" applyAlignment="1">
      <alignment horizontal="center" vertical="top"/>
    </xf>
    <xf numFmtId="49" fontId="16" fillId="3" borderId="27" xfId="0" applyNumberFormat="1" applyFont="1" applyFill="1" applyBorder="1" applyAlignment="1">
      <alignment horizontal="center" vertical="top"/>
    </xf>
    <xf numFmtId="0" fontId="16" fillId="3" borderId="51" xfId="4" applyFont="1" applyFill="1" applyBorder="1" applyAlignment="1">
      <alignment horizontal="left" vertical="top" wrapText="1"/>
    </xf>
    <xf numFmtId="0" fontId="16" fillId="3" borderId="29" xfId="4" applyFont="1" applyFill="1" applyBorder="1" applyAlignment="1">
      <alignment horizontal="left" vertical="top" wrapText="1"/>
    </xf>
    <xf numFmtId="0" fontId="23" fillId="0" borderId="51" xfId="0" applyFont="1" applyBorder="1" applyAlignment="1">
      <alignment horizontal="left" vertical="top" wrapText="1"/>
    </xf>
    <xf numFmtId="0" fontId="23" fillId="0" borderId="29" xfId="0" applyFont="1" applyBorder="1" applyAlignment="1">
      <alignment horizontal="left" vertical="top" wrapText="1"/>
    </xf>
    <xf numFmtId="0" fontId="16" fillId="3" borderId="51" xfId="0" applyFont="1" applyFill="1" applyBorder="1" applyAlignment="1">
      <alignment horizontal="left" vertical="top" wrapText="1"/>
    </xf>
    <xf numFmtId="0" fontId="16" fillId="3" borderId="29" xfId="0" applyFont="1" applyFill="1" applyBorder="1" applyAlignment="1">
      <alignment horizontal="left" vertical="top" wrapText="1"/>
    </xf>
    <xf numFmtId="49" fontId="17" fillId="13" borderId="32" xfId="0" applyNumberFormat="1" applyFont="1" applyFill="1" applyBorder="1" applyAlignment="1">
      <alignment horizontal="center" vertical="top"/>
    </xf>
    <xf numFmtId="49" fontId="17" fillId="13" borderId="1" xfId="0" applyNumberFormat="1" applyFont="1" applyFill="1" applyBorder="1" applyAlignment="1">
      <alignment horizontal="center" vertical="top"/>
    </xf>
    <xf numFmtId="49" fontId="17" fillId="11" borderId="26" xfId="0" applyNumberFormat="1" applyFont="1" applyFill="1" applyBorder="1" applyAlignment="1">
      <alignment horizontal="center" vertical="top" wrapText="1"/>
    </xf>
    <xf numFmtId="0" fontId="21" fillId="11" borderId="3" xfId="0" applyFont="1" applyFill="1" applyBorder="1" applyAlignment="1">
      <alignment horizontal="center" vertical="top" wrapText="1"/>
    </xf>
    <xf numFmtId="49" fontId="8" fillId="12" borderId="34" xfId="0" applyNumberFormat="1" applyFont="1" applyFill="1" applyBorder="1" applyAlignment="1">
      <alignment horizontal="center" vertical="top" wrapText="1"/>
    </xf>
    <xf numFmtId="49" fontId="8" fillId="12" borderId="33" xfId="0" applyNumberFormat="1" applyFont="1" applyFill="1" applyBorder="1" applyAlignment="1">
      <alignment horizontal="center" vertical="top" wrapText="1"/>
    </xf>
    <xf numFmtId="49" fontId="8" fillId="12" borderId="27" xfId="0" applyNumberFormat="1" applyFont="1" applyFill="1" applyBorder="1" applyAlignment="1">
      <alignment horizontal="center" vertical="top" wrapText="1"/>
    </xf>
    <xf numFmtId="0" fontId="5" fillId="12" borderId="13" xfId="0" applyFont="1" applyFill="1" applyBorder="1" applyAlignment="1">
      <alignment horizontal="left" vertical="top" wrapText="1"/>
    </xf>
    <xf numFmtId="0" fontId="5" fillId="12" borderId="27" xfId="0" applyFont="1" applyFill="1" applyBorder="1" applyAlignment="1">
      <alignment horizontal="left" vertical="top" wrapText="1"/>
    </xf>
    <xf numFmtId="49" fontId="16" fillId="3" borderId="33" xfId="0" applyNumberFormat="1" applyFont="1" applyFill="1" applyBorder="1" applyAlignment="1">
      <alignment horizontal="center" vertical="top"/>
    </xf>
    <xf numFmtId="0" fontId="5" fillId="12" borderId="38" xfId="0" applyFont="1" applyFill="1" applyBorder="1" applyAlignment="1">
      <alignment horizontal="left" vertical="top" wrapText="1"/>
    </xf>
    <xf numFmtId="0" fontId="5" fillId="12" borderId="4" xfId="0" applyFont="1" applyFill="1" applyBorder="1" applyAlignment="1">
      <alignment horizontal="left" vertical="top" wrapText="1"/>
    </xf>
    <xf numFmtId="49" fontId="20" fillId="3" borderId="38" xfId="0" applyNumberFormat="1" applyFont="1" applyFill="1" applyBorder="1" applyAlignment="1">
      <alignment horizontal="center" vertical="center" textRotation="90"/>
    </xf>
    <xf numFmtId="49" fontId="20" fillId="3" borderId="15" xfId="0" applyNumberFormat="1" applyFont="1" applyFill="1" applyBorder="1" applyAlignment="1">
      <alignment horizontal="center" vertical="center" textRotation="90"/>
    </xf>
    <xf numFmtId="49" fontId="20" fillId="3" borderId="4" xfId="0" applyNumberFormat="1" applyFont="1" applyFill="1" applyBorder="1" applyAlignment="1">
      <alignment horizontal="center" vertical="center" textRotation="90"/>
    </xf>
    <xf numFmtId="0" fontId="5" fillId="12" borderId="34" xfId="0" applyFont="1" applyFill="1" applyBorder="1" applyAlignment="1">
      <alignment horizontal="left" vertical="top" wrapText="1"/>
    </xf>
    <xf numFmtId="49" fontId="8" fillId="13" borderId="34" xfId="0" applyNumberFormat="1" applyFont="1" applyFill="1" applyBorder="1" applyAlignment="1">
      <alignment horizontal="center" vertical="top"/>
    </xf>
    <xf numFmtId="49" fontId="8" fillId="13" borderId="27" xfId="0" applyNumberFormat="1" applyFont="1" applyFill="1" applyBorder="1" applyAlignment="1">
      <alignment horizontal="center" vertical="top"/>
    </xf>
    <xf numFmtId="0" fontId="5" fillId="11" borderId="38" xfId="0" applyFont="1" applyFill="1" applyBorder="1" applyAlignment="1">
      <alignment horizontal="center" vertical="top" wrapText="1"/>
    </xf>
    <xf numFmtId="0" fontId="5" fillId="11" borderId="26" xfId="0" applyFont="1" applyFill="1" applyBorder="1" applyAlignment="1">
      <alignment horizontal="center" vertical="top" wrapText="1"/>
    </xf>
    <xf numFmtId="0" fontId="5" fillId="11" borderId="37" xfId="0" applyFont="1" applyFill="1" applyBorder="1" applyAlignment="1">
      <alignment horizontal="center" vertical="top" wrapText="1"/>
    </xf>
    <xf numFmtId="0" fontId="5" fillId="11" borderId="15" xfId="0" applyFont="1" applyFill="1" applyBorder="1" applyAlignment="1">
      <alignment horizontal="center" vertical="top" wrapText="1"/>
    </xf>
    <xf numFmtId="0" fontId="5" fillId="11" borderId="0" xfId="0" applyFont="1" applyFill="1" applyAlignment="1">
      <alignment horizontal="center" vertical="top" wrapText="1"/>
    </xf>
    <xf numFmtId="0" fontId="5" fillId="11" borderId="14" xfId="0" applyFont="1" applyFill="1" applyBorder="1" applyAlignment="1">
      <alignment horizontal="center" vertical="top" wrapText="1"/>
    </xf>
    <xf numFmtId="0" fontId="5" fillId="11" borderId="4" xfId="0" applyFont="1" applyFill="1" applyBorder="1" applyAlignment="1">
      <alignment horizontal="center" vertical="top" wrapText="1"/>
    </xf>
    <xf numFmtId="0" fontId="5" fillId="11" borderId="3" xfId="0" applyFont="1" applyFill="1" applyBorder="1" applyAlignment="1">
      <alignment horizontal="center" vertical="top" wrapText="1"/>
    </xf>
    <xf numFmtId="0" fontId="5" fillId="11" borderId="2" xfId="0" applyFont="1" applyFill="1" applyBorder="1" applyAlignment="1">
      <alignment horizontal="center" vertical="top" wrapText="1"/>
    </xf>
    <xf numFmtId="49" fontId="20" fillId="3" borderId="32" xfId="0" applyNumberFormat="1" applyFont="1" applyFill="1" applyBorder="1" applyAlignment="1">
      <alignment horizontal="center" vertical="top" textRotation="90"/>
    </xf>
    <xf numFmtId="49" fontId="20" fillId="3" borderId="1" xfId="0" applyNumberFormat="1" applyFont="1" applyFill="1" applyBorder="1" applyAlignment="1">
      <alignment horizontal="center" vertical="top" textRotation="90"/>
    </xf>
    <xf numFmtId="0" fontId="5" fillId="11" borderId="34" xfId="0" applyFont="1" applyFill="1" applyBorder="1" applyAlignment="1">
      <alignment horizontal="left" vertical="top" wrapText="1"/>
    </xf>
    <xf numFmtId="0" fontId="5" fillId="11" borderId="27" xfId="0" applyFont="1" applyFill="1" applyBorder="1" applyAlignment="1">
      <alignment horizontal="left" vertical="top" wrapText="1"/>
    </xf>
    <xf numFmtId="49" fontId="14" fillId="8" borderId="34" xfId="0" applyNumberFormat="1" applyFont="1" applyFill="1" applyBorder="1" applyAlignment="1">
      <alignment horizontal="center" vertical="top"/>
    </xf>
    <xf numFmtId="49" fontId="14" fillId="8" borderId="27" xfId="0" applyNumberFormat="1" applyFont="1" applyFill="1" applyBorder="1" applyAlignment="1">
      <alignment horizontal="center" vertical="top"/>
    </xf>
    <xf numFmtId="0" fontId="0" fillId="10" borderId="12" xfId="0" applyFill="1" applyBorder="1" applyAlignment="1">
      <alignment horizontal="center"/>
    </xf>
    <xf numFmtId="0" fontId="0" fillId="10" borderId="10" xfId="0" applyFill="1" applyBorder="1" applyAlignment="1">
      <alignment horizontal="center"/>
    </xf>
    <xf numFmtId="0" fontId="5" fillId="0" borderId="3" xfId="0" applyFont="1" applyBorder="1" applyAlignment="1">
      <alignment horizontal="center"/>
    </xf>
    <xf numFmtId="0" fontId="8" fillId="7" borderId="12" xfId="0" applyFont="1" applyFill="1" applyBorder="1" applyAlignment="1">
      <alignment horizontal="left" vertical="top"/>
    </xf>
    <xf numFmtId="0" fontId="8" fillId="7" borderId="11" xfId="0" applyFont="1" applyFill="1" applyBorder="1" applyAlignment="1">
      <alignment horizontal="left" vertical="top"/>
    </xf>
    <xf numFmtId="0" fontId="8" fillId="7" borderId="10" xfId="0" applyFont="1" applyFill="1" applyBorder="1" applyAlignment="1">
      <alignment horizontal="left" vertical="top"/>
    </xf>
    <xf numFmtId="49" fontId="19" fillId="8" borderId="15" xfId="0" applyNumberFormat="1" applyFont="1" applyFill="1" applyBorder="1" applyAlignment="1">
      <alignment horizontal="center" vertical="top"/>
    </xf>
    <xf numFmtId="49" fontId="17" fillId="11" borderId="0" xfId="0" applyNumberFormat="1" applyFont="1" applyFill="1" applyAlignment="1">
      <alignment horizontal="center" vertical="top" wrapText="1"/>
    </xf>
    <xf numFmtId="49" fontId="19" fillId="7" borderId="34" xfId="0" applyNumberFormat="1" applyFont="1" applyFill="1" applyBorder="1" applyAlignment="1">
      <alignment horizontal="center" vertical="top"/>
    </xf>
    <xf numFmtId="49" fontId="19" fillId="7" borderId="33" xfId="0" applyNumberFormat="1" applyFont="1" applyFill="1" applyBorder="1" applyAlignment="1">
      <alignment horizontal="center" vertical="top"/>
    </xf>
    <xf numFmtId="0" fontId="4" fillId="0" borderId="34" xfId="0" applyFont="1" applyBorder="1" applyAlignment="1">
      <alignment horizontal="center" vertical="center" textRotation="90" wrapText="1"/>
    </xf>
    <xf numFmtId="0" fontId="4" fillId="0" borderId="33" xfId="0" applyFont="1" applyBorder="1" applyAlignment="1">
      <alignment horizontal="center" vertical="center" textRotation="90" wrapText="1"/>
    </xf>
    <xf numFmtId="0" fontId="4" fillId="0" borderId="27" xfId="0" applyFont="1" applyBorder="1" applyAlignment="1">
      <alignment horizontal="center" vertical="center" textRotation="90" wrapText="1"/>
    </xf>
    <xf numFmtId="0" fontId="8" fillId="0" borderId="34" xfId="3" applyFont="1" applyBorder="1" applyAlignment="1">
      <alignment horizontal="center" vertical="center" wrapText="1"/>
    </xf>
    <xf numFmtId="0" fontId="8" fillId="0" borderId="33" xfId="3" applyFont="1" applyBorder="1" applyAlignment="1">
      <alignment horizontal="center" vertical="center" wrapText="1"/>
    </xf>
    <xf numFmtId="0" fontId="8" fillId="0" borderId="27" xfId="3" applyFont="1" applyBorder="1" applyAlignment="1">
      <alignment horizontal="center" vertical="center" wrapText="1"/>
    </xf>
    <xf numFmtId="0" fontId="4" fillId="0" borderId="55" xfId="0" applyFont="1" applyBorder="1" applyAlignment="1">
      <alignment horizontal="center" vertical="center" wrapText="1"/>
    </xf>
    <xf numFmtId="0" fontId="4" fillId="0" borderId="29" xfId="0" applyFont="1" applyBorder="1" applyAlignment="1">
      <alignment horizontal="center" vertical="center" wrapText="1"/>
    </xf>
    <xf numFmtId="0" fontId="25" fillId="9" borderId="12" xfId="0" applyFont="1" applyFill="1" applyBorder="1" applyAlignment="1">
      <alignment horizontal="left" vertical="top"/>
    </xf>
    <xf numFmtId="0" fontId="25" fillId="9" borderId="11" xfId="0" applyFont="1" applyFill="1" applyBorder="1" applyAlignment="1">
      <alignment horizontal="left" vertical="top"/>
    </xf>
    <xf numFmtId="0" fontId="8" fillId="11" borderId="38" xfId="0" applyFont="1" applyFill="1" applyBorder="1" applyAlignment="1">
      <alignment horizontal="center" vertical="top" wrapText="1"/>
    </xf>
    <xf numFmtId="0" fontId="8" fillId="11" borderId="26" xfId="0" applyFont="1" applyFill="1" applyBorder="1" applyAlignment="1">
      <alignment horizontal="center" vertical="top" wrapText="1"/>
    </xf>
    <xf numFmtId="0" fontId="8" fillId="11" borderId="37" xfId="0" applyFont="1" applyFill="1" applyBorder="1" applyAlignment="1">
      <alignment horizontal="center" vertical="top" wrapText="1"/>
    </xf>
    <xf numFmtId="0" fontId="8" fillId="11" borderId="15" xfId="0" applyFont="1" applyFill="1" applyBorder="1" applyAlignment="1">
      <alignment horizontal="center" vertical="top" wrapText="1"/>
    </xf>
    <xf numFmtId="0" fontId="8" fillId="11" borderId="0" xfId="0" applyFont="1" applyFill="1" applyAlignment="1">
      <alignment horizontal="center" vertical="top" wrapText="1"/>
    </xf>
    <xf numFmtId="0" fontId="8" fillId="11" borderId="14" xfId="0" applyFont="1" applyFill="1" applyBorder="1" applyAlignment="1">
      <alignment horizontal="center" vertical="top" wrapText="1"/>
    </xf>
    <xf numFmtId="0" fontId="4" fillId="0" borderId="32" xfId="0" applyFont="1" applyBorder="1" applyAlignment="1">
      <alignment horizontal="center" vertical="center" textRotation="90" wrapText="1"/>
    </xf>
    <xf numFmtId="0" fontId="4" fillId="0" borderId="22" xfId="0" applyFont="1" applyBorder="1" applyAlignment="1">
      <alignment horizontal="center" vertical="center" textRotation="90" wrapText="1"/>
    </xf>
    <xf numFmtId="0" fontId="4" fillId="0" borderId="1" xfId="0" applyFont="1" applyBorder="1" applyAlignment="1">
      <alignment horizontal="center" vertical="center" textRotation="90" wrapText="1"/>
    </xf>
    <xf numFmtId="0" fontId="4" fillId="0" borderId="37"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2" xfId="0" applyFont="1" applyBorder="1" applyAlignment="1">
      <alignment horizontal="center" vertical="center" wrapText="1"/>
    </xf>
    <xf numFmtId="0" fontId="4" fillId="0" borderId="7" xfId="0" applyFont="1" applyBorder="1" applyAlignment="1">
      <alignment horizontal="center" vertical="center" textRotation="90" wrapText="1"/>
    </xf>
    <xf numFmtId="0" fontId="4" fillId="0" borderId="24" xfId="0" applyFont="1" applyBorder="1" applyAlignment="1">
      <alignment horizontal="center" vertical="center" textRotation="90" wrapText="1"/>
    </xf>
    <xf numFmtId="0" fontId="4" fillId="0" borderId="20" xfId="0" applyFont="1" applyBorder="1" applyAlignment="1">
      <alignment horizontal="center" vertical="center" textRotation="90" wrapText="1"/>
    </xf>
    <xf numFmtId="0" fontId="5" fillId="3" borderId="51" xfId="0" applyFont="1" applyFill="1" applyBorder="1" applyAlignment="1">
      <alignment horizontal="left" vertical="top" wrapText="1"/>
    </xf>
    <xf numFmtId="0" fontId="5" fillId="3" borderId="29" xfId="0" applyFont="1" applyFill="1" applyBorder="1" applyAlignment="1">
      <alignment horizontal="left" vertical="top" wrapText="1"/>
    </xf>
    <xf numFmtId="0" fontId="4" fillId="0" borderId="59"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53" xfId="0" applyFont="1" applyBorder="1" applyAlignment="1">
      <alignment horizontal="center" vertical="center" textRotation="90"/>
    </xf>
    <xf numFmtId="0" fontId="4" fillId="0" borderId="47" xfId="0" applyFont="1" applyBorder="1" applyAlignment="1">
      <alignment horizontal="center" vertical="center" textRotation="90"/>
    </xf>
    <xf numFmtId="0" fontId="8" fillId="3" borderId="38" xfId="0" applyFont="1" applyFill="1" applyBorder="1" applyAlignment="1">
      <alignment horizontal="center" vertical="top"/>
    </xf>
    <xf numFmtId="0" fontId="8" fillId="3" borderId="26" xfId="0" applyFont="1" applyFill="1" applyBorder="1" applyAlignment="1">
      <alignment horizontal="center" vertical="top"/>
    </xf>
    <xf numFmtId="0" fontId="8" fillId="3" borderId="50" xfId="0" applyFont="1" applyFill="1" applyBorder="1" applyAlignment="1">
      <alignment horizontal="center" vertical="top"/>
    </xf>
    <xf numFmtId="0" fontId="8" fillId="3" borderId="15" xfId="0" applyFont="1" applyFill="1" applyBorder="1" applyAlignment="1">
      <alignment horizontal="center" vertical="top"/>
    </xf>
    <xf numFmtId="0" fontId="8" fillId="3" borderId="0" xfId="0" applyFont="1" applyFill="1" applyAlignment="1">
      <alignment horizontal="center" vertical="top"/>
    </xf>
    <xf numFmtId="0" fontId="8" fillId="3" borderId="54" xfId="0" applyFont="1" applyFill="1" applyBorder="1" applyAlignment="1">
      <alignment horizontal="center" vertical="top"/>
    </xf>
    <xf numFmtId="0" fontId="5" fillId="11" borderId="37" xfId="0" applyFont="1" applyFill="1" applyBorder="1" applyAlignment="1">
      <alignment horizontal="left" vertical="top" wrapText="1"/>
    </xf>
    <xf numFmtId="0" fontId="5" fillId="11" borderId="2" xfId="0" applyFont="1" applyFill="1" applyBorder="1" applyAlignment="1">
      <alignment horizontal="left" vertical="top" wrapText="1"/>
    </xf>
    <xf numFmtId="0" fontId="17" fillId="7" borderId="12" xfId="0" applyFont="1" applyFill="1" applyBorder="1" applyAlignment="1">
      <alignment horizontal="right" vertical="top" wrapText="1"/>
    </xf>
    <xf numFmtId="0" fontId="17" fillId="7" borderId="11" xfId="0" applyFont="1" applyFill="1" applyBorder="1" applyAlignment="1">
      <alignment horizontal="right" vertical="top" wrapText="1"/>
    </xf>
    <xf numFmtId="0" fontId="17" fillId="7" borderId="10" xfId="0" applyFont="1" applyFill="1" applyBorder="1" applyAlignment="1">
      <alignment horizontal="right" vertical="top" wrapText="1"/>
    </xf>
    <xf numFmtId="0" fontId="16" fillId="11" borderId="37" xfId="0" applyFont="1" applyFill="1" applyBorder="1" applyAlignment="1">
      <alignment vertical="top" wrapText="1"/>
    </xf>
    <xf numFmtId="0" fontId="16" fillId="11" borderId="2" xfId="0" applyFont="1" applyFill="1" applyBorder="1" applyAlignment="1">
      <alignment vertical="top" wrapText="1"/>
    </xf>
    <xf numFmtId="0" fontId="5" fillId="0" borderId="34" xfId="6" applyFont="1" applyBorder="1" applyAlignment="1">
      <alignment horizontal="left" vertical="top" wrapText="1"/>
    </xf>
    <xf numFmtId="0" fontId="5" fillId="0" borderId="27" xfId="6" applyFont="1" applyBorder="1" applyAlignment="1">
      <alignment horizontal="left" vertical="top" wrapText="1"/>
    </xf>
    <xf numFmtId="0" fontId="4" fillId="12" borderId="34" xfId="0" applyFont="1" applyFill="1" applyBorder="1" applyAlignment="1">
      <alignment horizontal="center" vertical="center" textRotation="90" wrapText="1"/>
    </xf>
    <xf numFmtId="0" fontId="4" fillId="12" borderId="33" xfId="0" applyFont="1" applyFill="1" applyBorder="1" applyAlignment="1">
      <alignment horizontal="center" vertical="center" textRotation="90" wrapText="1"/>
    </xf>
    <xf numFmtId="0" fontId="4" fillId="12" borderId="27" xfId="0" applyFont="1" applyFill="1" applyBorder="1" applyAlignment="1">
      <alignment horizontal="center" vertical="center" textRotation="90" wrapText="1"/>
    </xf>
    <xf numFmtId="0" fontId="4" fillId="11" borderId="34" xfId="0" applyFont="1" applyFill="1" applyBorder="1" applyAlignment="1">
      <alignment horizontal="center" vertical="center" textRotation="90" wrapText="1"/>
    </xf>
    <xf numFmtId="0" fontId="4" fillId="11" borderId="33" xfId="0" applyFont="1" applyFill="1" applyBorder="1" applyAlignment="1">
      <alignment horizontal="center" vertical="center" textRotation="90" wrapText="1"/>
    </xf>
    <xf numFmtId="0" fontId="4" fillId="11" borderId="27" xfId="0" applyFont="1" applyFill="1" applyBorder="1" applyAlignment="1">
      <alignment horizontal="center" vertical="center" textRotation="90" wrapText="1"/>
    </xf>
    <xf numFmtId="0" fontId="5" fillId="0" borderId="34" xfId="3" applyFont="1" applyBorder="1" applyAlignment="1">
      <alignment horizontal="center" vertical="center" wrapText="1"/>
    </xf>
    <xf numFmtId="0" fontId="5" fillId="0" borderId="33" xfId="3" applyFont="1" applyBorder="1" applyAlignment="1">
      <alignment horizontal="center" vertical="center" wrapText="1"/>
    </xf>
    <xf numFmtId="0" fontId="5" fillId="0" borderId="12" xfId="3" applyFont="1" applyBorder="1" applyAlignment="1">
      <alignment horizontal="center" vertical="center"/>
    </xf>
    <xf numFmtId="0" fontId="5" fillId="0" borderId="11" xfId="3" applyFont="1" applyBorder="1" applyAlignment="1">
      <alignment horizontal="center" vertical="center"/>
    </xf>
    <xf numFmtId="0" fontId="5" fillId="0" borderId="10" xfId="3" applyFont="1" applyBorder="1" applyAlignment="1">
      <alignment horizontal="center" vertical="center"/>
    </xf>
    <xf numFmtId="0" fontId="16" fillId="11" borderId="38" xfId="0" applyFont="1" applyFill="1" applyBorder="1" applyAlignment="1">
      <alignment horizontal="center" vertical="top" wrapText="1"/>
    </xf>
    <xf numFmtId="0" fontId="16" fillId="11" borderId="26" xfId="0" applyFont="1" applyFill="1" applyBorder="1" applyAlignment="1">
      <alignment horizontal="center" vertical="top" wrapText="1"/>
    </xf>
    <xf numFmtId="0" fontId="16" fillId="11" borderId="37" xfId="0" applyFont="1" applyFill="1" applyBorder="1" applyAlignment="1">
      <alignment horizontal="center" vertical="top" wrapText="1"/>
    </xf>
    <xf numFmtId="0" fontId="16" fillId="11" borderId="4" xfId="0" applyFont="1" applyFill="1" applyBorder="1" applyAlignment="1">
      <alignment horizontal="center" vertical="top" wrapText="1"/>
    </xf>
    <xf numFmtId="0" fontId="16" fillId="11" borderId="3" xfId="0" applyFont="1" applyFill="1" applyBorder="1" applyAlignment="1">
      <alignment horizontal="center" vertical="top" wrapText="1"/>
    </xf>
    <xf numFmtId="0" fontId="16" fillId="11" borderId="2" xfId="0" applyFont="1" applyFill="1" applyBorder="1" applyAlignment="1">
      <alignment horizontal="center" vertical="top" wrapText="1"/>
    </xf>
    <xf numFmtId="0" fontId="7" fillId="0" borderId="25" xfId="3" applyFont="1" applyBorder="1" applyAlignment="1">
      <alignment horizontal="left" vertical="top" wrapText="1"/>
    </xf>
    <xf numFmtId="0" fontId="3" fillId="0" borderId="24" xfId="3" applyBorder="1" applyAlignment="1">
      <alignment horizontal="left" vertical="top" wrapText="1"/>
    </xf>
    <xf numFmtId="0" fontId="3" fillId="0" borderId="23" xfId="3" applyBorder="1" applyAlignment="1">
      <alignment horizontal="left" vertical="top" wrapText="1"/>
    </xf>
    <xf numFmtId="0" fontId="7" fillId="0" borderId="24" xfId="3" applyFont="1" applyBorder="1" applyAlignment="1">
      <alignment horizontal="left" vertical="top" wrapText="1"/>
    </xf>
    <xf numFmtId="0" fontId="7" fillId="0" borderId="25" xfId="4" applyFont="1" applyBorder="1" applyAlignment="1">
      <alignment horizontal="left" vertical="top" wrapText="1"/>
    </xf>
    <xf numFmtId="0" fontId="7" fillId="0" borderId="24" xfId="4" applyFont="1" applyBorder="1" applyAlignment="1">
      <alignment horizontal="left" vertical="top" wrapText="1"/>
    </xf>
    <xf numFmtId="0" fontId="9" fillId="0" borderId="15" xfId="0" applyFont="1" applyBorder="1" applyAlignment="1">
      <alignment horizontal="left" vertical="center" wrapText="1"/>
    </xf>
    <xf numFmtId="0" fontId="9" fillId="0" borderId="0" xfId="0" applyFont="1" applyAlignment="1">
      <alignment horizontal="left" vertical="center" wrapText="1"/>
    </xf>
    <xf numFmtId="0" fontId="9" fillId="0" borderId="14" xfId="0" applyFont="1" applyBorder="1" applyAlignment="1">
      <alignment horizontal="left" vertical="center" wrapText="1"/>
    </xf>
    <xf numFmtId="0" fontId="7" fillId="0" borderId="23" xfId="3" applyFont="1" applyBorder="1" applyAlignment="1">
      <alignment horizontal="left" vertical="top" wrapText="1"/>
    </xf>
    <xf numFmtId="49" fontId="8" fillId="11" borderId="34" xfId="0" applyNumberFormat="1" applyFont="1" applyFill="1" applyBorder="1" applyAlignment="1">
      <alignment horizontal="center" vertical="top" wrapText="1"/>
    </xf>
    <xf numFmtId="49" fontId="8" fillId="11" borderId="27" xfId="0" applyNumberFormat="1" applyFont="1" applyFill="1" applyBorder="1" applyAlignment="1">
      <alignment horizontal="center" vertical="top" wrapText="1"/>
    </xf>
    <xf numFmtId="49" fontId="8" fillId="10" borderId="11" xfId="0" applyNumberFormat="1" applyFont="1" applyFill="1" applyBorder="1" applyAlignment="1">
      <alignment horizontal="center" vertical="top"/>
    </xf>
    <xf numFmtId="49" fontId="8" fillId="10" borderId="10" xfId="0" applyNumberFormat="1" applyFont="1" applyFill="1" applyBorder="1" applyAlignment="1">
      <alignment horizontal="center" vertical="top"/>
    </xf>
    <xf numFmtId="0" fontId="8" fillId="11" borderId="38" xfId="0" applyFont="1" applyFill="1" applyBorder="1" applyAlignment="1">
      <alignment horizontal="left" vertical="top" wrapText="1"/>
    </xf>
    <xf numFmtId="0" fontId="8" fillId="11" borderId="26" xfId="0" applyFont="1" applyFill="1" applyBorder="1" applyAlignment="1">
      <alignment horizontal="left" vertical="top" wrapText="1"/>
    </xf>
    <xf numFmtId="0" fontId="8" fillId="11" borderId="37" xfId="0" applyFont="1" applyFill="1" applyBorder="1" applyAlignment="1">
      <alignment horizontal="left" vertical="top" wrapText="1"/>
    </xf>
    <xf numFmtId="0" fontId="8" fillId="11" borderId="15" xfId="0" applyFont="1" applyFill="1" applyBorder="1" applyAlignment="1">
      <alignment horizontal="left" vertical="top" wrapText="1"/>
    </xf>
    <xf numFmtId="0" fontId="8" fillId="11" borderId="0" xfId="0" applyFont="1" applyFill="1" applyAlignment="1">
      <alignment horizontal="left" vertical="top" wrapText="1"/>
    </xf>
    <xf numFmtId="0" fontId="8" fillId="11" borderId="14" xfId="0" applyFont="1" applyFill="1" applyBorder="1" applyAlignment="1">
      <alignment horizontal="left" vertical="top" wrapText="1"/>
    </xf>
    <xf numFmtId="0" fontId="21" fillId="11" borderId="27" xfId="0" applyFont="1" applyFill="1" applyBorder="1" applyAlignment="1">
      <alignment horizontal="center" vertical="top" wrapText="1"/>
    </xf>
    <xf numFmtId="0" fontId="17" fillId="9" borderId="12" xfId="0" applyFont="1" applyFill="1" applyBorder="1" applyAlignment="1">
      <alignment horizontal="right" vertical="top" wrapText="1"/>
    </xf>
    <xf numFmtId="0" fontId="17" fillId="9" borderId="11" xfId="0" applyFont="1" applyFill="1" applyBorder="1" applyAlignment="1">
      <alignment horizontal="right" vertical="top" wrapText="1"/>
    </xf>
    <xf numFmtId="0" fontId="17" fillId="9" borderId="10" xfId="0" applyFont="1" applyFill="1" applyBorder="1" applyAlignment="1">
      <alignment horizontal="right" vertical="top" wrapText="1"/>
    </xf>
    <xf numFmtId="49" fontId="17" fillId="4" borderId="12" xfId="0" applyNumberFormat="1" applyFont="1" applyFill="1" applyBorder="1" applyAlignment="1">
      <alignment horizontal="right" vertical="top"/>
    </xf>
    <xf numFmtId="49" fontId="17" fillId="4" borderId="11" xfId="0" applyNumberFormat="1" applyFont="1" applyFill="1" applyBorder="1" applyAlignment="1">
      <alignment horizontal="right" vertical="top"/>
    </xf>
    <xf numFmtId="49" fontId="17" fillId="4" borderId="10" xfId="0" applyNumberFormat="1" applyFont="1" applyFill="1" applyBorder="1" applyAlignment="1">
      <alignment horizontal="right" vertical="top"/>
    </xf>
    <xf numFmtId="0" fontId="17" fillId="6" borderId="3" xfId="0" applyFont="1" applyFill="1" applyBorder="1" applyAlignment="1">
      <alignment horizontal="right" vertical="top" wrapText="1"/>
    </xf>
    <xf numFmtId="0" fontId="17" fillId="6" borderId="2" xfId="0" applyFont="1" applyFill="1" applyBorder="1" applyAlignment="1">
      <alignment horizontal="right" vertical="top" wrapText="1"/>
    </xf>
    <xf numFmtId="0" fontId="16" fillId="12" borderId="34" xfId="0" applyFont="1" applyFill="1" applyBorder="1" applyAlignment="1">
      <alignment horizontal="left" vertical="top" wrapText="1"/>
    </xf>
    <xf numFmtId="0" fontId="16" fillId="12" borderId="27" xfId="0" applyFont="1" applyFill="1" applyBorder="1" applyAlignment="1">
      <alignment horizontal="left" vertical="top" wrapText="1"/>
    </xf>
    <xf numFmtId="49" fontId="17" fillId="11" borderId="38" xfId="0" applyNumberFormat="1" applyFont="1" applyFill="1" applyBorder="1" applyAlignment="1">
      <alignment horizontal="center" vertical="top" wrapText="1"/>
    </xf>
    <xf numFmtId="49" fontId="17" fillId="11" borderId="15" xfId="0" applyNumberFormat="1" applyFont="1" applyFill="1" applyBorder="1" applyAlignment="1">
      <alignment horizontal="center" vertical="top" wrapText="1"/>
    </xf>
    <xf numFmtId="49" fontId="17" fillId="11" borderId="4" xfId="0" applyNumberFormat="1" applyFont="1" applyFill="1" applyBorder="1" applyAlignment="1">
      <alignment horizontal="center" vertical="top" wrapText="1"/>
    </xf>
    <xf numFmtId="0" fontId="21" fillId="12" borderId="34" xfId="0" applyFont="1" applyFill="1" applyBorder="1" applyAlignment="1">
      <alignment horizontal="center" vertical="top" wrapText="1"/>
    </xf>
    <xf numFmtId="0" fontId="21" fillId="12" borderId="27" xfId="0" applyFont="1" applyFill="1" applyBorder="1" applyAlignment="1">
      <alignment horizontal="center" vertical="top" wrapText="1"/>
    </xf>
    <xf numFmtId="0" fontId="4" fillId="0" borderId="0" xfId="3" applyFont="1" applyAlignment="1">
      <alignment horizontal="left" vertical="top" wrapText="1"/>
    </xf>
    <xf numFmtId="0" fontId="5" fillId="0" borderId="0" xfId="3" applyFont="1" applyAlignment="1">
      <alignment horizontal="right" vertical="top"/>
    </xf>
    <xf numFmtId="0" fontId="8" fillId="4" borderId="12" xfId="3" applyFont="1" applyFill="1" applyBorder="1" applyAlignment="1">
      <alignment horizontal="right" vertical="top"/>
    </xf>
    <xf numFmtId="0" fontId="8" fillId="4" borderId="11" xfId="3" applyFont="1" applyFill="1" applyBorder="1" applyAlignment="1">
      <alignment horizontal="right" vertical="top"/>
    </xf>
    <xf numFmtId="0" fontId="8" fillId="4" borderId="10" xfId="3" applyFont="1" applyFill="1" applyBorder="1" applyAlignment="1">
      <alignment horizontal="right" vertical="top"/>
    </xf>
    <xf numFmtId="0" fontId="21" fillId="3" borderId="37" xfId="0" applyFont="1" applyFill="1" applyBorder="1" applyAlignment="1">
      <alignment horizontal="center" vertical="top" wrapText="1"/>
    </xf>
    <xf numFmtId="0" fontId="21" fillId="3" borderId="2" xfId="0" applyFont="1" applyFill="1" applyBorder="1" applyAlignment="1">
      <alignment horizontal="center" vertical="top" wrapText="1"/>
    </xf>
    <xf numFmtId="0" fontId="9" fillId="0" borderId="25" xfId="0" applyFont="1" applyBorder="1" applyAlignment="1">
      <alignment horizontal="left" vertical="center" wrapText="1"/>
    </xf>
    <xf numFmtId="0" fontId="9" fillId="0" borderId="24" xfId="0" applyFont="1" applyBorder="1" applyAlignment="1">
      <alignment horizontal="left" vertical="center" wrapText="1"/>
    </xf>
    <xf numFmtId="0" fontId="9" fillId="0" borderId="23" xfId="0" applyFont="1" applyBorder="1" applyAlignment="1">
      <alignment horizontal="left" vertical="center" wrapText="1"/>
    </xf>
    <xf numFmtId="0" fontId="7" fillId="0" borderId="21" xfId="3" applyFont="1" applyBorder="1" applyAlignment="1">
      <alignment horizontal="left" vertical="top" wrapText="1"/>
    </xf>
    <xf numFmtId="0" fontId="7" fillId="0" borderId="20" xfId="3" applyFont="1" applyBorder="1" applyAlignment="1">
      <alignment horizontal="left" vertical="top" wrapText="1"/>
    </xf>
    <xf numFmtId="0" fontId="7" fillId="0" borderId="19" xfId="3" applyFont="1" applyBorder="1" applyAlignment="1">
      <alignment horizontal="left" vertical="top" wrapText="1"/>
    </xf>
    <xf numFmtId="0" fontId="16" fillId="4" borderId="12" xfId="0" applyFont="1" applyFill="1" applyBorder="1" applyAlignment="1">
      <alignment horizontal="center" vertical="top"/>
    </xf>
    <xf numFmtId="0" fontId="16" fillId="4" borderId="11" xfId="0" applyFont="1" applyFill="1" applyBorder="1" applyAlignment="1">
      <alignment horizontal="center" vertical="top"/>
    </xf>
    <xf numFmtId="0" fontId="16" fillId="4" borderId="10" xfId="0" applyFont="1" applyFill="1" applyBorder="1" applyAlignment="1">
      <alignment horizontal="center" vertical="top"/>
    </xf>
    <xf numFmtId="49" fontId="8" fillId="0" borderId="0" xfId="3" applyNumberFormat="1" applyFont="1" applyAlignment="1">
      <alignment horizontal="center" vertical="top" wrapText="1"/>
    </xf>
    <xf numFmtId="0" fontId="11" fillId="4" borderId="12" xfId="0" applyFont="1" applyFill="1" applyBorder="1" applyAlignment="1">
      <alignment horizontal="left" vertical="center" wrapText="1"/>
    </xf>
    <xf numFmtId="0" fontId="11" fillId="4" borderId="11" xfId="0" applyFont="1" applyFill="1" applyBorder="1" applyAlignment="1">
      <alignment horizontal="left" vertical="center" wrapText="1"/>
    </xf>
    <xf numFmtId="0" fontId="11" fillId="4" borderId="10" xfId="0" applyFont="1" applyFill="1" applyBorder="1" applyAlignment="1">
      <alignment horizontal="left" vertical="center" wrapText="1"/>
    </xf>
    <xf numFmtId="0" fontId="13" fillId="0" borderId="18" xfId="3" applyFont="1" applyBorder="1" applyAlignment="1">
      <alignment horizontal="left" vertical="top" wrapText="1"/>
    </xf>
    <xf numFmtId="0" fontId="13" fillId="0" borderId="17" xfId="3" applyFont="1" applyBorder="1" applyAlignment="1">
      <alignment horizontal="left" vertical="top" wrapText="1"/>
    </xf>
    <xf numFmtId="0" fontId="3" fillId="0" borderId="17" xfId="3" applyBorder="1" applyAlignment="1">
      <alignment horizontal="left" vertical="top" wrapText="1"/>
    </xf>
    <xf numFmtId="0" fontId="3" fillId="0" borderId="16" xfId="3" applyBorder="1" applyAlignment="1">
      <alignment horizontal="left" vertical="top" wrapText="1"/>
    </xf>
    <xf numFmtId="0" fontId="7" fillId="3" borderId="15" xfId="0" applyFont="1" applyFill="1" applyBorder="1" applyAlignment="1">
      <alignment horizontal="left" vertical="center" wrapText="1"/>
    </xf>
    <xf numFmtId="0" fontId="7" fillId="3" borderId="0" xfId="0" applyFont="1" applyFill="1" applyAlignment="1">
      <alignment horizontal="left" vertical="center" wrapText="1"/>
    </xf>
    <xf numFmtId="0" fontId="7" fillId="3" borderId="14" xfId="0" applyFont="1" applyFill="1" applyBorder="1" applyAlignment="1">
      <alignment horizontal="left" vertical="center" wrapText="1"/>
    </xf>
    <xf numFmtId="0" fontId="11" fillId="2" borderId="12" xfId="0" applyFont="1" applyFill="1" applyBorder="1" applyAlignment="1">
      <alignment horizontal="left" vertical="center" wrapText="1"/>
    </xf>
    <xf numFmtId="0" fontId="11" fillId="2" borderId="11" xfId="0" applyFont="1" applyFill="1" applyBorder="1" applyAlignment="1">
      <alignment horizontal="left" vertical="center" wrapText="1"/>
    </xf>
    <xf numFmtId="0" fontId="11" fillId="2" borderId="10" xfId="0" applyFont="1" applyFill="1" applyBorder="1" applyAlignment="1">
      <alignment horizontal="left" vertical="center" wrapText="1"/>
    </xf>
    <xf numFmtId="0" fontId="9" fillId="0" borderId="8" xfId="0" applyFont="1" applyBorder="1" applyAlignment="1">
      <alignment horizontal="left" vertical="center" wrapText="1"/>
    </xf>
    <xf numFmtId="0" fontId="9" fillId="0" borderId="7" xfId="0" applyFont="1" applyBorder="1" applyAlignment="1">
      <alignment horizontal="left" vertical="center" wrapText="1"/>
    </xf>
    <xf numFmtId="0" fontId="9" fillId="0" borderId="6" xfId="0" applyFont="1" applyBorder="1" applyAlignment="1">
      <alignment horizontal="left" vertical="center" wrapText="1"/>
    </xf>
    <xf numFmtId="0" fontId="9" fillId="0" borderId="4" xfId="0" applyFont="1" applyBorder="1" applyAlignment="1">
      <alignment horizontal="left" vertical="center" wrapText="1"/>
    </xf>
    <xf numFmtId="0" fontId="9" fillId="0" borderId="3" xfId="0" applyFont="1" applyBorder="1" applyAlignment="1">
      <alignment horizontal="left" vertical="center" wrapText="1"/>
    </xf>
    <xf numFmtId="0" fontId="9" fillId="0" borderId="2" xfId="0" applyFont="1" applyBorder="1" applyAlignment="1">
      <alignment horizontal="left" vertical="center" wrapText="1"/>
    </xf>
    <xf numFmtId="0" fontId="8" fillId="0" borderId="11" xfId="3" applyFont="1" applyBorder="1" applyAlignment="1">
      <alignment horizontal="center" vertical="center" wrapText="1"/>
    </xf>
    <xf numFmtId="49" fontId="28" fillId="13" borderId="34" xfId="7" applyNumberFormat="1" applyFont="1" applyFill="1" applyBorder="1" applyAlignment="1">
      <alignment horizontal="center" vertical="top"/>
    </xf>
    <xf numFmtId="49" fontId="28" fillId="13" borderId="33" xfId="7" applyNumberFormat="1" applyFont="1" applyFill="1" applyBorder="1" applyAlignment="1">
      <alignment horizontal="center" vertical="top"/>
    </xf>
    <xf numFmtId="49" fontId="28" fillId="13" borderId="27" xfId="7" applyNumberFormat="1" applyFont="1" applyFill="1" applyBorder="1" applyAlignment="1">
      <alignment horizontal="center" vertical="top"/>
    </xf>
    <xf numFmtId="49" fontId="28" fillId="8" borderId="34" xfId="7" applyNumberFormat="1" applyFont="1" applyFill="1" applyBorder="1" applyAlignment="1">
      <alignment horizontal="center" vertical="top"/>
    </xf>
    <xf numFmtId="49" fontId="28" fillId="8" borderId="33" xfId="7" applyNumberFormat="1" applyFont="1" applyFill="1" applyBorder="1" applyAlignment="1">
      <alignment horizontal="center" vertical="top"/>
    </xf>
    <xf numFmtId="49" fontId="28" fillId="8" borderId="27" xfId="7" applyNumberFormat="1" applyFont="1" applyFill="1" applyBorder="1" applyAlignment="1">
      <alignment horizontal="center" vertical="top"/>
    </xf>
    <xf numFmtId="49" fontId="28" fillId="11" borderId="34" xfId="7" applyNumberFormat="1" applyFont="1" applyFill="1" applyBorder="1" applyAlignment="1">
      <alignment horizontal="center" vertical="top" wrapText="1"/>
    </xf>
    <xf numFmtId="49" fontId="28" fillId="11" borderId="33" xfId="7" applyNumberFormat="1" applyFont="1" applyFill="1" applyBorder="1" applyAlignment="1">
      <alignment horizontal="center" vertical="top" wrapText="1"/>
    </xf>
    <xf numFmtId="49" fontId="28" fillId="11" borderId="27" xfId="7" applyNumberFormat="1" applyFont="1" applyFill="1" applyBorder="1" applyAlignment="1">
      <alignment horizontal="center" vertical="top" wrapText="1"/>
    </xf>
    <xf numFmtId="0" fontId="49" fillId="12" borderId="34" xfId="7" applyFont="1" applyFill="1" applyBorder="1" applyAlignment="1">
      <alignment horizontal="center" vertical="top" wrapText="1"/>
    </xf>
    <xf numFmtId="0" fontId="49" fillId="12" borderId="33" xfId="7" applyFont="1" applyFill="1" applyBorder="1" applyAlignment="1">
      <alignment horizontal="center" vertical="top" wrapText="1"/>
    </xf>
    <xf numFmtId="0" fontId="49" fillId="12" borderId="27" xfId="7" applyFont="1" applyFill="1" applyBorder="1" applyAlignment="1">
      <alignment horizontal="center" vertical="top" wrapText="1"/>
    </xf>
    <xf numFmtId="0" fontId="35" fillId="3" borderId="34" xfId="7" applyFont="1" applyFill="1" applyBorder="1" applyAlignment="1">
      <alignment horizontal="center" vertical="top" wrapText="1"/>
    </xf>
    <xf numFmtId="0" fontId="35" fillId="3" borderId="33" xfId="7" applyFont="1" applyFill="1" applyBorder="1" applyAlignment="1">
      <alignment horizontal="center" vertical="top" wrapText="1"/>
    </xf>
    <xf numFmtId="0" fontId="35" fillId="3" borderId="27" xfId="7" applyFont="1" applyFill="1" applyBorder="1" applyAlignment="1">
      <alignment horizontal="center" vertical="top" wrapText="1"/>
    </xf>
    <xf numFmtId="49" fontId="28" fillId="12" borderId="37" xfId="7" applyNumberFormat="1" applyFont="1" applyFill="1" applyBorder="1" applyAlignment="1">
      <alignment horizontal="center" vertical="top" wrapText="1"/>
    </xf>
    <xf numFmtId="49" fontId="28" fillId="12" borderId="14" xfId="7" applyNumberFormat="1" applyFont="1" applyFill="1" applyBorder="1" applyAlignment="1">
      <alignment horizontal="center" vertical="top" wrapText="1"/>
    </xf>
    <xf numFmtId="49" fontId="28" fillId="12" borderId="2" xfId="7" applyNumberFormat="1" applyFont="1" applyFill="1" applyBorder="1" applyAlignment="1">
      <alignment horizontal="center" vertical="top" wrapText="1"/>
    </xf>
    <xf numFmtId="0" fontId="8" fillId="11" borderId="38" xfId="7" applyFont="1" applyFill="1" applyBorder="1" applyAlignment="1">
      <alignment horizontal="center" vertical="top" wrapText="1"/>
    </xf>
    <xf numFmtId="0" fontId="5" fillId="11" borderId="26" xfId="7" applyFont="1" applyFill="1" applyBorder="1" applyAlignment="1">
      <alignment horizontal="center" vertical="top" wrapText="1"/>
    </xf>
    <xf numFmtId="0" fontId="5" fillId="11" borderId="37" xfId="7" applyFont="1" applyFill="1" applyBorder="1" applyAlignment="1">
      <alignment horizontal="center" vertical="top" wrapText="1"/>
    </xf>
    <xf numFmtId="0" fontId="8" fillId="11" borderId="15" xfId="7" applyFont="1" applyFill="1" applyBorder="1" applyAlignment="1">
      <alignment horizontal="center" vertical="top" wrapText="1"/>
    </xf>
    <xf numFmtId="0" fontId="5" fillId="11" borderId="0" xfId="7" applyFont="1" applyFill="1" applyAlignment="1">
      <alignment horizontal="center" vertical="top" wrapText="1"/>
    </xf>
    <xf numFmtId="0" fontId="5" fillId="11" borderId="14" xfId="7" applyFont="1" applyFill="1" applyBorder="1" applyAlignment="1">
      <alignment horizontal="center" vertical="top" wrapText="1"/>
    </xf>
    <xf numFmtId="0" fontId="5" fillId="11" borderId="15" xfId="7" applyFont="1" applyFill="1" applyBorder="1" applyAlignment="1">
      <alignment horizontal="center" vertical="top" wrapText="1"/>
    </xf>
    <xf numFmtId="0" fontId="5" fillId="11" borderId="4" xfId="7" applyFont="1" applyFill="1" applyBorder="1" applyAlignment="1">
      <alignment horizontal="center" vertical="top" wrapText="1"/>
    </xf>
    <xf numFmtId="0" fontId="5" fillId="11" borderId="3" xfId="7" applyFont="1" applyFill="1" applyBorder="1" applyAlignment="1">
      <alignment horizontal="center" vertical="top" wrapText="1"/>
    </xf>
    <xf numFmtId="0" fontId="5" fillId="11" borderId="2" xfId="7" applyFont="1" applyFill="1" applyBorder="1" applyAlignment="1">
      <alignment horizontal="center" vertical="top" wrapText="1"/>
    </xf>
    <xf numFmtId="0" fontId="4" fillId="0" borderId="34" xfId="0" applyFont="1" applyBorder="1" applyAlignment="1">
      <alignment horizontal="left" vertical="top" wrapText="1"/>
    </xf>
    <xf numFmtId="0" fontId="4" fillId="0" borderId="33" xfId="0" applyFont="1" applyBorder="1" applyAlignment="1">
      <alignment horizontal="left" vertical="top" wrapText="1"/>
    </xf>
    <xf numFmtId="0" fontId="4" fillId="0" borderId="27" xfId="0" applyFont="1" applyBorder="1" applyAlignment="1">
      <alignment horizontal="left" vertical="top" wrapText="1"/>
    </xf>
    <xf numFmtId="0" fontId="30" fillId="0" borderId="4" xfId="0" applyFont="1" applyBorder="1" applyAlignment="1">
      <alignment horizontal="left" vertical="center" wrapText="1"/>
    </xf>
    <xf numFmtId="0" fontId="30" fillId="0" borderId="3" xfId="0" applyFont="1" applyBorder="1" applyAlignment="1">
      <alignment horizontal="left" vertical="center" wrapText="1"/>
    </xf>
    <xf numFmtId="0" fontId="30" fillId="0" borderId="2" xfId="0" applyFont="1" applyBorder="1" applyAlignment="1">
      <alignment horizontal="left" vertical="center" wrapText="1"/>
    </xf>
    <xf numFmtId="0" fontId="4" fillId="0" borderId="25" xfId="8" applyFont="1" applyBorder="1" applyAlignment="1">
      <alignment horizontal="left" vertical="top" wrapText="1"/>
    </xf>
    <xf numFmtId="0" fontId="4" fillId="0" borderId="24" xfId="8" applyFont="1" applyBorder="1" applyAlignment="1">
      <alignment horizontal="left" vertical="top" wrapText="1"/>
    </xf>
    <xf numFmtId="0" fontId="35" fillId="0" borderId="24" xfId="8" applyFont="1" applyBorder="1" applyAlignment="1">
      <alignment horizontal="left" vertical="top" wrapText="1"/>
    </xf>
    <xf numFmtId="0" fontId="35" fillId="0" borderId="23" xfId="8" applyFont="1" applyBorder="1" applyAlignment="1">
      <alignment horizontal="left" vertical="top" wrapText="1"/>
    </xf>
    <xf numFmtId="0" fontId="4" fillId="0" borderId="25" xfId="9" applyFont="1" applyBorder="1" applyAlignment="1">
      <alignment horizontal="left" vertical="top" wrapText="1"/>
    </xf>
    <xf numFmtId="0" fontId="4" fillId="0" borderId="24" xfId="9" applyFont="1" applyBorder="1" applyAlignment="1">
      <alignment horizontal="left" vertical="top" wrapText="1"/>
    </xf>
    <xf numFmtId="0" fontId="30" fillId="0" borderId="25" xfId="0" applyFont="1" applyBorder="1" applyAlignment="1">
      <alignment horizontal="left" vertical="center" wrapText="1"/>
    </xf>
    <xf numFmtId="0" fontId="30" fillId="0" borderId="24" xfId="0" applyFont="1" applyBorder="1" applyAlignment="1">
      <alignment horizontal="left" vertical="center" wrapText="1"/>
    </xf>
    <xf numFmtId="0" fontId="30" fillId="0" borderId="23" xfId="0" applyFont="1" applyBorder="1" applyAlignment="1">
      <alignment horizontal="left" vertical="center" wrapText="1"/>
    </xf>
    <xf numFmtId="0" fontId="30" fillId="0" borderId="15" xfId="0" applyFont="1" applyBorder="1" applyAlignment="1">
      <alignment horizontal="left" vertical="center" wrapText="1"/>
    </xf>
    <xf numFmtId="0" fontId="30" fillId="0" borderId="0" xfId="0" applyFont="1" applyAlignment="1">
      <alignment horizontal="left" vertical="center" wrapText="1"/>
    </xf>
    <xf numFmtId="0" fontId="30" fillId="0" borderId="14" xfId="0" applyFont="1" applyBorder="1" applyAlignment="1">
      <alignment horizontal="left" vertical="center" wrapText="1"/>
    </xf>
    <xf numFmtId="49" fontId="28" fillId="0" borderId="34" xfId="7" applyNumberFormat="1" applyFont="1" applyBorder="1" applyAlignment="1">
      <alignment horizontal="center" vertical="top" wrapText="1"/>
    </xf>
    <xf numFmtId="49" fontId="28" fillId="0" borderId="33" xfId="7" applyNumberFormat="1" applyFont="1" applyBorder="1" applyAlignment="1">
      <alignment horizontal="center" vertical="top" wrapText="1"/>
    </xf>
    <xf numFmtId="49" fontId="28" fillId="0" borderId="27" xfId="7" applyNumberFormat="1" applyFont="1" applyBorder="1" applyAlignment="1">
      <alignment horizontal="center" vertical="top" wrapText="1"/>
    </xf>
    <xf numFmtId="49" fontId="5" fillId="3" borderId="34" xfId="7" applyNumberFormat="1" applyFont="1" applyFill="1" applyBorder="1" applyAlignment="1">
      <alignment horizontal="center" vertical="center" textRotation="90"/>
    </xf>
    <xf numFmtId="49" fontId="5" fillId="3" borderId="33" xfId="7" applyNumberFormat="1" applyFont="1" applyFill="1" applyBorder="1" applyAlignment="1">
      <alignment horizontal="center" vertical="center" textRotation="90"/>
    </xf>
    <xf numFmtId="49" fontId="5" fillId="3" borderId="27" xfId="7" applyNumberFormat="1" applyFont="1" applyFill="1" applyBorder="1" applyAlignment="1">
      <alignment horizontal="center" vertical="center" textRotation="90"/>
    </xf>
    <xf numFmtId="0" fontId="28" fillId="11" borderId="38" xfId="7" applyFont="1" applyFill="1" applyBorder="1" applyAlignment="1">
      <alignment horizontal="center" vertical="center" textRotation="90" wrapText="1"/>
    </xf>
    <xf numFmtId="0" fontId="28" fillId="11" borderId="15" xfId="7" applyFont="1" applyFill="1" applyBorder="1" applyAlignment="1">
      <alignment horizontal="center" vertical="center" textRotation="90" wrapText="1"/>
    </xf>
    <xf numFmtId="0" fontId="28" fillId="11" borderId="4" xfId="7" applyFont="1" applyFill="1" applyBorder="1" applyAlignment="1">
      <alignment horizontal="center" vertical="center" textRotation="90" wrapText="1"/>
    </xf>
    <xf numFmtId="49" fontId="4" fillId="3" borderId="34" xfId="7" applyNumberFormat="1" applyFont="1" applyFill="1" applyBorder="1" applyAlignment="1">
      <alignment horizontal="center" vertical="top"/>
    </xf>
    <xf numFmtId="49" fontId="4" fillId="3" borderId="33" xfId="7" applyNumberFormat="1" applyFont="1" applyFill="1" applyBorder="1" applyAlignment="1">
      <alignment horizontal="center" vertical="top"/>
    </xf>
    <xf numFmtId="49" fontId="4" fillId="3" borderId="27" xfId="7" applyNumberFormat="1" applyFont="1" applyFill="1" applyBorder="1" applyAlignment="1">
      <alignment horizontal="center" vertical="top"/>
    </xf>
    <xf numFmtId="0" fontId="4" fillId="3" borderId="15" xfId="0" applyFont="1" applyFill="1" applyBorder="1" applyAlignment="1">
      <alignment horizontal="left" vertical="center" wrapText="1"/>
    </xf>
    <xf numFmtId="0" fontId="4" fillId="3" borderId="0" xfId="0" applyFont="1" applyFill="1" applyAlignment="1">
      <alignment horizontal="left" vertical="center" wrapText="1"/>
    </xf>
    <xf numFmtId="0" fontId="4" fillId="3" borderId="14" xfId="0" applyFont="1" applyFill="1" applyBorder="1" applyAlignment="1">
      <alignment horizontal="left" vertical="center" wrapText="1"/>
    </xf>
    <xf numFmtId="0" fontId="31" fillId="2" borderId="12" xfId="0" applyFont="1" applyFill="1" applyBorder="1" applyAlignment="1">
      <alignment horizontal="left" vertical="center" wrapText="1"/>
    </xf>
    <xf numFmtId="0" fontId="31" fillId="2" borderId="11" xfId="0" applyFont="1" applyFill="1" applyBorder="1" applyAlignment="1">
      <alignment horizontal="left" vertical="center" wrapText="1"/>
    </xf>
    <xf numFmtId="0" fontId="31" fillId="2" borderId="10" xfId="0" applyFont="1" applyFill="1" applyBorder="1" applyAlignment="1">
      <alignment horizontal="left" vertical="center" wrapText="1"/>
    </xf>
    <xf numFmtId="0" fontId="30" fillId="0" borderId="8" xfId="0" applyFont="1" applyBorder="1" applyAlignment="1">
      <alignment horizontal="left" vertical="center" wrapText="1"/>
    </xf>
    <xf numFmtId="0" fontId="30" fillId="0" borderId="7" xfId="0" applyFont="1" applyBorder="1" applyAlignment="1">
      <alignment horizontal="left" vertical="center" wrapText="1"/>
    </xf>
    <xf numFmtId="0" fontId="30" fillId="0" borderId="6" xfId="0" applyFont="1" applyBorder="1" applyAlignment="1">
      <alignment horizontal="left" vertical="center" wrapText="1"/>
    </xf>
    <xf numFmtId="0" fontId="4" fillId="0" borderId="34" xfId="0" applyFont="1" applyBorder="1" applyAlignment="1">
      <alignment horizontal="center" vertical="top" wrapText="1"/>
    </xf>
    <xf numFmtId="0" fontId="4" fillId="0" borderId="33" xfId="0" applyFont="1" applyBorder="1" applyAlignment="1">
      <alignment horizontal="center" vertical="top" wrapText="1"/>
    </xf>
    <xf numFmtId="0" fontId="4" fillId="0" borderId="27" xfId="0" applyFont="1" applyBorder="1" applyAlignment="1">
      <alignment horizontal="center" vertical="top" wrapText="1"/>
    </xf>
    <xf numFmtId="0" fontId="4" fillId="0" borderId="18" xfId="8" applyFont="1" applyBorder="1" applyAlignment="1">
      <alignment horizontal="left" vertical="top" wrapText="1"/>
    </xf>
    <xf numFmtId="0" fontId="4" fillId="0" borderId="17" xfId="8" applyFont="1" applyBorder="1" applyAlignment="1">
      <alignment horizontal="left" vertical="top" wrapText="1"/>
    </xf>
    <xf numFmtId="0" fontId="35" fillId="0" borderId="17" xfId="8" applyFont="1" applyBorder="1" applyAlignment="1">
      <alignment horizontal="left" vertical="top" wrapText="1"/>
    </xf>
    <xf numFmtId="0" fontId="35" fillId="0" borderId="16" xfId="8" applyFont="1" applyBorder="1" applyAlignment="1">
      <alignment horizontal="left" vertical="top" wrapText="1"/>
    </xf>
    <xf numFmtId="0" fontId="4" fillId="0" borderId="23" xfId="8" applyFont="1" applyBorder="1" applyAlignment="1">
      <alignment horizontal="left" vertical="top" wrapText="1"/>
    </xf>
    <xf numFmtId="0" fontId="31" fillId="4" borderId="12" xfId="0" applyFont="1" applyFill="1" applyBorder="1" applyAlignment="1">
      <alignment horizontal="left" vertical="center" wrapText="1"/>
    </xf>
    <xf numFmtId="0" fontId="31" fillId="4" borderId="11" xfId="0" applyFont="1" applyFill="1" applyBorder="1" applyAlignment="1">
      <alignment horizontal="left" vertical="center" wrapText="1"/>
    </xf>
    <xf numFmtId="0" fontId="31" fillId="4" borderId="10" xfId="0" applyFont="1" applyFill="1" applyBorder="1" applyAlignment="1">
      <alignment horizontal="left" vertical="center" wrapText="1"/>
    </xf>
    <xf numFmtId="49" fontId="28" fillId="12" borderId="34" xfId="7" applyNumberFormat="1" applyFont="1" applyFill="1" applyBorder="1" applyAlignment="1">
      <alignment horizontal="center" vertical="top" wrapText="1"/>
    </xf>
    <xf numFmtId="49" fontId="28" fillId="12" borderId="33" xfId="7" applyNumberFormat="1" applyFont="1" applyFill="1" applyBorder="1" applyAlignment="1">
      <alignment horizontal="center" vertical="top" wrapText="1"/>
    </xf>
    <xf numFmtId="49" fontId="28" fillId="12" borderId="27" xfId="7" applyNumberFormat="1" applyFont="1" applyFill="1" applyBorder="1" applyAlignment="1">
      <alignment horizontal="center" vertical="top" wrapText="1"/>
    </xf>
    <xf numFmtId="0" fontId="4" fillId="12" borderId="34" xfId="0" applyFont="1" applyFill="1" applyBorder="1" applyAlignment="1">
      <alignment horizontal="left" vertical="top" wrapText="1"/>
    </xf>
    <xf numFmtId="0" fontId="4" fillId="12" borderId="33" xfId="0" applyFont="1" applyFill="1" applyBorder="1" applyAlignment="1">
      <alignment horizontal="left" vertical="top" wrapText="1"/>
    </xf>
    <xf numFmtId="0" fontId="4" fillId="12" borderId="27" xfId="0" applyFont="1" applyFill="1" applyBorder="1" applyAlignment="1">
      <alignment horizontal="left" vertical="top" wrapText="1"/>
    </xf>
    <xf numFmtId="49" fontId="5" fillId="0" borderId="34" xfId="7" applyNumberFormat="1" applyFont="1" applyBorder="1" applyAlignment="1">
      <alignment horizontal="center" vertical="center" textRotation="90"/>
    </xf>
    <xf numFmtId="49" fontId="5" fillId="0" borderId="33" xfId="7" applyNumberFormat="1" applyFont="1" applyBorder="1" applyAlignment="1">
      <alignment horizontal="center" vertical="center" textRotation="90"/>
    </xf>
    <xf numFmtId="49" fontId="5" fillId="0" borderId="27" xfId="7" applyNumberFormat="1" applyFont="1" applyBorder="1" applyAlignment="1">
      <alignment horizontal="center" vertical="center" textRotation="90"/>
    </xf>
    <xf numFmtId="0" fontId="28" fillId="11" borderId="34" xfId="7" applyFont="1" applyFill="1" applyBorder="1" applyAlignment="1">
      <alignment horizontal="center" vertical="center" textRotation="90" wrapText="1"/>
    </xf>
    <xf numFmtId="0" fontId="28" fillId="11" borderId="33" xfId="7" applyFont="1" applyFill="1" applyBorder="1" applyAlignment="1">
      <alignment horizontal="center" vertical="center" textRotation="90" wrapText="1"/>
    </xf>
    <xf numFmtId="0" fontId="28" fillId="11" borderId="27" xfId="7" applyFont="1" applyFill="1" applyBorder="1" applyAlignment="1">
      <alignment horizontal="center" vertical="center" textRotation="90" wrapText="1"/>
    </xf>
    <xf numFmtId="0" fontId="31" fillId="11" borderId="14" xfId="7" applyFont="1" applyFill="1" applyBorder="1" applyAlignment="1">
      <alignment horizontal="left" vertical="top" wrapText="1"/>
    </xf>
    <xf numFmtId="0" fontId="30" fillId="11" borderId="14" xfId="7" applyFont="1" applyFill="1" applyBorder="1" applyAlignment="1">
      <alignment horizontal="left" vertical="top" wrapText="1"/>
    </xf>
    <xf numFmtId="0" fontId="30" fillId="11" borderId="2" xfId="7" applyFont="1" applyFill="1" applyBorder="1" applyAlignment="1">
      <alignment horizontal="left" vertical="top" wrapText="1"/>
    </xf>
    <xf numFmtId="49" fontId="28" fillId="7" borderId="34" xfId="7" applyNumberFormat="1" applyFont="1" applyFill="1" applyBorder="1" applyAlignment="1">
      <alignment horizontal="center" vertical="top"/>
    </xf>
    <xf numFmtId="49" fontId="28" fillId="7" borderId="33" xfId="7" applyNumberFormat="1" applyFont="1" applyFill="1" applyBorder="1" applyAlignment="1">
      <alignment horizontal="center" vertical="top"/>
    </xf>
    <xf numFmtId="49" fontId="28" fillId="7" borderId="27" xfId="7" applyNumberFormat="1" applyFont="1" applyFill="1" applyBorder="1" applyAlignment="1">
      <alignment horizontal="center" vertical="top"/>
    </xf>
    <xf numFmtId="0" fontId="28" fillId="3" borderId="38" xfId="7" applyFont="1" applyFill="1" applyBorder="1" applyAlignment="1">
      <alignment horizontal="center" vertical="top"/>
    </xf>
    <xf numFmtId="0" fontId="28" fillId="3" borderId="26" xfId="7" applyFont="1" applyFill="1" applyBorder="1" applyAlignment="1">
      <alignment horizontal="center" vertical="top"/>
    </xf>
    <xf numFmtId="0" fontId="28" fillId="3" borderId="37" xfId="7" applyFont="1" applyFill="1" applyBorder="1" applyAlignment="1">
      <alignment horizontal="center" vertical="top"/>
    </xf>
    <xf numFmtId="0" fontId="4" fillId="12" borderId="34" xfId="7" applyFont="1" applyFill="1" applyBorder="1" applyAlignment="1">
      <alignment horizontal="left" vertical="top" wrapText="1"/>
    </xf>
    <xf numFmtId="0" fontId="4" fillId="12" borderId="33" xfId="7" applyFont="1" applyFill="1" applyBorder="1" applyAlignment="1">
      <alignment horizontal="left" vertical="top" wrapText="1"/>
    </xf>
    <xf numFmtId="0" fontId="4" fillId="12" borderId="27" xfId="7" applyFont="1" applyFill="1" applyBorder="1" applyAlignment="1">
      <alignment horizontal="left" vertical="top" wrapText="1"/>
    </xf>
    <xf numFmtId="0" fontId="16" fillId="3" borderId="40" xfId="7" applyFont="1" applyFill="1" applyBorder="1" applyAlignment="1">
      <alignment horizontal="left" vertical="top" wrapText="1"/>
    </xf>
    <xf numFmtId="0" fontId="16" fillId="3" borderId="69" xfId="7" applyFont="1" applyFill="1" applyBorder="1" applyAlignment="1">
      <alignment horizontal="left" vertical="top" wrapText="1"/>
    </xf>
    <xf numFmtId="0" fontId="5" fillId="3" borderId="41" xfId="7" applyFont="1" applyFill="1" applyBorder="1" applyAlignment="1">
      <alignment horizontal="left" vertical="top" wrapText="1"/>
    </xf>
    <xf numFmtId="0" fontId="5" fillId="3" borderId="31" xfId="7" applyFont="1" applyFill="1" applyBorder="1" applyAlignment="1">
      <alignment horizontal="left" vertical="top" wrapText="1"/>
    </xf>
    <xf numFmtId="0" fontId="4" fillId="4" borderId="34" xfId="0" applyFont="1" applyFill="1" applyBorder="1" applyAlignment="1">
      <alignment horizontal="left" vertical="top" wrapText="1"/>
    </xf>
    <xf numFmtId="0" fontId="4" fillId="4" borderId="33" xfId="0" applyFont="1" applyFill="1" applyBorder="1" applyAlignment="1">
      <alignment horizontal="left" vertical="top" wrapText="1"/>
    </xf>
    <xf numFmtId="0" fontId="4" fillId="4" borderId="27" xfId="0" applyFont="1" applyFill="1" applyBorder="1" applyAlignment="1">
      <alignment horizontal="left" vertical="top" wrapText="1"/>
    </xf>
    <xf numFmtId="49" fontId="16" fillId="3" borderId="34" xfId="7" applyNumberFormat="1" applyFont="1" applyFill="1" applyBorder="1" applyAlignment="1">
      <alignment horizontal="center" vertical="top"/>
    </xf>
    <xf numFmtId="49" fontId="16" fillId="3" borderId="33" xfId="7" applyNumberFormat="1" applyFont="1" applyFill="1" applyBorder="1" applyAlignment="1">
      <alignment horizontal="center" vertical="top"/>
    </xf>
    <xf numFmtId="49" fontId="16" fillId="3" borderId="27" xfId="7" applyNumberFormat="1" applyFont="1" applyFill="1" applyBorder="1" applyAlignment="1">
      <alignment horizontal="center" vertical="top"/>
    </xf>
    <xf numFmtId="49" fontId="15" fillId="3" borderId="33" xfId="7" applyNumberFormat="1" applyFont="1" applyFill="1" applyBorder="1" applyAlignment="1">
      <alignment horizontal="center" vertical="top"/>
    </xf>
    <xf numFmtId="49" fontId="15" fillId="3" borderId="27" xfId="7" applyNumberFormat="1" applyFont="1" applyFill="1" applyBorder="1" applyAlignment="1">
      <alignment horizontal="center" vertical="top"/>
    </xf>
    <xf numFmtId="0" fontId="28" fillId="7" borderId="11" xfId="7" applyFont="1" applyFill="1" applyBorder="1" applyAlignment="1">
      <alignment horizontal="right" vertical="top" wrapText="1"/>
    </xf>
    <xf numFmtId="0" fontId="28" fillId="7" borderId="10" xfId="7" applyFont="1" applyFill="1" applyBorder="1" applyAlignment="1">
      <alignment horizontal="right" vertical="top" wrapText="1"/>
    </xf>
    <xf numFmtId="0" fontId="28" fillId="9" borderId="3" xfId="7" applyFont="1" applyFill="1" applyBorder="1" applyAlignment="1">
      <alignment horizontal="right" vertical="top" wrapText="1"/>
    </xf>
    <xf numFmtId="0" fontId="28" fillId="9" borderId="2" xfId="7" applyFont="1" applyFill="1" applyBorder="1" applyAlignment="1">
      <alignment horizontal="right" vertical="top" wrapText="1"/>
    </xf>
    <xf numFmtId="0" fontId="31" fillId="11" borderId="34" xfId="7" applyFont="1" applyFill="1" applyBorder="1" applyAlignment="1">
      <alignment horizontal="center" vertical="center" textRotation="90" wrapText="1"/>
    </xf>
    <xf numFmtId="0" fontId="31" fillId="11" borderId="33" xfId="7" applyFont="1" applyFill="1" applyBorder="1" applyAlignment="1">
      <alignment horizontal="center" vertical="center" textRotation="90" wrapText="1"/>
    </xf>
    <xf numFmtId="0" fontId="31" fillId="11" borderId="27" xfId="7" applyFont="1" applyFill="1" applyBorder="1" applyAlignment="1">
      <alignment horizontal="center" vertical="center" textRotation="90" wrapText="1"/>
    </xf>
    <xf numFmtId="0" fontId="17" fillId="7" borderId="11" xfId="7" applyFont="1" applyFill="1" applyBorder="1" applyAlignment="1">
      <alignment horizontal="right" vertical="top" wrapText="1"/>
    </xf>
    <xf numFmtId="0" fontId="17" fillId="7" borderId="10" xfId="7" applyFont="1" applyFill="1" applyBorder="1" applyAlignment="1">
      <alignment horizontal="right" vertical="top" wrapText="1"/>
    </xf>
    <xf numFmtId="0" fontId="17" fillId="9" borderId="11" xfId="7" applyFont="1" applyFill="1" applyBorder="1" applyAlignment="1">
      <alignment horizontal="right" vertical="top" wrapText="1"/>
    </xf>
    <xf numFmtId="0" fontId="17" fillId="9" borderId="10" xfId="7" applyFont="1" applyFill="1" applyBorder="1" applyAlignment="1">
      <alignment horizontal="right" vertical="top" wrapText="1"/>
    </xf>
    <xf numFmtId="49" fontId="16" fillId="3" borderId="34" xfId="7" applyNumberFormat="1" applyFont="1" applyFill="1" applyBorder="1" applyAlignment="1">
      <alignment horizontal="center" vertical="center" textRotation="90"/>
    </xf>
    <xf numFmtId="49" fontId="16" fillId="3" borderId="33" xfId="7" applyNumberFormat="1" applyFont="1" applyFill="1" applyBorder="1" applyAlignment="1">
      <alignment horizontal="center" vertical="center" textRotation="90"/>
    </xf>
    <xf numFmtId="49" fontId="16" fillId="3" borderId="27" xfId="7" applyNumberFormat="1" applyFont="1" applyFill="1" applyBorder="1" applyAlignment="1">
      <alignment horizontal="center" vertical="center" textRotation="90"/>
    </xf>
    <xf numFmtId="49" fontId="15" fillId="3" borderId="34" xfId="7" applyNumberFormat="1" applyFont="1" applyFill="1" applyBorder="1" applyAlignment="1">
      <alignment horizontal="center" vertical="top"/>
    </xf>
    <xf numFmtId="49" fontId="5" fillId="3" borderId="32" xfId="7" applyNumberFormat="1" applyFont="1" applyFill="1" applyBorder="1" applyAlignment="1">
      <alignment horizontal="center" vertical="center" textRotation="90"/>
    </xf>
    <xf numFmtId="49" fontId="5" fillId="3" borderId="1" xfId="7" applyNumberFormat="1" applyFont="1" applyFill="1" applyBorder="1" applyAlignment="1">
      <alignment horizontal="center" vertical="center" textRotation="90"/>
    </xf>
    <xf numFmtId="0" fontId="5" fillId="3" borderId="39" xfId="7" applyFont="1" applyFill="1" applyBorder="1" applyAlignment="1">
      <alignment horizontal="center" vertical="center"/>
    </xf>
    <xf numFmtId="0" fontId="5" fillId="3" borderId="52" xfId="7" applyFont="1" applyFill="1" applyBorder="1" applyAlignment="1">
      <alignment horizontal="center" vertical="center"/>
    </xf>
    <xf numFmtId="0" fontId="28" fillId="7" borderId="12" xfId="7" applyFont="1" applyFill="1" applyBorder="1" applyAlignment="1">
      <alignment horizontal="right" vertical="top" wrapText="1"/>
    </xf>
    <xf numFmtId="0" fontId="5" fillId="3" borderId="63" xfId="7" applyFont="1" applyFill="1" applyBorder="1" applyAlignment="1">
      <alignment horizontal="center" vertical="center" wrapText="1"/>
    </xf>
    <xf numFmtId="0" fontId="5" fillId="3" borderId="30" xfId="7" applyFont="1" applyFill="1" applyBorder="1" applyAlignment="1">
      <alignment horizontal="center" vertical="center" wrapText="1"/>
    </xf>
    <xf numFmtId="0" fontId="35" fillId="11" borderId="27" xfId="7" applyFont="1" applyFill="1" applyBorder="1" applyAlignment="1">
      <alignment horizontal="center" vertical="top" wrapText="1"/>
    </xf>
    <xf numFmtId="49" fontId="16" fillId="3" borderId="32" xfId="7" applyNumberFormat="1" applyFont="1" applyFill="1" applyBorder="1" applyAlignment="1">
      <alignment horizontal="center" vertical="center" textRotation="90"/>
    </xf>
    <xf numFmtId="49" fontId="16" fillId="3" borderId="1" xfId="7" applyNumberFormat="1" applyFont="1" applyFill="1" applyBorder="1" applyAlignment="1">
      <alignment horizontal="center" vertical="center" textRotation="90"/>
    </xf>
    <xf numFmtId="49" fontId="5" fillId="3" borderId="34" xfId="7" applyNumberFormat="1" applyFont="1" applyFill="1" applyBorder="1" applyAlignment="1">
      <alignment horizontal="center" vertical="center" textRotation="89"/>
    </xf>
    <xf numFmtId="49" fontId="5" fillId="3" borderId="33" xfId="7" applyNumberFormat="1" applyFont="1" applyFill="1" applyBorder="1" applyAlignment="1">
      <alignment horizontal="center" vertical="center" textRotation="89"/>
    </xf>
    <xf numFmtId="49" fontId="5" fillId="3" borderId="27" xfId="7" applyNumberFormat="1" applyFont="1" applyFill="1" applyBorder="1" applyAlignment="1">
      <alignment horizontal="center" vertical="center" textRotation="89"/>
    </xf>
    <xf numFmtId="49" fontId="26" fillId="3" borderId="34" xfId="7" applyNumberFormat="1" applyFont="1" applyFill="1" applyBorder="1" applyAlignment="1">
      <alignment horizontal="center" vertical="top"/>
    </xf>
    <xf numFmtId="49" fontId="26" fillId="3" borderId="33" xfId="7" applyNumberFormat="1" applyFont="1" applyFill="1" applyBorder="1" applyAlignment="1">
      <alignment horizontal="center" vertical="top"/>
    </xf>
    <xf numFmtId="49" fontId="26" fillId="3" borderId="27" xfId="7" applyNumberFormat="1" applyFont="1" applyFill="1" applyBorder="1" applyAlignment="1">
      <alignment horizontal="center" vertical="top"/>
    </xf>
    <xf numFmtId="49" fontId="5" fillId="3" borderId="32" xfId="7" applyNumberFormat="1" applyFont="1" applyFill="1" applyBorder="1" applyAlignment="1">
      <alignment horizontal="center" vertical="center" textRotation="87"/>
    </xf>
    <xf numFmtId="49" fontId="5" fillId="3" borderId="33" xfId="7" applyNumberFormat="1" applyFont="1" applyFill="1" applyBorder="1" applyAlignment="1">
      <alignment horizontal="center" vertical="center" textRotation="87"/>
    </xf>
    <xf numFmtId="49" fontId="5" fillId="3" borderId="1" xfId="7" applyNumberFormat="1" applyFont="1" applyFill="1" applyBorder="1" applyAlignment="1">
      <alignment horizontal="center" vertical="center" textRotation="87"/>
    </xf>
    <xf numFmtId="0" fontId="4" fillId="0" borderId="38" xfId="0" applyFont="1" applyBorder="1" applyAlignment="1">
      <alignment horizontal="left" vertical="top" wrapText="1"/>
    </xf>
    <xf numFmtId="0" fontId="4" fillId="0" borderId="15" xfId="0" applyFont="1" applyBorder="1" applyAlignment="1">
      <alignment horizontal="left" vertical="top" wrapText="1"/>
    </xf>
    <xf numFmtId="0" fontId="4" fillId="0" borderId="4" xfId="0" applyFont="1" applyBorder="1" applyAlignment="1">
      <alignment horizontal="left" vertical="top" wrapText="1"/>
    </xf>
    <xf numFmtId="0" fontId="25" fillId="7" borderId="3" xfId="7" applyFont="1" applyFill="1" applyBorder="1" applyAlignment="1">
      <alignment horizontal="right" vertical="top" wrapText="1"/>
    </xf>
    <xf numFmtId="0" fontId="25" fillId="7" borderId="2" xfId="7" applyFont="1" applyFill="1" applyBorder="1" applyAlignment="1">
      <alignment horizontal="right" vertical="top" wrapText="1"/>
    </xf>
    <xf numFmtId="0" fontId="31" fillId="11" borderId="38" xfId="7" applyFont="1" applyFill="1" applyBorder="1" applyAlignment="1">
      <alignment horizontal="center" vertical="top" wrapText="1"/>
    </xf>
    <xf numFmtId="0" fontId="30" fillId="11" borderId="26" xfId="7" applyFont="1" applyFill="1" applyBorder="1" applyAlignment="1">
      <alignment horizontal="center" vertical="top" wrapText="1"/>
    </xf>
    <xf numFmtId="0" fontId="30" fillId="11" borderId="37" xfId="7" applyFont="1" applyFill="1" applyBorder="1" applyAlignment="1">
      <alignment horizontal="center" vertical="top" wrapText="1"/>
    </xf>
    <xf numFmtId="0" fontId="31" fillId="11" borderId="15" xfId="7" applyFont="1" applyFill="1" applyBorder="1" applyAlignment="1">
      <alignment horizontal="center" vertical="top" wrapText="1"/>
    </xf>
    <xf numFmtId="0" fontId="30" fillId="11" borderId="0" xfId="7" applyFont="1" applyFill="1" applyAlignment="1">
      <alignment horizontal="center" vertical="top" wrapText="1"/>
    </xf>
    <xf numFmtId="0" fontId="30" fillId="11" borderId="14" xfId="7" applyFont="1" applyFill="1" applyBorder="1" applyAlignment="1">
      <alignment horizontal="center" vertical="top" wrapText="1"/>
    </xf>
    <xf numFmtId="0" fontId="30" fillId="11" borderId="15" xfId="7" applyFont="1" applyFill="1" applyBorder="1" applyAlignment="1">
      <alignment horizontal="center" vertical="top" wrapText="1"/>
    </xf>
    <xf numFmtId="0" fontId="30" fillId="11" borderId="4" xfId="7" applyFont="1" applyFill="1" applyBorder="1" applyAlignment="1">
      <alignment horizontal="center" vertical="top" wrapText="1"/>
    </xf>
    <xf numFmtId="0" fontId="30" fillId="11" borderId="3" xfId="7" applyFont="1" applyFill="1" applyBorder="1" applyAlignment="1">
      <alignment horizontal="center" vertical="top" wrapText="1"/>
    </xf>
    <xf numFmtId="0" fontId="30" fillId="11" borderId="2" xfId="7" applyFont="1" applyFill="1" applyBorder="1" applyAlignment="1">
      <alignment horizontal="center" vertical="top" wrapText="1"/>
    </xf>
    <xf numFmtId="0" fontId="15" fillId="12" borderId="34" xfId="7" applyFont="1" applyFill="1" applyBorder="1" applyAlignment="1">
      <alignment horizontal="left" vertical="top" wrapText="1"/>
    </xf>
    <xf numFmtId="0" fontId="15" fillId="12" borderId="33" xfId="7" applyFont="1" applyFill="1" applyBorder="1" applyAlignment="1">
      <alignment horizontal="left" vertical="top" wrapText="1"/>
    </xf>
    <xf numFmtId="0" fontId="36" fillId="12" borderId="33" xfId="7" applyFont="1" applyFill="1" applyBorder="1" applyAlignment="1">
      <alignment vertical="top" wrapText="1"/>
    </xf>
    <xf numFmtId="0" fontId="36" fillId="12" borderId="27" xfId="7" applyFont="1" applyFill="1" applyBorder="1" applyAlignment="1">
      <alignment vertical="top" wrapText="1"/>
    </xf>
    <xf numFmtId="0" fontId="17" fillId="7" borderId="3" xfId="7" applyFont="1" applyFill="1" applyBorder="1" applyAlignment="1">
      <alignment horizontal="right" vertical="top" wrapText="1"/>
    </xf>
    <xf numFmtId="0" fontId="17" fillId="7" borderId="2" xfId="7" applyFont="1" applyFill="1" applyBorder="1" applyAlignment="1">
      <alignment horizontal="right" vertical="top" wrapText="1"/>
    </xf>
    <xf numFmtId="0" fontId="28" fillId="11" borderId="37" xfId="7" applyFont="1" applyFill="1" applyBorder="1" applyAlignment="1">
      <alignment horizontal="left" vertical="top" wrapText="1"/>
    </xf>
    <xf numFmtId="0" fontId="28" fillId="11" borderId="14" xfId="7" applyFont="1" applyFill="1" applyBorder="1" applyAlignment="1">
      <alignment horizontal="left" vertical="top" wrapText="1"/>
    </xf>
    <xf numFmtId="0" fontId="4" fillId="11" borderId="14" xfId="7" applyFont="1" applyFill="1" applyBorder="1" applyAlignment="1">
      <alignment horizontal="left" vertical="top" wrapText="1"/>
    </xf>
    <xf numFmtId="0" fontId="4" fillId="11" borderId="2" xfId="7" applyFont="1" applyFill="1" applyBorder="1" applyAlignment="1">
      <alignment horizontal="left" vertical="top" wrapText="1"/>
    </xf>
    <xf numFmtId="0" fontId="15" fillId="0" borderId="34" xfId="0" applyFont="1" applyBorder="1" applyAlignment="1">
      <alignment horizontal="left" vertical="top" wrapText="1"/>
    </xf>
    <xf numFmtId="0" fontId="15" fillId="0" borderId="33" xfId="0" applyFont="1" applyBorder="1" applyAlignment="1">
      <alignment horizontal="left" vertical="top" wrapText="1"/>
    </xf>
    <xf numFmtId="0" fontId="15" fillId="0" borderId="27" xfId="0" applyFont="1" applyBorder="1" applyAlignment="1">
      <alignment horizontal="left" vertical="top" wrapText="1"/>
    </xf>
    <xf numFmtId="0" fontId="15" fillId="12" borderId="34" xfId="0" applyFont="1" applyFill="1" applyBorder="1" applyAlignment="1">
      <alignment horizontal="left" vertical="top" wrapText="1"/>
    </xf>
    <xf numFmtId="0" fontId="15" fillId="12" borderId="33" xfId="0" applyFont="1" applyFill="1" applyBorder="1" applyAlignment="1">
      <alignment horizontal="left" vertical="top" wrapText="1"/>
    </xf>
    <xf numFmtId="0" fontId="15" fillId="12" borderId="27" xfId="0" applyFont="1" applyFill="1" applyBorder="1" applyAlignment="1">
      <alignment horizontal="left" vertical="top" wrapText="1"/>
    </xf>
    <xf numFmtId="0" fontId="4" fillId="12" borderId="38" xfId="0" applyFont="1" applyFill="1" applyBorder="1" applyAlignment="1">
      <alignment horizontal="left" vertical="top" wrapText="1"/>
    </xf>
    <xf numFmtId="0" fontId="4" fillId="12" borderId="15" xfId="0" applyFont="1" applyFill="1" applyBorder="1" applyAlignment="1">
      <alignment horizontal="left" vertical="top" wrapText="1"/>
    </xf>
    <xf numFmtId="0" fontId="4" fillId="12" borderId="4" xfId="0" applyFont="1" applyFill="1" applyBorder="1" applyAlignment="1">
      <alignment horizontal="left" vertical="top" wrapText="1"/>
    </xf>
    <xf numFmtId="0" fontId="35" fillId="3" borderId="37" xfId="7" applyFont="1" applyFill="1" applyBorder="1" applyAlignment="1">
      <alignment horizontal="center" vertical="top" wrapText="1"/>
    </xf>
    <xf numFmtId="0" fontId="35" fillId="3" borderId="14" xfId="7" applyFont="1" applyFill="1" applyBorder="1" applyAlignment="1">
      <alignment horizontal="center" vertical="top" wrapText="1"/>
    </xf>
    <xf numFmtId="0" fontId="35" fillId="3" borderId="2" xfId="7" applyFont="1" applyFill="1" applyBorder="1" applyAlignment="1">
      <alignment horizontal="center" vertical="top" wrapText="1"/>
    </xf>
    <xf numFmtId="0" fontId="4" fillId="12" borderId="34" xfId="10" applyFont="1" applyFill="1" applyBorder="1" applyAlignment="1">
      <alignment horizontal="left" vertical="top" wrapText="1"/>
    </xf>
    <xf numFmtId="0" fontId="4" fillId="12" borderId="33" xfId="10" applyFont="1" applyFill="1" applyBorder="1" applyAlignment="1">
      <alignment horizontal="left" vertical="top" wrapText="1"/>
    </xf>
    <xf numFmtId="0" fontId="4" fillId="12" borderId="27" xfId="10" applyFont="1" applyFill="1" applyBorder="1" applyAlignment="1">
      <alignment horizontal="left" vertical="top" wrapText="1"/>
    </xf>
    <xf numFmtId="49" fontId="28" fillId="7" borderId="11" xfId="7" applyNumberFormat="1" applyFont="1" applyFill="1" applyBorder="1" applyAlignment="1">
      <alignment horizontal="left" vertical="top" wrapText="1"/>
    </xf>
    <xf numFmtId="49" fontId="28" fillId="7" borderId="10" xfId="7" applyNumberFormat="1" applyFont="1" applyFill="1" applyBorder="1" applyAlignment="1">
      <alignment horizontal="left" vertical="top" wrapText="1"/>
    </xf>
    <xf numFmtId="49" fontId="28" fillId="0" borderId="12" xfId="7" applyNumberFormat="1" applyFont="1" applyBorder="1" applyAlignment="1">
      <alignment horizontal="center" vertical="top" wrapText="1"/>
    </xf>
    <xf numFmtId="49" fontId="28" fillId="0" borderId="11" xfId="7" applyNumberFormat="1" applyFont="1" applyBorder="1" applyAlignment="1">
      <alignment horizontal="center" vertical="top" wrapText="1"/>
    </xf>
    <xf numFmtId="49" fontId="28" fillId="0" borderId="10" xfId="7" applyNumberFormat="1" applyFont="1" applyBorder="1" applyAlignment="1">
      <alignment horizontal="center" vertical="top" wrapText="1"/>
    </xf>
    <xf numFmtId="0" fontId="4" fillId="12" borderId="37" xfId="7" applyFont="1" applyFill="1" applyBorder="1" applyAlignment="1">
      <alignment horizontal="left" vertical="top" wrapText="1"/>
    </xf>
    <xf numFmtId="0" fontId="4" fillId="12" borderId="14" xfId="7" applyFont="1" applyFill="1" applyBorder="1" applyAlignment="1">
      <alignment horizontal="left" vertical="top" wrapText="1"/>
    </xf>
    <xf numFmtId="0" fontId="4" fillId="12" borderId="2" xfId="7" applyFont="1" applyFill="1" applyBorder="1" applyAlignment="1">
      <alignment horizontal="left" vertical="top" wrapText="1"/>
    </xf>
    <xf numFmtId="49" fontId="4" fillId="0" borderId="34" xfId="7" applyNumberFormat="1" applyFont="1" applyBorder="1" applyAlignment="1">
      <alignment horizontal="center" vertical="top"/>
    </xf>
    <xf numFmtId="49" fontId="4" fillId="0" borderId="33" xfId="7" applyNumberFormat="1" applyFont="1" applyBorder="1" applyAlignment="1">
      <alignment horizontal="center" vertical="top"/>
    </xf>
    <xf numFmtId="49" fontId="4" fillId="0" borderId="27" xfId="7" applyNumberFormat="1" applyFont="1" applyBorder="1" applyAlignment="1">
      <alignment horizontal="center" vertical="top"/>
    </xf>
    <xf numFmtId="0" fontId="30" fillId="0" borderId="34" xfId="7" applyFont="1" applyBorder="1" applyAlignment="1">
      <alignment horizontal="center" vertical="top" wrapText="1"/>
    </xf>
    <xf numFmtId="0" fontId="30" fillId="0" borderId="33" xfId="7" applyFont="1" applyBorder="1" applyAlignment="1">
      <alignment horizontal="center" vertical="top" wrapText="1"/>
    </xf>
    <xf numFmtId="0" fontId="30" fillId="0" borderId="27" xfId="7" applyFont="1" applyBorder="1" applyAlignment="1">
      <alignment horizontal="center" vertical="top" wrapText="1"/>
    </xf>
    <xf numFmtId="49" fontId="5" fillId="3" borderId="32" xfId="7" applyNumberFormat="1" applyFont="1" applyFill="1" applyBorder="1" applyAlignment="1">
      <alignment horizontal="center" vertical="center" textRotation="89"/>
    </xf>
    <xf numFmtId="49" fontId="5" fillId="3" borderId="1" xfId="7" applyNumberFormat="1" applyFont="1" applyFill="1" applyBorder="1" applyAlignment="1">
      <alignment horizontal="center" vertical="center" textRotation="89"/>
    </xf>
    <xf numFmtId="0" fontId="30" fillId="12" borderId="37" xfId="7" applyFont="1" applyFill="1" applyBorder="1" applyAlignment="1">
      <alignment horizontal="left" vertical="top" wrapText="1"/>
    </xf>
    <xf numFmtId="0" fontId="30" fillId="12" borderId="14" xfId="7" applyFont="1" applyFill="1" applyBorder="1" applyAlignment="1">
      <alignment horizontal="left" vertical="top" wrapText="1"/>
    </xf>
    <xf numFmtId="0" fontId="30" fillId="12" borderId="2" xfId="7" applyFont="1" applyFill="1" applyBorder="1" applyAlignment="1">
      <alignment horizontal="left" vertical="top" wrapText="1"/>
    </xf>
    <xf numFmtId="49" fontId="28" fillId="13" borderId="38" xfId="7" applyNumberFormat="1" applyFont="1" applyFill="1" applyBorder="1" applyAlignment="1">
      <alignment horizontal="center" vertical="top"/>
    </xf>
    <xf numFmtId="49" fontId="28" fillId="13" borderId="15" xfId="7" applyNumberFormat="1" applyFont="1" applyFill="1" applyBorder="1" applyAlignment="1">
      <alignment horizontal="center" vertical="top"/>
    </xf>
    <xf numFmtId="49" fontId="28" fillId="13" borderId="4" xfId="7" applyNumberFormat="1" applyFont="1" applyFill="1" applyBorder="1" applyAlignment="1">
      <alignment horizontal="center" vertical="top"/>
    </xf>
    <xf numFmtId="49" fontId="25" fillId="13" borderId="32" xfId="7" applyNumberFormat="1" applyFont="1" applyFill="1" applyBorder="1" applyAlignment="1">
      <alignment horizontal="center" vertical="top"/>
    </xf>
    <xf numFmtId="49" fontId="25" fillId="13" borderId="33" xfId="7" applyNumberFormat="1" applyFont="1" applyFill="1" applyBorder="1" applyAlignment="1">
      <alignment horizontal="center" vertical="top"/>
    </xf>
    <xf numFmtId="49" fontId="25" fillId="13" borderId="1" xfId="7" applyNumberFormat="1" applyFont="1" applyFill="1" applyBorder="1" applyAlignment="1">
      <alignment horizontal="center" vertical="top"/>
    </xf>
    <xf numFmtId="49" fontId="25" fillId="11" borderId="34" xfId="7" applyNumberFormat="1" applyFont="1" applyFill="1" applyBorder="1" applyAlignment="1">
      <alignment horizontal="center" vertical="top" wrapText="1"/>
    </xf>
    <xf numFmtId="49" fontId="25" fillId="11" borderId="33" xfId="7" applyNumberFormat="1" applyFont="1" applyFill="1" applyBorder="1" applyAlignment="1">
      <alignment horizontal="center" vertical="top" wrapText="1"/>
    </xf>
    <xf numFmtId="0" fontId="45" fillId="11" borderId="27" xfId="7" applyFont="1" applyFill="1" applyBorder="1" applyAlignment="1">
      <alignment horizontal="center" vertical="top" wrapText="1"/>
    </xf>
    <xf numFmtId="0" fontId="28" fillId="11" borderId="38" xfId="7" applyFont="1" applyFill="1" applyBorder="1" applyAlignment="1">
      <alignment horizontal="center" vertical="top" wrapText="1"/>
    </xf>
    <xf numFmtId="0" fontId="4" fillId="11" borderId="26" xfId="7" applyFont="1" applyFill="1" applyBorder="1" applyAlignment="1">
      <alignment horizontal="center" vertical="top" wrapText="1"/>
    </xf>
    <xf numFmtId="0" fontId="4" fillId="11" borderId="37" xfId="7" applyFont="1" applyFill="1" applyBorder="1" applyAlignment="1">
      <alignment horizontal="center" vertical="top" wrapText="1"/>
    </xf>
    <xf numFmtId="0" fontId="28" fillId="11" borderId="15" xfId="7" applyFont="1" applyFill="1" applyBorder="1" applyAlignment="1">
      <alignment horizontal="center" vertical="top" wrapText="1"/>
    </xf>
    <xf numFmtId="0" fontId="4" fillId="11" borderId="0" xfId="7" applyFont="1" applyFill="1" applyAlignment="1">
      <alignment horizontal="center" vertical="top" wrapText="1"/>
    </xf>
    <xf numFmtId="0" fontId="4" fillId="11" borderId="14" xfId="7" applyFont="1" applyFill="1" applyBorder="1" applyAlignment="1">
      <alignment horizontal="center" vertical="top" wrapText="1"/>
    </xf>
    <xf numFmtId="0" fontId="4" fillId="11" borderId="15" xfId="7" applyFont="1" applyFill="1" applyBorder="1" applyAlignment="1">
      <alignment horizontal="center" vertical="top" wrapText="1"/>
    </xf>
    <xf numFmtId="0" fontId="4" fillId="11" borderId="4" xfId="7" applyFont="1" applyFill="1" applyBorder="1" applyAlignment="1">
      <alignment horizontal="center" vertical="top" wrapText="1"/>
    </xf>
    <xf numFmtId="0" fontId="4" fillId="11" borderId="3" xfId="7" applyFont="1" applyFill="1" applyBorder="1" applyAlignment="1">
      <alignment horizontal="center" vertical="top" wrapText="1"/>
    </xf>
    <xf numFmtId="0" fontId="4" fillId="11" borderId="2" xfId="7" applyFont="1" applyFill="1" applyBorder="1" applyAlignment="1">
      <alignment horizontal="center" vertical="top" wrapText="1"/>
    </xf>
    <xf numFmtId="0" fontId="28" fillId="11" borderId="38" xfId="7" applyFont="1" applyFill="1" applyBorder="1" applyAlignment="1">
      <alignment horizontal="left" vertical="top" wrapText="1"/>
    </xf>
    <xf numFmtId="0" fontId="4" fillId="11" borderId="26" xfId="7" applyFont="1" applyFill="1" applyBorder="1" applyAlignment="1">
      <alignment horizontal="left" vertical="top" wrapText="1"/>
    </xf>
    <xf numFmtId="0" fontId="4" fillId="11" borderId="37" xfId="7" applyFont="1" applyFill="1" applyBorder="1" applyAlignment="1">
      <alignment horizontal="left" vertical="top" wrapText="1"/>
    </xf>
    <xf numFmtId="0" fontId="28" fillId="11" borderId="15" xfId="7" applyFont="1" applyFill="1" applyBorder="1" applyAlignment="1">
      <alignment horizontal="left" vertical="top" wrapText="1"/>
    </xf>
    <xf numFmtId="0" fontId="4" fillId="11" borderId="0" xfId="7" applyFont="1" applyFill="1" applyAlignment="1">
      <alignment horizontal="left" vertical="top" wrapText="1"/>
    </xf>
    <xf numFmtId="0" fontId="4" fillId="11" borderId="15" xfId="7" applyFont="1" applyFill="1" applyBorder="1" applyAlignment="1">
      <alignment horizontal="left" vertical="top" wrapText="1"/>
    </xf>
    <xf numFmtId="0" fontId="4" fillId="11" borderId="4" xfId="7" applyFont="1" applyFill="1" applyBorder="1" applyAlignment="1">
      <alignment horizontal="left" vertical="top" wrapText="1"/>
    </xf>
    <xf numFmtId="0" fontId="4" fillId="11" borderId="3" xfId="7" applyFont="1" applyFill="1" applyBorder="1" applyAlignment="1">
      <alignment horizontal="left" vertical="top" wrapText="1"/>
    </xf>
    <xf numFmtId="49" fontId="4" fillId="3" borderId="38" xfId="7" applyNumberFormat="1" applyFont="1" applyFill="1" applyBorder="1" applyAlignment="1">
      <alignment horizontal="center" vertical="top"/>
    </xf>
    <xf numFmtId="49" fontId="4" fillId="3" borderId="15" xfId="7" applyNumberFormat="1" applyFont="1" applyFill="1" applyBorder="1" applyAlignment="1">
      <alignment horizontal="center" vertical="top"/>
    </xf>
    <xf numFmtId="49" fontId="4" fillId="3" borderId="4" xfId="7" applyNumberFormat="1" applyFont="1" applyFill="1" applyBorder="1" applyAlignment="1">
      <alignment horizontal="center" vertical="top"/>
    </xf>
    <xf numFmtId="49" fontId="28" fillId="8" borderId="8" xfId="7" applyNumberFormat="1" applyFont="1" applyFill="1" applyBorder="1" applyAlignment="1">
      <alignment horizontal="center" vertical="top"/>
    </xf>
    <xf numFmtId="49" fontId="28" fillId="8" borderId="15" xfId="7" applyNumberFormat="1" applyFont="1" applyFill="1" applyBorder="1" applyAlignment="1">
      <alignment horizontal="center" vertical="top"/>
    </xf>
    <xf numFmtId="49" fontId="28" fillId="8" borderId="21" xfId="7" applyNumberFormat="1" applyFont="1" applyFill="1" applyBorder="1" applyAlignment="1">
      <alignment horizontal="center" vertical="top"/>
    </xf>
    <xf numFmtId="49" fontId="28" fillId="13" borderId="32" xfId="7" applyNumberFormat="1" applyFont="1" applyFill="1" applyBorder="1" applyAlignment="1">
      <alignment horizontal="center" vertical="top"/>
    </xf>
    <xf numFmtId="49" fontId="28" fillId="13" borderId="1" xfId="7" applyNumberFormat="1" applyFont="1" applyFill="1" applyBorder="1" applyAlignment="1">
      <alignment horizontal="center" vertical="top"/>
    </xf>
    <xf numFmtId="49" fontId="34" fillId="3" borderId="34" xfId="7" applyNumberFormat="1" applyFont="1" applyFill="1" applyBorder="1" applyAlignment="1">
      <alignment horizontal="center" vertical="center" textRotation="90"/>
    </xf>
    <xf numFmtId="49" fontId="34" fillId="3" borderId="33" xfId="7" applyNumberFormat="1" applyFont="1" applyFill="1" applyBorder="1" applyAlignment="1">
      <alignment horizontal="center" vertical="center" textRotation="90"/>
    </xf>
    <xf numFmtId="49" fontId="34" fillId="3" borderId="27" xfId="7" applyNumberFormat="1" applyFont="1" applyFill="1" applyBorder="1" applyAlignment="1">
      <alignment horizontal="center" vertical="center" textRotation="90"/>
    </xf>
    <xf numFmtId="0" fontId="4" fillId="0" borderId="34" xfId="7" applyFont="1" applyBorder="1" applyAlignment="1">
      <alignment horizontal="left" vertical="top" wrapText="1"/>
    </xf>
    <xf numFmtId="0" fontId="4" fillId="0" borderId="33" xfId="7" applyFont="1" applyBorder="1" applyAlignment="1">
      <alignment horizontal="left" vertical="top" wrapText="1"/>
    </xf>
    <xf numFmtId="0" fontId="4" fillId="0" borderId="27" xfId="7" applyFont="1" applyBorder="1" applyAlignment="1">
      <alignment horizontal="left" vertical="top" wrapText="1"/>
    </xf>
    <xf numFmtId="0" fontId="25" fillId="11" borderId="37" xfId="7" applyFont="1" applyFill="1" applyBorder="1" applyAlignment="1">
      <alignment horizontal="left" vertical="top" wrapText="1"/>
    </xf>
    <xf numFmtId="0" fontId="25" fillId="11" borderId="14" xfId="7" applyFont="1" applyFill="1" applyBorder="1" applyAlignment="1">
      <alignment horizontal="left" vertical="top" wrapText="1"/>
    </xf>
    <xf numFmtId="0" fontId="4" fillId="12" borderId="34" xfId="0" applyFont="1" applyFill="1" applyBorder="1" applyAlignment="1">
      <alignment vertical="top" wrapText="1"/>
    </xf>
    <xf numFmtId="0" fontId="4" fillId="12" borderId="33" xfId="0" applyFont="1" applyFill="1" applyBorder="1" applyAlignment="1">
      <alignment vertical="top" wrapText="1"/>
    </xf>
    <xf numFmtId="0" fontId="4" fillId="12" borderId="27" xfId="0" applyFont="1" applyFill="1" applyBorder="1" applyAlignment="1">
      <alignment vertical="top" wrapText="1"/>
    </xf>
    <xf numFmtId="49" fontId="4" fillId="0" borderId="34" xfId="7" applyNumberFormat="1" applyFont="1" applyBorder="1" applyAlignment="1">
      <alignment horizontal="left" vertical="top" wrapText="1"/>
    </xf>
    <xf numFmtId="49" fontId="4" fillId="0" borderId="33" xfId="7" applyNumberFormat="1" applyFont="1" applyBorder="1" applyAlignment="1">
      <alignment horizontal="left" vertical="top" wrapText="1"/>
    </xf>
    <xf numFmtId="0" fontId="4" fillId="9" borderId="32" xfId="7" applyFont="1" applyFill="1" applyBorder="1" applyAlignment="1">
      <alignment horizontal="center" vertical="center" textRotation="90" wrapText="1"/>
    </xf>
    <xf numFmtId="0" fontId="4" fillId="9" borderId="22" xfId="7" applyFont="1" applyFill="1" applyBorder="1" applyAlignment="1">
      <alignment horizontal="center" vertical="center" textRotation="90" wrapText="1"/>
    </xf>
    <xf numFmtId="0" fontId="4" fillId="9" borderId="1" xfId="7" applyFont="1" applyFill="1" applyBorder="1" applyAlignment="1">
      <alignment horizontal="center" vertical="center" textRotation="90" wrapText="1"/>
    </xf>
    <xf numFmtId="0" fontId="4" fillId="7" borderId="32" xfId="7" applyFont="1" applyFill="1" applyBorder="1" applyAlignment="1">
      <alignment horizontal="center" vertical="center" textRotation="90" wrapText="1"/>
    </xf>
    <xf numFmtId="0" fontId="4" fillId="7" borderId="22" xfId="7" applyFont="1" applyFill="1" applyBorder="1" applyAlignment="1">
      <alignment horizontal="center" vertical="center" textRotation="90" wrapText="1"/>
    </xf>
    <xf numFmtId="0" fontId="4" fillId="7" borderId="1" xfId="7" applyFont="1" applyFill="1" applyBorder="1" applyAlignment="1">
      <alignment horizontal="center" vertical="center" textRotation="90" wrapText="1"/>
    </xf>
    <xf numFmtId="0" fontId="4" fillId="11" borderId="7" xfId="7" applyFont="1" applyFill="1" applyBorder="1" applyAlignment="1">
      <alignment horizontal="center" vertical="center" textRotation="90" wrapText="1"/>
    </xf>
    <xf numFmtId="0" fontId="4" fillId="11" borderId="24" xfId="7" applyFont="1" applyFill="1" applyBorder="1" applyAlignment="1">
      <alignment horizontal="center" vertical="center" textRotation="90" wrapText="1"/>
    </xf>
    <xf numFmtId="0" fontId="4" fillId="11" borderId="20" xfId="7" applyFont="1" applyFill="1" applyBorder="1" applyAlignment="1">
      <alignment horizontal="center" vertical="center" textRotation="90" wrapText="1"/>
    </xf>
    <xf numFmtId="0" fontId="4" fillId="0" borderId="37" xfId="7" applyFont="1" applyBorder="1" applyAlignment="1">
      <alignment horizontal="center" vertical="center" wrapText="1"/>
    </xf>
    <xf numFmtId="0" fontId="4" fillId="0" borderId="14" xfId="7" applyFont="1" applyBorder="1" applyAlignment="1">
      <alignment horizontal="center" vertical="center" wrapText="1"/>
    </xf>
    <xf numFmtId="0" fontId="4" fillId="0" borderId="2" xfId="7" applyFont="1" applyBorder="1" applyAlignment="1">
      <alignment horizontal="center" vertical="center" wrapText="1"/>
    </xf>
    <xf numFmtId="0" fontId="4" fillId="0" borderId="34" xfId="7" applyFont="1" applyBorder="1" applyAlignment="1">
      <alignment horizontal="center" vertical="center" textRotation="90" wrapText="1"/>
    </xf>
    <xf numFmtId="0" fontId="4" fillId="0" borderId="33" xfId="7" applyFont="1" applyBorder="1" applyAlignment="1">
      <alignment horizontal="center" vertical="center" textRotation="90" wrapText="1"/>
    </xf>
    <xf numFmtId="0" fontId="4" fillId="0" borderId="27" xfId="7" applyFont="1" applyBorder="1" applyAlignment="1">
      <alignment horizontal="center" vertical="center" textRotation="90" wrapText="1"/>
    </xf>
    <xf numFmtId="49" fontId="4" fillId="3" borderId="34" xfId="7" applyNumberFormat="1" applyFont="1" applyFill="1" applyBorder="1" applyAlignment="1">
      <alignment horizontal="center" vertical="top" wrapText="1"/>
    </xf>
    <xf numFmtId="49" fontId="4" fillId="3" borderId="33" xfId="7" applyNumberFormat="1" applyFont="1" applyFill="1" applyBorder="1" applyAlignment="1">
      <alignment horizontal="center" vertical="top" wrapText="1"/>
    </xf>
    <xf numFmtId="49" fontId="4" fillId="3" borderId="27" xfId="7" applyNumberFormat="1" applyFont="1" applyFill="1" applyBorder="1" applyAlignment="1">
      <alignment horizontal="center" vertical="top" wrapText="1"/>
    </xf>
    <xf numFmtId="0" fontId="5" fillId="3" borderId="55" xfId="7" applyFont="1" applyFill="1" applyBorder="1" applyAlignment="1">
      <alignment horizontal="left" vertical="top" wrapText="1"/>
    </xf>
    <xf numFmtId="49" fontId="5" fillId="0" borderId="34" xfId="7" applyNumberFormat="1" applyFont="1" applyBorder="1" applyAlignment="1">
      <alignment horizontal="center" vertical="center" textRotation="90" wrapText="1"/>
    </xf>
    <xf numFmtId="49" fontId="5" fillId="0" borderId="33" xfId="7" applyNumberFormat="1" applyFont="1" applyBorder="1" applyAlignment="1">
      <alignment horizontal="center" vertical="center" textRotation="90" wrapText="1"/>
    </xf>
    <xf numFmtId="49" fontId="5" fillId="0" borderId="27" xfId="7" applyNumberFormat="1" applyFont="1" applyBorder="1" applyAlignment="1">
      <alignment horizontal="center" vertical="center" textRotation="90" wrapText="1"/>
    </xf>
    <xf numFmtId="0" fontId="25" fillId="0" borderId="0" xfId="7" applyFont="1" applyAlignment="1">
      <alignment horizontal="center" vertical="top" wrapText="1"/>
    </xf>
    <xf numFmtId="0" fontId="4" fillId="0" borderId="32" xfId="7" applyFont="1" applyBorder="1" applyAlignment="1">
      <alignment horizontal="center" vertical="center" textRotation="90" wrapText="1"/>
    </xf>
    <xf numFmtId="0" fontId="4" fillId="0" borderId="22" xfId="7" applyFont="1" applyBorder="1" applyAlignment="1">
      <alignment horizontal="center" vertical="center" textRotation="90" wrapText="1"/>
    </xf>
    <xf numFmtId="0" fontId="4" fillId="0" borderId="1" xfId="7" applyFont="1" applyBorder="1" applyAlignment="1">
      <alignment horizontal="center" vertical="center" textRotation="90" wrapText="1"/>
    </xf>
    <xf numFmtId="0" fontId="4" fillId="0" borderId="7" xfId="7" applyFont="1" applyBorder="1" applyAlignment="1">
      <alignment horizontal="center" vertical="center" textRotation="90" wrapText="1"/>
    </xf>
    <xf numFmtId="0" fontId="4" fillId="0" borderId="24" xfId="7" applyFont="1" applyBorder="1" applyAlignment="1">
      <alignment horizontal="center" vertical="center" textRotation="90" wrapText="1"/>
    </xf>
    <xf numFmtId="0" fontId="4" fillId="0" borderId="20" xfId="7" applyFont="1" applyBorder="1" applyAlignment="1">
      <alignment horizontal="center" vertical="center" textRotation="90" wrapText="1"/>
    </xf>
    <xf numFmtId="0" fontId="28" fillId="0" borderId="34" xfId="8" applyFont="1" applyBorder="1" applyAlignment="1">
      <alignment horizontal="center" vertical="center" wrapText="1"/>
    </xf>
    <xf numFmtId="0" fontId="28" fillId="0" borderId="33" xfId="8" applyFont="1" applyBorder="1" applyAlignment="1">
      <alignment horizontal="center" vertical="center" wrapText="1"/>
    </xf>
    <xf numFmtId="0" fontId="28" fillId="0" borderId="27" xfId="8" applyFont="1" applyBorder="1" applyAlignment="1">
      <alignment horizontal="center" vertical="center" wrapText="1"/>
    </xf>
    <xf numFmtId="0" fontId="4" fillId="0" borderId="34" xfId="8" applyFont="1" applyBorder="1" applyAlignment="1">
      <alignment horizontal="center" vertical="center" wrapText="1"/>
    </xf>
    <xf numFmtId="0" fontId="4" fillId="0" borderId="33" xfId="8" applyFont="1" applyBorder="1" applyAlignment="1">
      <alignment horizontal="center" vertical="center" wrapText="1"/>
    </xf>
    <xf numFmtId="0" fontId="4" fillId="0" borderId="55" xfId="7" applyFont="1" applyBorder="1" applyAlignment="1">
      <alignment horizontal="center" vertical="center" wrapText="1"/>
    </xf>
    <xf numFmtId="0" fontId="4" fillId="0" borderId="29" xfId="7" applyFont="1" applyBorder="1" applyAlignment="1">
      <alignment horizontal="center" vertical="center" wrapText="1"/>
    </xf>
    <xf numFmtId="0" fontId="4" fillId="0" borderId="56" xfId="7" applyFont="1" applyBorder="1" applyAlignment="1">
      <alignment horizontal="center" vertical="center" wrapText="1"/>
    </xf>
    <xf numFmtId="0" fontId="4" fillId="0" borderId="28" xfId="7" applyFont="1" applyBorder="1" applyAlignment="1">
      <alignment horizontal="center" vertical="center" wrapText="1"/>
    </xf>
    <xf numFmtId="0" fontId="4" fillId="0" borderId="12" xfId="8" applyFont="1" applyBorder="1" applyAlignment="1">
      <alignment horizontal="center" vertical="center"/>
    </xf>
    <xf numFmtId="0" fontId="4" fillId="0" borderId="11" xfId="8" applyFont="1" applyBorder="1" applyAlignment="1">
      <alignment horizontal="center" vertical="center"/>
    </xf>
    <xf numFmtId="0" fontId="4" fillId="0" borderId="10" xfId="8" applyFont="1" applyBorder="1" applyAlignment="1">
      <alignment horizontal="center" vertical="center"/>
    </xf>
    <xf numFmtId="0" fontId="4" fillId="12" borderId="26" xfId="0" applyFont="1" applyFill="1" applyBorder="1" applyAlignment="1">
      <alignment horizontal="left" vertical="top" wrapText="1"/>
    </xf>
    <xf numFmtId="0" fontId="4" fillId="12" borderId="0" xfId="0" applyFont="1" applyFill="1" applyAlignment="1">
      <alignment horizontal="left" vertical="top" wrapText="1"/>
    </xf>
    <xf numFmtId="0" fontId="4" fillId="12" borderId="3" xfId="0" applyFont="1" applyFill="1" applyBorder="1" applyAlignment="1">
      <alignment horizontal="left" vertical="top" wrapText="1"/>
    </xf>
    <xf numFmtId="0" fontId="28" fillId="4" borderId="8" xfId="8" applyFont="1" applyFill="1" applyBorder="1" applyAlignment="1">
      <alignment horizontal="left" vertical="top"/>
    </xf>
    <xf numFmtId="0" fontId="28" fillId="4" borderId="7" xfId="8" applyFont="1" applyFill="1" applyBorder="1" applyAlignment="1">
      <alignment horizontal="left" vertical="top"/>
    </xf>
    <xf numFmtId="0" fontId="28" fillId="4" borderId="6" xfId="8" applyFont="1" applyFill="1" applyBorder="1" applyAlignment="1">
      <alignment horizontal="left" vertical="top"/>
    </xf>
    <xf numFmtId="0" fontId="31" fillId="11" borderId="37" xfId="7" applyFont="1" applyFill="1" applyBorder="1" applyAlignment="1">
      <alignment horizontal="left" vertical="top" wrapText="1"/>
    </xf>
    <xf numFmtId="49" fontId="17" fillId="13" borderId="34" xfId="7" applyNumberFormat="1" applyFont="1" applyFill="1" applyBorder="1" applyAlignment="1">
      <alignment horizontal="center" vertical="top"/>
    </xf>
    <xf numFmtId="49" fontId="17" fillId="13" borderId="33" xfId="7" applyNumberFormat="1" applyFont="1" applyFill="1" applyBorder="1" applyAlignment="1">
      <alignment horizontal="center" vertical="top"/>
    </xf>
    <xf numFmtId="49" fontId="17" fillId="13" borderId="27" xfId="7" applyNumberFormat="1" applyFont="1" applyFill="1" applyBorder="1" applyAlignment="1">
      <alignment horizontal="center" vertical="top"/>
    </xf>
    <xf numFmtId="0" fontId="44" fillId="11" borderId="14" xfId="7" applyFont="1" applyFill="1" applyBorder="1" applyAlignment="1">
      <alignment horizontal="left" vertical="top" wrapText="1"/>
    </xf>
    <xf numFmtId="0" fontId="52" fillId="11" borderId="14" xfId="7" applyFont="1" applyFill="1" applyBorder="1" applyAlignment="1">
      <alignment horizontal="left" vertical="top" wrapText="1"/>
    </xf>
    <xf numFmtId="0" fontId="52" fillId="11" borderId="2" xfId="7" applyFont="1" applyFill="1" applyBorder="1" applyAlignment="1">
      <alignment horizontal="left" vertical="top" wrapText="1"/>
    </xf>
    <xf numFmtId="49" fontId="5" fillId="3" borderId="34" xfId="7" applyNumberFormat="1" applyFont="1" applyFill="1" applyBorder="1" applyAlignment="1">
      <alignment horizontal="center" vertical="top"/>
    </xf>
    <xf numFmtId="49" fontId="5" fillId="3" borderId="33" xfId="7" applyNumberFormat="1" applyFont="1" applyFill="1" applyBorder="1" applyAlignment="1">
      <alignment horizontal="center" vertical="top"/>
    </xf>
    <xf numFmtId="49" fontId="5" fillId="3" borderId="27" xfId="7" applyNumberFormat="1" applyFont="1" applyFill="1" applyBorder="1" applyAlignment="1">
      <alignment horizontal="center" vertical="top"/>
    </xf>
    <xf numFmtId="0" fontId="28" fillId="9" borderId="12" xfId="7" applyFont="1" applyFill="1" applyBorder="1" applyAlignment="1">
      <alignment horizontal="right" vertical="top" wrapText="1"/>
    </xf>
    <xf numFmtId="0" fontId="28" fillId="9" borderId="11" xfId="7" applyFont="1" applyFill="1" applyBorder="1" applyAlignment="1">
      <alignment horizontal="right" vertical="top" wrapText="1"/>
    </xf>
    <xf numFmtId="0" fontId="28" fillId="16" borderId="3" xfId="7" applyFont="1" applyFill="1" applyBorder="1" applyAlignment="1">
      <alignment horizontal="right" vertical="top" wrapText="1"/>
    </xf>
    <xf numFmtId="0" fontId="28" fillId="16" borderId="2" xfId="7" applyFont="1" applyFill="1" applyBorder="1" applyAlignment="1">
      <alignment horizontal="right" vertical="top" wrapText="1"/>
    </xf>
    <xf numFmtId="0" fontId="28" fillId="4" borderId="12" xfId="7" applyFont="1" applyFill="1" applyBorder="1" applyAlignment="1">
      <alignment horizontal="right" vertical="top" wrapText="1"/>
    </xf>
    <xf numFmtId="0" fontId="28" fillId="4" borderId="11" xfId="7" applyFont="1" applyFill="1" applyBorder="1" applyAlignment="1">
      <alignment horizontal="right" vertical="top" wrapText="1"/>
    </xf>
    <xf numFmtId="0" fontId="28" fillId="4" borderId="10" xfId="7" applyFont="1" applyFill="1" applyBorder="1" applyAlignment="1">
      <alignment horizontal="right" vertical="top" wrapText="1"/>
    </xf>
    <xf numFmtId="49" fontId="8" fillId="0" borderId="0" xfId="8" applyNumberFormat="1" applyFont="1" applyAlignment="1">
      <alignment horizontal="center" vertical="top" wrapText="1"/>
    </xf>
    <xf numFmtId="0" fontId="8" fillId="0" borderId="11" xfId="8" applyFont="1" applyBorder="1" applyAlignment="1">
      <alignment horizontal="center" vertical="center" wrapText="1"/>
    </xf>
    <xf numFmtId="0" fontId="5" fillId="0" borderId="41" xfId="7" applyFont="1" applyBorder="1" applyAlignment="1">
      <alignment horizontal="left" vertical="top" wrapText="1"/>
    </xf>
    <xf numFmtId="0" fontId="5" fillId="0" borderId="31" xfId="7" applyFont="1" applyBorder="1" applyAlignment="1">
      <alignment horizontal="left" vertical="top" wrapText="1"/>
    </xf>
    <xf numFmtId="0" fontId="44" fillId="11" borderId="38" xfId="7" applyFont="1" applyFill="1" applyBorder="1" applyAlignment="1">
      <alignment horizontal="center" vertical="top" wrapText="1"/>
    </xf>
    <xf numFmtId="0" fontId="44" fillId="11" borderId="26" xfId="7" applyFont="1" applyFill="1" applyBorder="1" applyAlignment="1">
      <alignment horizontal="center" vertical="top" wrapText="1"/>
    </xf>
    <xf numFmtId="0" fontId="44" fillId="11" borderId="37" xfId="7" applyFont="1" applyFill="1" applyBorder="1" applyAlignment="1">
      <alignment horizontal="center" vertical="top" wrapText="1"/>
    </xf>
    <xf numFmtId="0" fontId="44" fillId="11" borderId="15" xfId="7" applyFont="1" applyFill="1" applyBorder="1" applyAlignment="1">
      <alignment horizontal="center" vertical="top" wrapText="1"/>
    </xf>
    <xf numFmtId="0" fontId="44" fillId="11" borderId="0" xfId="7" applyFont="1" applyFill="1" applyAlignment="1">
      <alignment horizontal="center" vertical="top" wrapText="1"/>
    </xf>
    <xf numFmtId="0" fontId="44" fillId="11" borderId="14" xfId="7" applyFont="1" applyFill="1" applyBorder="1" applyAlignment="1">
      <alignment horizontal="center" vertical="top" wrapText="1"/>
    </xf>
    <xf numFmtId="0" fontId="44" fillId="11" borderId="4" xfId="7" applyFont="1" applyFill="1" applyBorder="1" applyAlignment="1">
      <alignment horizontal="center" vertical="top" wrapText="1"/>
    </xf>
    <xf numFmtId="0" fontId="44" fillId="11" borderId="3" xfId="7" applyFont="1" applyFill="1" applyBorder="1" applyAlignment="1">
      <alignment horizontal="center" vertical="top" wrapText="1"/>
    </xf>
    <xf numFmtId="0" fontId="44" fillId="11" borderId="2" xfId="7" applyFont="1" applyFill="1" applyBorder="1" applyAlignment="1">
      <alignment horizontal="center" vertical="top" wrapText="1"/>
    </xf>
    <xf numFmtId="0" fontId="40" fillId="11" borderId="34" xfId="7" applyFont="1" applyFill="1" applyBorder="1" applyAlignment="1">
      <alignment horizontal="center" vertical="center" textRotation="90" wrapText="1"/>
    </xf>
    <xf numFmtId="0" fontId="40" fillId="11" borderId="33" xfId="7" applyFont="1" applyFill="1" applyBorder="1" applyAlignment="1">
      <alignment horizontal="center" vertical="center" textRotation="90" wrapText="1"/>
    </xf>
    <xf numFmtId="0" fontId="40" fillId="11" borderId="27" xfId="7" applyFont="1" applyFill="1" applyBorder="1" applyAlignment="1">
      <alignment horizontal="center" vertical="center" textRotation="90" wrapText="1"/>
    </xf>
    <xf numFmtId="49" fontId="18" fillId="3" borderId="34" xfId="7" applyNumberFormat="1" applyFont="1" applyFill="1" applyBorder="1" applyAlignment="1">
      <alignment horizontal="center" vertical="center" textRotation="90"/>
    </xf>
    <xf numFmtId="49" fontId="18" fillId="3" borderId="33" xfId="7" applyNumberFormat="1" applyFont="1" applyFill="1" applyBorder="1" applyAlignment="1">
      <alignment horizontal="center" vertical="center" textRotation="90"/>
    </xf>
    <xf numFmtId="49" fontId="46" fillId="3" borderId="34" xfId="7" applyNumberFormat="1" applyFont="1" applyFill="1" applyBorder="1" applyAlignment="1">
      <alignment horizontal="center" vertical="top"/>
    </xf>
    <xf numFmtId="49" fontId="46" fillId="3" borderId="33" xfId="7" applyNumberFormat="1" applyFont="1" applyFill="1" applyBorder="1" applyAlignment="1">
      <alignment horizontal="center" vertical="top"/>
    </xf>
    <xf numFmtId="49" fontId="4" fillId="12" borderId="26" xfId="7" applyNumberFormat="1" applyFont="1" applyFill="1" applyBorder="1" applyAlignment="1">
      <alignment horizontal="center" vertical="top" wrapText="1"/>
    </xf>
    <xf numFmtId="49" fontId="4" fillId="12" borderId="0" xfId="7" applyNumberFormat="1" applyFont="1" applyFill="1" applyAlignment="1">
      <alignment horizontal="center" vertical="top" wrapText="1"/>
    </xf>
    <xf numFmtId="49" fontId="4" fillId="12" borderId="3" xfId="7" applyNumberFormat="1" applyFont="1" applyFill="1" applyBorder="1" applyAlignment="1">
      <alignment horizontal="center" vertical="top" wrapText="1"/>
    </xf>
    <xf numFmtId="0" fontId="31" fillId="11" borderId="38" xfId="7" applyFont="1" applyFill="1" applyBorder="1" applyAlignment="1">
      <alignment horizontal="left" vertical="top" wrapText="1"/>
    </xf>
    <xf numFmtId="0" fontId="30" fillId="11" borderId="26" xfId="7" applyFont="1" applyFill="1" applyBorder="1" applyAlignment="1">
      <alignment horizontal="left" vertical="top" wrapText="1"/>
    </xf>
    <xf numFmtId="0" fontId="30" fillId="11" borderId="37" xfId="7" applyFont="1" applyFill="1" applyBorder="1" applyAlignment="1">
      <alignment horizontal="left" vertical="top" wrapText="1"/>
    </xf>
    <xf numFmtId="0" fontId="31" fillId="11" borderId="15" xfId="7" applyFont="1" applyFill="1" applyBorder="1" applyAlignment="1">
      <alignment horizontal="left" vertical="top" wrapText="1"/>
    </xf>
    <xf numFmtId="0" fontId="30" fillId="11" borderId="0" xfId="7" applyFont="1" applyFill="1" applyAlignment="1">
      <alignment horizontal="left" vertical="top" wrapText="1"/>
    </xf>
    <xf numFmtId="0" fontId="30" fillId="11" borderId="15" xfId="7" applyFont="1" applyFill="1" applyBorder="1" applyAlignment="1">
      <alignment horizontal="left" vertical="top" wrapText="1"/>
    </xf>
    <xf numFmtId="0" fontId="30" fillId="11" borderId="4" xfId="7" applyFont="1" applyFill="1" applyBorder="1" applyAlignment="1">
      <alignment horizontal="left" vertical="top" wrapText="1"/>
    </xf>
    <xf numFmtId="0" fontId="30" fillId="11" borderId="3" xfId="7" applyFont="1" applyFill="1" applyBorder="1" applyAlignment="1">
      <alignment horizontal="left" vertical="top" wrapText="1"/>
    </xf>
    <xf numFmtId="0" fontId="28" fillId="9" borderId="10" xfId="7" applyFont="1" applyFill="1" applyBorder="1" applyAlignment="1">
      <alignment horizontal="right" vertical="top" wrapText="1"/>
    </xf>
    <xf numFmtId="0" fontId="4" fillId="4" borderId="34" xfId="7" applyFont="1" applyFill="1" applyBorder="1" applyAlignment="1">
      <alignment horizontal="left" vertical="top" wrapText="1"/>
    </xf>
    <xf numFmtId="0" fontId="4" fillId="4" borderId="33" xfId="7" applyFont="1" applyFill="1" applyBorder="1" applyAlignment="1">
      <alignment horizontal="left" vertical="top" wrapText="1"/>
    </xf>
    <xf numFmtId="49" fontId="25" fillId="13" borderId="34" xfId="7" applyNumberFormat="1" applyFont="1" applyFill="1" applyBorder="1" applyAlignment="1">
      <alignment horizontal="center" vertical="top"/>
    </xf>
    <xf numFmtId="49" fontId="25" fillId="13" borderId="27" xfId="7" applyNumberFormat="1" applyFont="1" applyFill="1" applyBorder="1" applyAlignment="1">
      <alignment horizontal="center" vertical="top"/>
    </xf>
    <xf numFmtId="49" fontId="4" fillId="12" borderId="34" xfId="7" applyNumberFormat="1" applyFont="1" applyFill="1" applyBorder="1" applyAlignment="1">
      <alignment horizontal="center" vertical="top" wrapText="1"/>
    </xf>
    <xf numFmtId="49" fontId="4" fillId="12" borderId="33" xfId="7" applyNumberFormat="1" applyFont="1" applyFill="1" applyBorder="1" applyAlignment="1">
      <alignment horizontal="center" vertical="top" wrapText="1"/>
    </xf>
    <xf numFmtId="49" fontId="4" fillId="12" borderId="27" xfId="7" applyNumberFormat="1" applyFont="1" applyFill="1" applyBorder="1" applyAlignment="1">
      <alignment horizontal="center" vertical="top" wrapText="1"/>
    </xf>
    <xf numFmtId="0" fontId="28" fillId="12" borderId="34" xfId="7" applyFont="1" applyFill="1" applyBorder="1" applyAlignment="1">
      <alignment horizontal="center" vertical="top" wrapText="1"/>
    </xf>
    <xf numFmtId="0" fontId="28" fillId="12" borderId="33" xfId="7" applyFont="1" applyFill="1" applyBorder="1" applyAlignment="1">
      <alignment horizontal="center" vertical="top" wrapText="1"/>
    </xf>
    <xf numFmtId="0" fontId="28" fillId="12" borderId="27" xfId="7" applyFont="1" applyFill="1" applyBorder="1" applyAlignment="1">
      <alignment horizontal="center" vertical="top" wrapText="1"/>
    </xf>
    <xf numFmtId="49" fontId="20" fillId="3" borderId="34" xfId="7" applyNumberFormat="1" applyFont="1" applyFill="1" applyBorder="1" applyAlignment="1">
      <alignment horizontal="center" vertical="center" textRotation="90"/>
    </xf>
    <xf numFmtId="49" fontId="20" fillId="3" borderId="33" xfId="7" applyNumberFormat="1" applyFont="1" applyFill="1" applyBorder="1" applyAlignment="1">
      <alignment horizontal="center" vertical="center" textRotation="90"/>
    </xf>
    <xf numFmtId="49" fontId="20" fillId="3" borderId="27" xfId="7" applyNumberFormat="1" applyFont="1" applyFill="1" applyBorder="1" applyAlignment="1">
      <alignment horizontal="center" vertical="center" textRotation="90"/>
    </xf>
    <xf numFmtId="0" fontId="28" fillId="7" borderId="3" xfId="7" applyFont="1" applyFill="1" applyBorder="1" applyAlignment="1">
      <alignment horizontal="right" vertical="top" wrapText="1"/>
    </xf>
    <xf numFmtId="0" fontId="28" fillId="7" borderId="2" xfId="7" applyFont="1" applyFill="1" applyBorder="1" applyAlignment="1">
      <alignment horizontal="right" vertical="top" wrapText="1"/>
    </xf>
    <xf numFmtId="49" fontId="48" fillId="13" borderId="34" xfId="7" applyNumberFormat="1" applyFont="1" applyFill="1" applyBorder="1" applyAlignment="1">
      <alignment horizontal="center" vertical="top"/>
    </xf>
    <xf numFmtId="49" fontId="48" fillId="13" borderId="33" xfId="7" applyNumberFormat="1" applyFont="1" applyFill="1" applyBorder="1" applyAlignment="1">
      <alignment horizontal="center" vertical="top"/>
    </xf>
    <xf numFmtId="49" fontId="48" fillId="13" borderId="27" xfId="7" applyNumberFormat="1" applyFont="1" applyFill="1" applyBorder="1" applyAlignment="1">
      <alignment horizontal="center" vertical="top"/>
    </xf>
    <xf numFmtId="49" fontId="4" fillId="3" borderId="34" xfId="10" applyNumberFormat="1" applyFont="1" applyFill="1" applyBorder="1" applyAlignment="1">
      <alignment horizontal="center" vertical="top"/>
    </xf>
    <xf numFmtId="49" fontId="4" fillId="3" borderId="33" xfId="10" applyNumberFormat="1" applyFont="1" applyFill="1" applyBorder="1" applyAlignment="1">
      <alignment horizontal="center" vertical="top"/>
    </xf>
    <xf numFmtId="49" fontId="4" fillId="3" borderId="27" xfId="10" applyNumberFormat="1" applyFont="1" applyFill="1" applyBorder="1" applyAlignment="1">
      <alignment horizontal="center" vertical="top"/>
    </xf>
    <xf numFmtId="0" fontId="4" fillId="4" borderId="34" xfId="10" applyFont="1" applyFill="1" applyBorder="1" applyAlignment="1">
      <alignment horizontal="left" vertical="top" wrapText="1"/>
    </xf>
    <xf numFmtId="0" fontId="4" fillId="4" borderId="33" xfId="10" applyFont="1" applyFill="1" applyBorder="1" applyAlignment="1">
      <alignment horizontal="left" vertical="top" wrapText="1"/>
    </xf>
    <xf numFmtId="0" fontId="4" fillId="4" borderId="27" xfId="10" applyFont="1" applyFill="1" applyBorder="1" applyAlignment="1">
      <alignment horizontal="left" vertical="top" wrapText="1"/>
    </xf>
    <xf numFmtId="0" fontId="4" fillId="4" borderId="27" xfId="7" applyFont="1" applyFill="1" applyBorder="1" applyAlignment="1">
      <alignment horizontal="left" vertical="top" wrapText="1"/>
    </xf>
    <xf numFmtId="49" fontId="4" fillId="3" borderId="38" xfId="7" applyNumberFormat="1" applyFont="1" applyFill="1" applyBorder="1" applyAlignment="1">
      <alignment horizontal="left" vertical="top"/>
    </xf>
    <xf numFmtId="49" fontId="4" fillId="3" borderId="15" xfId="7" applyNumberFormat="1" applyFont="1" applyFill="1" applyBorder="1" applyAlignment="1">
      <alignment horizontal="left" vertical="top"/>
    </xf>
    <xf numFmtId="49" fontId="4" fillId="3" borderId="4" xfId="7" applyNumberFormat="1" applyFont="1" applyFill="1" applyBorder="1" applyAlignment="1">
      <alignment horizontal="left" vertical="top"/>
    </xf>
    <xf numFmtId="0" fontId="17" fillId="9" borderId="12" xfId="7" applyFont="1" applyFill="1" applyBorder="1" applyAlignment="1">
      <alignment horizontal="right" vertical="top" wrapText="1"/>
    </xf>
    <xf numFmtId="49" fontId="4" fillId="3" borderId="34" xfId="7" applyNumberFormat="1" applyFont="1" applyFill="1" applyBorder="1" applyAlignment="1">
      <alignment horizontal="center" vertical="center" textRotation="90"/>
    </xf>
    <xf numFmtId="49" fontId="4" fillId="3" borderId="33" xfId="7" applyNumberFormat="1" applyFont="1" applyFill="1" applyBorder="1" applyAlignment="1">
      <alignment horizontal="center" vertical="center" textRotation="90"/>
    </xf>
    <xf numFmtId="49" fontId="4" fillId="3" borderId="27" xfId="7" applyNumberFormat="1" applyFont="1" applyFill="1" applyBorder="1" applyAlignment="1">
      <alignment horizontal="center" vertical="center" textRotation="90"/>
    </xf>
    <xf numFmtId="49" fontId="4" fillId="0" borderId="27" xfId="7" applyNumberFormat="1" applyFont="1" applyBorder="1" applyAlignment="1">
      <alignment horizontal="left" vertical="top" wrapText="1"/>
    </xf>
    <xf numFmtId="0" fontId="4" fillId="12" borderId="38" xfId="10" applyFont="1" applyFill="1" applyBorder="1" applyAlignment="1">
      <alignment horizontal="left" vertical="top" wrapText="1"/>
    </xf>
    <xf numFmtId="0" fontId="4" fillId="12" borderId="15" xfId="10" applyFont="1" applyFill="1" applyBorder="1" applyAlignment="1">
      <alignment horizontal="left" vertical="top" wrapText="1"/>
    </xf>
    <xf numFmtId="0" fontId="4" fillId="12" borderId="4" xfId="10" applyFont="1" applyFill="1" applyBorder="1" applyAlignment="1">
      <alignment horizontal="left" vertical="top" wrapText="1"/>
    </xf>
    <xf numFmtId="0" fontId="29" fillId="0" borderId="0" xfId="8" applyFont="1" applyAlignment="1">
      <alignment horizontal="left" vertical="top" wrapText="1"/>
    </xf>
    <xf numFmtId="0" fontId="15" fillId="12" borderId="27" xfId="7" applyFont="1" applyFill="1" applyBorder="1" applyAlignment="1">
      <alignment horizontal="left" vertical="top" wrapText="1"/>
    </xf>
    <xf numFmtId="49" fontId="15" fillId="0" borderId="33" xfId="7" applyNumberFormat="1" applyFont="1" applyBorder="1" applyAlignment="1">
      <alignment horizontal="left" vertical="top" wrapText="1"/>
    </xf>
    <xf numFmtId="0" fontId="17" fillId="9" borderId="3" xfId="7" applyFont="1" applyFill="1" applyBorder="1" applyAlignment="1">
      <alignment horizontal="right" vertical="top" wrapText="1"/>
    </xf>
    <xf numFmtId="0" fontId="17" fillId="9" borderId="2" xfId="7" applyFont="1" applyFill="1" applyBorder="1" applyAlignment="1">
      <alignment horizontal="right" vertical="top" wrapText="1"/>
    </xf>
    <xf numFmtId="49" fontId="42" fillId="3" borderId="34" xfId="7" applyNumberFormat="1" applyFont="1" applyFill="1" applyBorder="1" applyAlignment="1">
      <alignment horizontal="center" vertical="center" textRotation="90"/>
    </xf>
    <xf numFmtId="0" fontId="4" fillId="12" borderId="26" xfId="10" applyFont="1" applyFill="1" applyBorder="1" applyAlignment="1">
      <alignment horizontal="left" vertical="top" wrapText="1"/>
    </xf>
    <xf numFmtId="0" fontId="4" fillId="12" borderId="0" xfId="10" applyFont="1" applyFill="1" applyAlignment="1">
      <alignment horizontal="left" vertical="top" wrapText="1"/>
    </xf>
    <xf numFmtId="0" fontId="4" fillId="12" borderId="3" xfId="10" applyFont="1" applyFill="1" applyBorder="1" applyAlignment="1">
      <alignment horizontal="left" vertical="top" wrapText="1"/>
    </xf>
    <xf numFmtId="49" fontId="5" fillId="3" borderId="13" xfId="7" applyNumberFormat="1" applyFont="1" applyFill="1" applyBorder="1" applyAlignment="1">
      <alignment horizontal="center" vertical="center" textRotation="90"/>
    </xf>
    <xf numFmtId="49" fontId="5" fillId="3" borderId="34" xfId="7" applyNumberFormat="1" applyFont="1" applyFill="1" applyBorder="1" applyAlignment="1">
      <alignment horizontal="center" vertical="center" textRotation="88"/>
    </xf>
    <xf numFmtId="49" fontId="5" fillId="3" borderId="33" xfId="7" applyNumberFormat="1" applyFont="1" applyFill="1" applyBorder="1" applyAlignment="1">
      <alignment horizontal="center" vertical="center" textRotation="88"/>
    </xf>
    <xf numFmtId="49" fontId="5" fillId="3" borderId="27" xfId="7" applyNumberFormat="1" applyFont="1" applyFill="1" applyBorder="1" applyAlignment="1">
      <alignment horizontal="center" vertical="center" textRotation="88"/>
    </xf>
    <xf numFmtId="49" fontId="5" fillId="0" borderId="38" xfId="7" applyNumberFormat="1" applyFont="1" applyBorder="1" applyAlignment="1">
      <alignment horizontal="center" vertical="center" textRotation="90"/>
    </xf>
    <xf numFmtId="49" fontId="5" fillId="0" borderId="15" xfId="7" applyNumberFormat="1" applyFont="1" applyBorder="1" applyAlignment="1">
      <alignment horizontal="center" vertical="center" textRotation="90"/>
    </xf>
    <xf numFmtId="49" fontId="5" fillId="0" borderId="4" xfId="7" applyNumberFormat="1" applyFont="1" applyBorder="1" applyAlignment="1">
      <alignment horizontal="center" vertical="center" textRotation="90"/>
    </xf>
    <xf numFmtId="49" fontId="25" fillId="8" borderId="8" xfId="7" applyNumberFormat="1" applyFont="1" applyFill="1" applyBorder="1" applyAlignment="1">
      <alignment horizontal="center" vertical="top"/>
    </xf>
    <xf numFmtId="49" fontId="25" fillId="8" borderId="15" xfId="7" applyNumberFormat="1" applyFont="1" applyFill="1" applyBorder="1" applyAlignment="1">
      <alignment horizontal="center" vertical="top"/>
    </xf>
    <xf numFmtId="49" fontId="25" fillId="8" borderId="21" xfId="7" applyNumberFormat="1" applyFont="1" applyFill="1" applyBorder="1" applyAlignment="1">
      <alignment horizontal="center" vertical="top"/>
    </xf>
    <xf numFmtId="0" fontId="35" fillId="11" borderId="33" xfId="7" applyFont="1" applyFill="1" applyBorder="1" applyAlignment="1">
      <alignment horizontal="center" vertical="top" wrapText="1"/>
    </xf>
    <xf numFmtId="0" fontId="35" fillId="0" borderId="34" xfId="7" applyFont="1" applyBorder="1" applyAlignment="1">
      <alignment horizontal="center" vertical="top" wrapText="1"/>
    </xf>
    <xf numFmtId="0" fontId="35" fillId="0" borderId="33" xfId="7" applyFont="1" applyBorder="1" applyAlignment="1">
      <alignment horizontal="center" vertical="top" wrapText="1"/>
    </xf>
    <xf numFmtId="0" fontId="35" fillId="0" borderId="27" xfId="7" applyFont="1" applyBorder="1" applyAlignment="1">
      <alignment horizontal="center" vertical="top" wrapText="1"/>
    </xf>
    <xf numFmtId="49" fontId="8" fillId="12" borderId="34" xfId="7" applyNumberFormat="1" applyFont="1" applyFill="1" applyBorder="1" applyAlignment="1">
      <alignment horizontal="center" vertical="top"/>
    </xf>
    <xf numFmtId="49" fontId="8" fillId="12" borderId="33" xfId="7" applyNumberFormat="1" applyFont="1" applyFill="1" applyBorder="1" applyAlignment="1">
      <alignment horizontal="center" vertical="top"/>
    </xf>
    <xf numFmtId="49" fontId="8" fillId="12" borderId="27" xfId="7" applyNumberFormat="1" applyFont="1" applyFill="1" applyBorder="1" applyAlignment="1">
      <alignment horizontal="center" vertical="top"/>
    </xf>
    <xf numFmtId="0" fontId="31" fillId="11" borderId="38" xfId="7" applyFont="1" applyFill="1" applyBorder="1" applyAlignment="1">
      <alignment horizontal="center" vertical="center" textRotation="90" wrapText="1"/>
    </xf>
    <xf numFmtId="0" fontId="31" fillId="11" borderId="15" xfId="7" applyFont="1" applyFill="1" applyBorder="1" applyAlignment="1">
      <alignment horizontal="center" vertical="center" textRotation="90" wrapText="1"/>
    </xf>
    <xf numFmtId="0" fontId="31" fillId="11" borderId="4" xfId="7" applyFont="1" applyFill="1" applyBorder="1" applyAlignment="1">
      <alignment horizontal="center" vertical="center" textRotation="90" wrapText="1"/>
    </xf>
    <xf numFmtId="0" fontId="28" fillId="9" borderId="12" xfId="7" applyFont="1" applyFill="1" applyBorder="1" applyAlignment="1">
      <alignment horizontal="left"/>
    </xf>
    <xf numFmtId="0" fontId="28" fillId="9" borderId="11" xfId="7" applyFont="1" applyFill="1" applyBorder="1" applyAlignment="1">
      <alignment horizontal="left"/>
    </xf>
    <xf numFmtId="0" fontId="28" fillId="9" borderId="10" xfId="7" applyFont="1" applyFill="1" applyBorder="1" applyAlignment="1">
      <alignment horizontal="left"/>
    </xf>
    <xf numFmtId="0" fontId="31" fillId="2" borderId="12" xfId="7" applyFont="1" applyFill="1" applyBorder="1" applyAlignment="1">
      <alignment horizontal="left" vertical="center" wrapText="1"/>
    </xf>
    <xf numFmtId="0" fontId="31" fillId="2" borderId="11" xfId="7" applyFont="1" applyFill="1" applyBorder="1" applyAlignment="1">
      <alignment horizontal="left" vertical="center" wrapText="1"/>
    </xf>
    <xf numFmtId="0" fontId="31" fillId="2" borderId="10" xfId="7" applyFont="1" applyFill="1" applyBorder="1" applyAlignment="1">
      <alignment horizontal="left" vertical="center" wrapText="1"/>
    </xf>
    <xf numFmtId="0" fontId="30" fillId="0" borderId="8" xfId="7" applyFont="1" applyBorder="1" applyAlignment="1">
      <alignment horizontal="left" vertical="center" wrapText="1"/>
    </xf>
    <xf numFmtId="0" fontId="30" fillId="0" borderId="7" xfId="7" applyFont="1" applyBorder="1" applyAlignment="1">
      <alignment horizontal="left" vertical="center" wrapText="1"/>
    </xf>
    <xf numFmtId="0" fontId="30" fillId="0" borderId="6" xfId="7" applyFont="1" applyBorder="1" applyAlignment="1">
      <alignment horizontal="left" vertical="center" wrapText="1"/>
    </xf>
    <xf numFmtId="0" fontId="30" fillId="0" borderId="4" xfId="7" applyFont="1" applyBorder="1" applyAlignment="1">
      <alignment horizontal="left" vertical="center" wrapText="1"/>
    </xf>
    <xf numFmtId="0" fontId="30" fillId="0" borderId="3" xfId="7" applyFont="1" applyBorder="1" applyAlignment="1">
      <alignment horizontal="left" vertical="center" wrapText="1"/>
    </xf>
    <xf numFmtId="0" fontId="30" fillId="0" borderId="2" xfId="7" applyFont="1" applyBorder="1" applyAlignment="1">
      <alignment horizontal="left" vertical="center" wrapText="1"/>
    </xf>
    <xf numFmtId="0" fontId="28" fillId="4" borderId="8" xfId="3" applyFont="1" applyFill="1" applyBorder="1" applyAlignment="1">
      <alignment horizontal="left" vertical="top"/>
    </xf>
    <xf numFmtId="0" fontId="28" fillId="4" borderId="7" xfId="3" applyFont="1" applyFill="1" applyBorder="1" applyAlignment="1">
      <alignment horizontal="left" vertical="top"/>
    </xf>
    <xf numFmtId="0" fontId="28" fillId="4" borderId="6" xfId="3" applyFont="1" applyFill="1" applyBorder="1" applyAlignment="1">
      <alignment horizontal="left" vertical="top"/>
    </xf>
    <xf numFmtId="0" fontId="4" fillId="0" borderId="25" xfId="3" applyFont="1" applyBorder="1" applyAlignment="1">
      <alignment horizontal="left" vertical="top" wrapText="1"/>
    </xf>
    <xf numFmtId="0" fontId="4" fillId="0" borderId="24" xfId="3" applyFont="1" applyBorder="1" applyAlignment="1">
      <alignment horizontal="left" vertical="top" wrapText="1"/>
    </xf>
    <xf numFmtId="0" fontId="4" fillId="0" borderId="23" xfId="3" applyFont="1" applyBorder="1" applyAlignment="1">
      <alignment horizontal="left" vertical="top" wrapText="1"/>
    </xf>
    <xf numFmtId="0" fontId="30" fillId="0" borderId="15" xfId="7" applyFont="1" applyBorder="1" applyAlignment="1">
      <alignment horizontal="left" vertical="center" wrapText="1"/>
    </xf>
    <xf numFmtId="0" fontId="30" fillId="0" borderId="0" xfId="7" applyFont="1" applyAlignment="1">
      <alignment horizontal="left" vertical="center" wrapText="1"/>
    </xf>
    <xf numFmtId="0" fontId="30" fillId="0" borderId="14" xfId="7" applyFont="1" applyBorder="1" applyAlignment="1">
      <alignment horizontal="left" vertical="center" wrapText="1"/>
    </xf>
    <xf numFmtId="0" fontId="35" fillId="0" borderId="24" xfId="3" applyFont="1" applyBorder="1" applyAlignment="1">
      <alignment horizontal="left" vertical="top" wrapText="1"/>
    </xf>
    <xf numFmtId="0" fontId="35" fillId="0" borderId="23" xfId="3" applyFont="1" applyBorder="1" applyAlignment="1">
      <alignment horizontal="left" vertical="top" wrapText="1"/>
    </xf>
    <xf numFmtId="49" fontId="19" fillId="7" borderId="34" xfId="7" applyNumberFormat="1" applyFont="1" applyFill="1" applyBorder="1" applyAlignment="1">
      <alignment horizontal="center" vertical="top"/>
    </xf>
    <xf numFmtId="49" fontId="19" fillId="7" borderId="33" xfId="7" applyNumberFormat="1" applyFont="1" applyFill="1" applyBorder="1" applyAlignment="1">
      <alignment horizontal="center" vertical="top"/>
    </xf>
    <xf numFmtId="49" fontId="19" fillId="7" borderId="27" xfId="7" applyNumberFormat="1" applyFont="1" applyFill="1" applyBorder="1" applyAlignment="1">
      <alignment horizontal="center" vertical="top"/>
    </xf>
    <xf numFmtId="49" fontId="19" fillId="8" borderId="34" xfId="7" applyNumberFormat="1" applyFont="1" applyFill="1" applyBorder="1" applyAlignment="1">
      <alignment horizontal="center" vertical="top"/>
    </xf>
    <xf numFmtId="49" fontId="19" fillId="8" borderId="33" xfId="7" applyNumberFormat="1" applyFont="1" applyFill="1" applyBorder="1" applyAlignment="1">
      <alignment horizontal="center" vertical="top"/>
    </xf>
    <xf numFmtId="49" fontId="19" fillId="8" borderId="27" xfId="7" applyNumberFormat="1" applyFont="1" applyFill="1" applyBorder="1" applyAlignment="1">
      <alignment horizontal="center" vertical="top"/>
    </xf>
    <xf numFmtId="49" fontId="19" fillId="8" borderId="8" xfId="7" applyNumberFormat="1" applyFont="1" applyFill="1" applyBorder="1" applyAlignment="1">
      <alignment horizontal="center" vertical="top"/>
    </xf>
    <xf numFmtId="49" fontId="19" fillId="8" borderId="15" xfId="7" applyNumberFormat="1" applyFont="1" applyFill="1" applyBorder="1" applyAlignment="1">
      <alignment horizontal="center" vertical="top"/>
    </xf>
    <xf numFmtId="49" fontId="19" fillId="8" borderId="21" xfId="7" applyNumberFormat="1" applyFont="1" applyFill="1" applyBorder="1" applyAlignment="1">
      <alignment horizontal="center" vertical="top"/>
    </xf>
    <xf numFmtId="49" fontId="17" fillId="13" borderId="32" xfId="7" applyNumberFormat="1" applyFont="1" applyFill="1" applyBorder="1" applyAlignment="1">
      <alignment horizontal="center" vertical="top"/>
    </xf>
    <xf numFmtId="49" fontId="17" fillId="13" borderId="1" xfId="7" applyNumberFormat="1" applyFont="1" applyFill="1" applyBorder="1" applyAlignment="1">
      <alignment horizontal="center" vertical="top"/>
    </xf>
    <xf numFmtId="49" fontId="17" fillId="11" borderId="34" xfId="7" applyNumberFormat="1" applyFont="1" applyFill="1" applyBorder="1" applyAlignment="1">
      <alignment horizontal="center" vertical="top" wrapText="1"/>
    </xf>
    <xf numFmtId="49" fontId="17" fillId="11" borderId="33" xfId="7" applyNumberFormat="1" applyFont="1" applyFill="1" applyBorder="1" applyAlignment="1">
      <alignment horizontal="center" vertical="top" wrapText="1"/>
    </xf>
    <xf numFmtId="0" fontId="21" fillId="11" borderId="27" xfId="7" applyFont="1" applyFill="1" applyBorder="1" applyAlignment="1">
      <alignment horizontal="center" vertical="top" wrapText="1"/>
    </xf>
    <xf numFmtId="0" fontId="8" fillId="11" borderId="34" xfId="7" applyFont="1" applyFill="1" applyBorder="1" applyAlignment="1">
      <alignment horizontal="left" vertical="top" wrapText="1"/>
    </xf>
    <xf numFmtId="0" fontId="8" fillId="11" borderId="33" xfId="7" applyFont="1" applyFill="1" applyBorder="1" applyAlignment="1">
      <alignment horizontal="left" vertical="top" wrapText="1"/>
    </xf>
    <xf numFmtId="49" fontId="17" fillId="12" borderId="34" xfId="7" applyNumberFormat="1" applyFont="1" applyFill="1" applyBorder="1" applyAlignment="1">
      <alignment horizontal="left" vertical="top"/>
    </xf>
    <xf numFmtId="49" fontId="17" fillId="12" borderId="27" xfId="7" applyNumberFormat="1" applyFont="1" applyFill="1" applyBorder="1" applyAlignment="1">
      <alignment horizontal="left" vertical="top"/>
    </xf>
    <xf numFmtId="0" fontId="30" fillId="0" borderId="25" xfId="7" applyFont="1" applyBorder="1" applyAlignment="1">
      <alignment horizontal="left" vertical="center" wrapText="1"/>
    </xf>
    <xf numFmtId="0" fontId="30" fillId="0" borderId="24" xfId="7" applyFont="1" applyBorder="1" applyAlignment="1">
      <alignment horizontal="left" vertical="center" wrapText="1"/>
    </xf>
    <xf numFmtId="0" fontId="30" fillId="0" borderId="23" xfId="7" applyFont="1" applyBorder="1" applyAlignment="1">
      <alignment horizontal="left" vertical="center" wrapText="1"/>
    </xf>
    <xf numFmtId="0" fontId="4" fillId="0" borderId="25" xfId="4" applyFont="1" applyBorder="1" applyAlignment="1">
      <alignment horizontal="left" vertical="top" wrapText="1"/>
    </xf>
    <xf numFmtId="0" fontId="4" fillId="0" borderId="24" xfId="4" applyFont="1" applyBorder="1" applyAlignment="1">
      <alignment horizontal="left" vertical="top" wrapText="1"/>
    </xf>
    <xf numFmtId="0" fontId="53" fillId="11" borderId="33" xfId="7" applyFont="1" applyFill="1" applyBorder="1" applyAlignment="1">
      <alignment horizontal="center" vertical="center" textRotation="90" wrapText="1"/>
    </xf>
    <xf numFmtId="0" fontId="53" fillId="11" borderId="27" xfId="7" applyFont="1" applyFill="1" applyBorder="1" applyAlignment="1">
      <alignment horizontal="center" vertical="center" textRotation="90" wrapText="1"/>
    </xf>
    <xf numFmtId="0" fontId="8" fillId="3" borderId="38" xfId="7" applyFont="1" applyFill="1" applyBorder="1" applyAlignment="1">
      <alignment horizontal="center" vertical="top"/>
    </xf>
    <xf numFmtId="0" fontId="8" fillId="3" borderId="26" xfId="7" applyFont="1" applyFill="1" applyBorder="1" applyAlignment="1">
      <alignment horizontal="center" vertical="top"/>
    </xf>
    <xf numFmtId="0" fontId="8" fillId="3" borderId="37" xfId="7" applyFont="1" applyFill="1" applyBorder="1" applyAlignment="1">
      <alignment horizontal="center" vertical="top"/>
    </xf>
    <xf numFmtId="0" fontId="8" fillId="3" borderId="15" xfId="7" applyFont="1" applyFill="1" applyBorder="1" applyAlignment="1">
      <alignment horizontal="center" vertical="top"/>
    </xf>
    <xf numFmtId="0" fontId="8" fillId="3" borderId="0" xfId="7" applyFont="1" applyFill="1" applyAlignment="1">
      <alignment horizontal="center" vertical="top"/>
    </xf>
    <xf numFmtId="0" fontId="8" fillId="3" borderId="14" xfId="7" applyFont="1" applyFill="1" applyBorder="1" applyAlignment="1">
      <alignment horizontal="center" vertical="top"/>
    </xf>
    <xf numFmtId="0" fontId="8" fillId="3" borderId="4" xfId="7" applyFont="1" applyFill="1" applyBorder="1" applyAlignment="1">
      <alignment horizontal="center" vertical="top"/>
    </xf>
    <xf numFmtId="0" fontId="8" fillId="3" borderId="3" xfId="7" applyFont="1" applyFill="1" applyBorder="1" applyAlignment="1">
      <alignment horizontal="center" vertical="top"/>
    </xf>
    <xf numFmtId="0" fontId="8" fillId="3" borderId="2" xfId="7" applyFont="1" applyFill="1" applyBorder="1" applyAlignment="1">
      <alignment horizontal="center" vertical="top"/>
    </xf>
    <xf numFmtId="0" fontId="31" fillId="4" borderId="12" xfId="7" applyFont="1" applyFill="1" applyBorder="1" applyAlignment="1">
      <alignment horizontal="left" vertical="center" wrapText="1"/>
    </xf>
    <xf numFmtId="0" fontId="31" fillId="4" borderId="11" xfId="7" applyFont="1" applyFill="1" applyBorder="1" applyAlignment="1">
      <alignment horizontal="left" vertical="center" wrapText="1"/>
    </xf>
    <xf numFmtId="0" fontId="31" fillId="4" borderId="10" xfId="7" applyFont="1" applyFill="1" applyBorder="1" applyAlignment="1">
      <alignment horizontal="left" vertical="center" wrapText="1"/>
    </xf>
    <xf numFmtId="0" fontId="26" fillId="0" borderId="18" xfId="3" applyFont="1" applyBorder="1" applyAlignment="1">
      <alignment horizontal="left" vertical="top" wrapText="1"/>
    </xf>
    <xf numFmtId="0" fontId="26" fillId="0" borderId="17" xfId="3" applyFont="1" applyBorder="1" applyAlignment="1">
      <alignment horizontal="left" vertical="top" wrapText="1"/>
    </xf>
    <xf numFmtId="0" fontId="35" fillId="0" borderId="17" xfId="3" applyFont="1" applyBorder="1" applyAlignment="1">
      <alignment horizontal="left" vertical="top" wrapText="1"/>
    </xf>
    <xf numFmtId="0" fontId="35" fillId="0" borderId="16" xfId="3" applyFont="1" applyBorder="1" applyAlignment="1">
      <alignment horizontal="left" vertical="top" wrapText="1"/>
    </xf>
    <xf numFmtId="0" fontId="4" fillId="3" borderId="15" xfId="7" applyFont="1" applyFill="1" applyBorder="1" applyAlignment="1">
      <alignment horizontal="left" vertical="center" wrapText="1"/>
    </xf>
    <xf numFmtId="0" fontId="4" fillId="3" borderId="0" xfId="7" applyFont="1" applyFill="1" applyAlignment="1">
      <alignment horizontal="left" vertical="center" wrapText="1"/>
    </xf>
    <xf numFmtId="0" fontId="4" fillId="3" borderId="14" xfId="7" applyFont="1" applyFill="1" applyBorder="1" applyAlignment="1">
      <alignment horizontal="left" vertical="center" wrapText="1"/>
    </xf>
    <xf numFmtId="0" fontId="28" fillId="0" borderId="53" xfId="7" applyFont="1" applyBorder="1" applyAlignment="1">
      <alignment horizontal="center" vertical="center" textRotation="90"/>
    </xf>
    <xf numFmtId="0" fontId="28" fillId="0" borderId="47" xfId="7" applyFont="1" applyBorder="1" applyAlignment="1">
      <alignment horizontal="center" vertical="center" textRotation="90"/>
    </xf>
    <xf numFmtId="0" fontId="29" fillId="0" borderId="0" xfId="3" applyFont="1" applyAlignment="1">
      <alignment horizontal="left" vertical="top" wrapText="1"/>
    </xf>
    <xf numFmtId="0" fontId="28" fillId="0" borderId="0" xfId="7" applyFont="1" applyAlignment="1">
      <alignment horizontal="center" vertical="center"/>
    </xf>
    <xf numFmtId="0" fontId="28" fillId="9" borderId="32" xfId="7" applyFont="1" applyFill="1" applyBorder="1" applyAlignment="1">
      <alignment horizontal="center" vertical="center" textRotation="90" wrapText="1"/>
    </xf>
    <xf numFmtId="0" fontId="28" fillId="9" borderId="22" xfId="7" applyFont="1" applyFill="1" applyBorder="1" applyAlignment="1">
      <alignment horizontal="center" vertical="center" textRotation="90" wrapText="1"/>
    </xf>
    <xf numFmtId="0" fontId="28" fillId="9" borderId="1" xfId="7" applyFont="1" applyFill="1" applyBorder="1" applyAlignment="1">
      <alignment horizontal="center" vertical="center" textRotation="90" wrapText="1"/>
    </xf>
    <xf numFmtId="0" fontId="28" fillId="7" borderId="32" xfId="7" applyFont="1" applyFill="1" applyBorder="1" applyAlignment="1">
      <alignment horizontal="center" vertical="center" textRotation="90" wrapText="1"/>
    </xf>
    <xf numFmtId="0" fontId="28" fillId="7" borderId="22" xfId="7" applyFont="1" applyFill="1" applyBorder="1" applyAlignment="1">
      <alignment horizontal="center" vertical="center" textRotation="90" wrapText="1"/>
    </xf>
    <xf numFmtId="0" fontId="28" fillId="7" borderId="1" xfId="7" applyFont="1" applyFill="1" applyBorder="1" applyAlignment="1">
      <alignment horizontal="center" vertical="center" textRotation="90" wrapText="1"/>
    </xf>
    <xf numFmtId="0" fontId="28" fillId="11" borderId="7" xfId="7" applyFont="1" applyFill="1" applyBorder="1" applyAlignment="1">
      <alignment horizontal="center" vertical="center" textRotation="90" wrapText="1"/>
    </xf>
    <xf numFmtId="0" fontId="28" fillId="11" borderId="24" xfId="7" applyFont="1" applyFill="1" applyBorder="1" applyAlignment="1">
      <alignment horizontal="center" vertical="center" textRotation="90" wrapText="1"/>
    </xf>
    <xf numFmtId="0" fontId="28" fillId="11" borderId="20" xfId="7" applyFont="1" applyFill="1" applyBorder="1" applyAlignment="1">
      <alignment horizontal="center" vertical="center" textRotation="90" wrapText="1"/>
    </xf>
    <xf numFmtId="0" fontId="28" fillId="0" borderId="32" xfId="7" applyFont="1" applyBorder="1" applyAlignment="1">
      <alignment horizontal="center" vertical="center" textRotation="90" wrapText="1"/>
    </xf>
    <xf numFmtId="0" fontId="28" fillId="0" borderId="22" xfId="7" applyFont="1" applyBorder="1" applyAlignment="1">
      <alignment horizontal="center" vertical="center" textRotation="90" wrapText="1"/>
    </xf>
    <xf numFmtId="0" fontId="28" fillId="0" borderId="1" xfId="7" applyFont="1" applyBorder="1" applyAlignment="1">
      <alignment horizontal="center" vertical="center" textRotation="90" wrapText="1"/>
    </xf>
    <xf numFmtId="0" fontId="28" fillId="0" borderId="37" xfId="7" applyFont="1" applyBorder="1" applyAlignment="1">
      <alignment horizontal="center" vertical="center" wrapText="1"/>
    </xf>
    <xf numFmtId="0" fontId="28" fillId="0" borderId="14" xfId="7" applyFont="1" applyBorder="1" applyAlignment="1">
      <alignment horizontal="center" vertical="center" wrapText="1"/>
    </xf>
    <xf numFmtId="0" fontId="28" fillId="0" borderId="2" xfId="7" applyFont="1" applyBorder="1" applyAlignment="1">
      <alignment horizontal="center" vertical="center" wrapText="1"/>
    </xf>
    <xf numFmtId="0" fontId="28" fillId="0" borderId="34" xfId="7" applyFont="1" applyBorder="1" applyAlignment="1">
      <alignment horizontal="center" vertical="center" textRotation="90" wrapText="1"/>
    </xf>
    <xf numFmtId="0" fontId="28" fillId="0" borderId="33" xfId="7" applyFont="1" applyBorder="1" applyAlignment="1">
      <alignment horizontal="center" vertical="center" textRotation="90" wrapText="1"/>
    </xf>
    <xf numFmtId="0" fontId="28" fillId="0" borderId="27" xfId="7" applyFont="1" applyBorder="1" applyAlignment="1">
      <alignment horizontal="center" vertical="center" textRotation="90" wrapText="1"/>
    </xf>
    <xf numFmtId="0" fontId="28" fillId="0" borderId="7" xfId="7" applyFont="1" applyBorder="1" applyAlignment="1">
      <alignment horizontal="center" vertical="center" textRotation="90" wrapText="1"/>
    </xf>
    <xf numFmtId="0" fontId="28" fillId="0" borderId="24" xfId="7" applyFont="1" applyBorder="1" applyAlignment="1">
      <alignment horizontal="center" vertical="center" textRotation="90" wrapText="1"/>
    </xf>
    <xf numFmtId="0" fontId="28" fillId="0" borderId="20" xfId="7" applyFont="1" applyBorder="1" applyAlignment="1">
      <alignment horizontal="center" vertical="center" textRotation="90" wrapText="1"/>
    </xf>
    <xf numFmtId="0" fontId="8" fillId="11" borderId="26" xfId="7" applyFont="1" applyFill="1" applyBorder="1" applyAlignment="1">
      <alignment horizontal="center" vertical="top" wrapText="1"/>
    </xf>
    <xf numFmtId="0" fontId="8" fillId="11" borderId="37" xfId="7" applyFont="1" applyFill="1" applyBorder="1" applyAlignment="1">
      <alignment horizontal="center" vertical="top" wrapText="1"/>
    </xf>
    <xf numFmtId="0" fontId="8" fillId="11" borderId="0" xfId="7" applyFont="1" applyFill="1" applyAlignment="1">
      <alignment horizontal="center" vertical="top" wrapText="1"/>
    </xf>
    <xf numFmtId="0" fontId="8" fillId="11" borderId="14" xfId="7" applyFont="1" applyFill="1" applyBorder="1" applyAlignment="1">
      <alignment horizontal="center" vertical="top" wrapText="1"/>
    </xf>
    <xf numFmtId="0" fontId="8" fillId="11" borderId="4" xfId="7" applyFont="1" applyFill="1" applyBorder="1" applyAlignment="1">
      <alignment horizontal="center" vertical="top" wrapText="1"/>
    </xf>
    <xf numFmtId="0" fontId="8" fillId="11" borderId="3" xfId="7" applyFont="1" applyFill="1" applyBorder="1" applyAlignment="1">
      <alignment horizontal="center" vertical="top" wrapText="1"/>
    </xf>
    <xf numFmtId="0" fontId="8" fillId="11" borderId="2" xfId="7" applyFont="1" applyFill="1" applyBorder="1" applyAlignment="1">
      <alignment horizontal="center" vertical="top" wrapText="1"/>
    </xf>
    <xf numFmtId="0" fontId="16" fillId="12" borderId="34" xfId="7" applyFont="1" applyFill="1" applyBorder="1" applyAlignment="1">
      <alignment horizontal="left" vertical="top" wrapText="1"/>
    </xf>
    <xf numFmtId="0" fontId="16" fillId="12" borderId="27" xfId="7" applyFont="1" applyFill="1" applyBorder="1" applyAlignment="1">
      <alignment horizontal="left" vertical="top" wrapText="1"/>
    </xf>
    <xf numFmtId="0" fontId="28" fillId="0" borderId="12" xfId="3" applyFont="1" applyBorder="1" applyAlignment="1">
      <alignment horizontal="center" vertical="center"/>
    </xf>
    <xf numFmtId="0" fontId="28" fillId="0" borderId="11" xfId="3" applyFont="1" applyBorder="1" applyAlignment="1">
      <alignment horizontal="center" vertical="center"/>
    </xf>
    <xf numFmtId="0" fontId="28" fillId="0" borderId="10" xfId="3" applyFont="1" applyBorder="1" applyAlignment="1">
      <alignment horizontal="center" vertical="center"/>
    </xf>
    <xf numFmtId="0" fontId="28" fillId="0" borderId="55" xfId="7" applyFont="1" applyBorder="1" applyAlignment="1">
      <alignment horizontal="center" vertical="center" wrapText="1"/>
    </xf>
    <xf numFmtId="0" fontId="28" fillId="0" borderId="29" xfId="7" applyFont="1" applyBorder="1" applyAlignment="1">
      <alignment horizontal="center" vertical="center" wrapText="1"/>
    </xf>
    <xf numFmtId="0" fontId="28" fillId="0" borderId="56" xfId="7" applyFont="1" applyBorder="1" applyAlignment="1">
      <alignment horizontal="center" vertical="center" wrapText="1"/>
    </xf>
    <xf numFmtId="0" fontId="28" fillId="0" borderId="28" xfId="7" applyFont="1" applyBorder="1" applyAlignment="1">
      <alignment horizontal="center" vertical="center" wrapText="1"/>
    </xf>
    <xf numFmtId="0" fontId="28" fillId="12" borderId="34" xfId="7" applyFont="1" applyFill="1" applyBorder="1" applyAlignment="1">
      <alignment horizontal="center" vertical="center" textRotation="90" wrapText="1"/>
    </xf>
    <xf numFmtId="0" fontId="28" fillId="12" borderId="33" xfId="7" applyFont="1" applyFill="1" applyBorder="1" applyAlignment="1">
      <alignment horizontal="center" vertical="center" textRotation="90" wrapText="1"/>
    </xf>
    <xf numFmtId="0" fontId="28" fillId="12" borderId="27" xfId="7" applyFont="1" applyFill="1" applyBorder="1" applyAlignment="1">
      <alignment horizontal="center" vertical="center" textRotation="90" wrapText="1"/>
    </xf>
    <xf numFmtId="49" fontId="20" fillId="3" borderId="32" xfId="7" applyNumberFormat="1" applyFont="1" applyFill="1" applyBorder="1" applyAlignment="1">
      <alignment horizontal="center" vertical="center" textRotation="90"/>
    </xf>
    <xf numFmtId="49" fontId="20" fillId="3" borderId="1" xfId="7" applyNumberFormat="1" applyFont="1" applyFill="1" applyBorder="1" applyAlignment="1">
      <alignment horizontal="center" vertical="center" textRotation="90"/>
    </xf>
    <xf numFmtId="0" fontId="5" fillId="11" borderId="33" xfId="7" applyFont="1" applyFill="1" applyBorder="1" applyAlignment="1">
      <alignment vertical="top" wrapText="1"/>
    </xf>
    <xf numFmtId="0" fontId="3" fillId="11" borderId="33" xfId="7" applyFill="1" applyBorder="1" applyAlignment="1">
      <alignment vertical="top" wrapText="1"/>
    </xf>
    <xf numFmtId="0" fontId="8" fillId="11" borderId="27" xfId="7" applyFont="1" applyFill="1" applyBorder="1" applyAlignment="1">
      <alignment horizontal="left" vertical="top" wrapText="1"/>
    </xf>
    <xf numFmtId="49" fontId="17" fillId="11" borderId="26" xfId="7" applyNumberFormat="1" applyFont="1" applyFill="1" applyBorder="1" applyAlignment="1">
      <alignment horizontal="center" vertical="top" wrapText="1"/>
    </xf>
    <xf numFmtId="49" fontId="17" fillId="11" borderId="0" xfId="7" applyNumberFormat="1" applyFont="1" applyFill="1" applyAlignment="1">
      <alignment horizontal="center" vertical="top" wrapText="1"/>
    </xf>
    <xf numFmtId="0" fontId="21" fillId="11" borderId="3" xfId="7" applyFont="1" applyFill="1" applyBorder="1" applyAlignment="1">
      <alignment horizontal="center" vertical="top" wrapText="1"/>
    </xf>
    <xf numFmtId="0" fontId="21" fillId="3" borderId="34" xfId="7" applyFont="1" applyFill="1" applyBorder="1" applyAlignment="1">
      <alignment horizontal="center" vertical="top" wrapText="1"/>
    </xf>
    <xf numFmtId="0" fontId="21" fillId="3" borderId="33" xfId="7" applyFont="1" applyFill="1" applyBorder="1" applyAlignment="1">
      <alignment horizontal="center" vertical="top" wrapText="1"/>
    </xf>
    <xf numFmtId="0" fontId="21" fillId="3" borderId="27" xfId="7" applyFont="1" applyFill="1" applyBorder="1" applyAlignment="1">
      <alignment horizontal="center" vertical="top" wrapText="1"/>
    </xf>
    <xf numFmtId="49" fontId="17" fillId="12" borderId="34" xfId="7" applyNumberFormat="1" applyFont="1" applyFill="1" applyBorder="1" applyAlignment="1">
      <alignment horizontal="center" vertical="top"/>
    </xf>
    <xf numFmtId="49" fontId="17" fillId="12" borderId="33" xfId="7" applyNumberFormat="1" applyFont="1" applyFill="1" applyBorder="1" applyAlignment="1">
      <alignment horizontal="center" vertical="top"/>
    </xf>
    <xf numFmtId="49" fontId="17" fillId="12" borderId="27" xfId="7" applyNumberFormat="1" applyFont="1" applyFill="1" applyBorder="1" applyAlignment="1">
      <alignment horizontal="center" vertical="top"/>
    </xf>
    <xf numFmtId="49" fontId="17" fillId="11" borderId="27" xfId="7" applyNumberFormat="1" applyFont="1" applyFill="1" applyBorder="1" applyAlignment="1">
      <alignment horizontal="center" vertical="top" wrapText="1"/>
    </xf>
    <xf numFmtId="49" fontId="17" fillId="4" borderId="12" xfId="7" applyNumberFormat="1" applyFont="1" applyFill="1" applyBorder="1" applyAlignment="1">
      <alignment horizontal="right" vertical="top"/>
    </xf>
    <xf numFmtId="49" fontId="17" fillId="4" borderId="11" xfId="7" applyNumberFormat="1" applyFont="1" applyFill="1" applyBorder="1" applyAlignment="1">
      <alignment horizontal="right" vertical="top"/>
    </xf>
    <xf numFmtId="49" fontId="17" fillId="4" borderId="10" xfId="7" applyNumberFormat="1" applyFont="1" applyFill="1" applyBorder="1" applyAlignment="1">
      <alignment horizontal="right" vertical="top"/>
    </xf>
    <xf numFmtId="0" fontId="5" fillId="4" borderId="12" xfId="7" applyFont="1" applyFill="1" applyBorder="1" applyAlignment="1">
      <alignment horizontal="center" vertical="top"/>
    </xf>
    <xf numFmtId="0" fontId="5" fillId="4" borderId="11" xfId="7" applyFont="1" applyFill="1" applyBorder="1" applyAlignment="1">
      <alignment horizontal="center" vertical="top"/>
    </xf>
    <xf numFmtId="0" fontId="5" fillId="4" borderId="10" xfId="7" applyFont="1" applyFill="1" applyBorder="1" applyAlignment="1">
      <alignment horizontal="center" vertical="top"/>
    </xf>
    <xf numFmtId="0" fontId="17" fillId="7" borderId="12" xfId="7" applyFont="1" applyFill="1" applyBorder="1" applyAlignment="1">
      <alignment horizontal="right" vertical="top" wrapText="1"/>
    </xf>
    <xf numFmtId="49" fontId="17" fillId="11" borderId="38" xfId="7" applyNumberFormat="1" applyFont="1" applyFill="1" applyBorder="1" applyAlignment="1">
      <alignment horizontal="center" vertical="top" wrapText="1"/>
    </xf>
    <xf numFmtId="0" fontId="21" fillId="11" borderId="4" xfId="7" applyFont="1" applyFill="1" applyBorder="1" applyAlignment="1">
      <alignment horizontal="center" vertical="top" wrapText="1"/>
    </xf>
    <xf numFmtId="0" fontId="16" fillId="12" borderId="34" xfId="7" applyFont="1" applyFill="1" applyBorder="1" applyAlignment="1">
      <alignment horizontal="left" vertical="top"/>
    </xf>
    <xf numFmtId="0" fontId="16" fillId="12" borderId="33" xfId="7" applyFont="1" applyFill="1" applyBorder="1" applyAlignment="1">
      <alignment horizontal="left" vertical="top"/>
    </xf>
    <xf numFmtId="0" fontId="16" fillId="12" borderId="27" xfId="7" applyFont="1" applyFill="1" applyBorder="1" applyAlignment="1">
      <alignment horizontal="left" vertical="top"/>
    </xf>
    <xf numFmtId="0" fontId="16" fillId="12" borderId="33" xfId="7" applyFont="1" applyFill="1" applyBorder="1" applyAlignment="1">
      <alignment horizontal="left" vertical="top" wrapText="1"/>
    </xf>
    <xf numFmtId="0" fontId="5" fillId="0" borderId="13" xfId="11" applyFont="1" applyBorder="1" applyAlignment="1">
      <alignment horizontal="left" vertical="top" wrapText="1"/>
    </xf>
    <xf numFmtId="0" fontId="5" fillId="0" borderId="5" xfId="11" applyFont="1" applyBorder="1" applyAlignment="1">
      <alignment horizontal="left" vertical="top" wrapText="1"/>
    </xf>
    <xf numFmtId="0" fontId="8" fillId="3" borderId="12" xfId="7" applyFont="1" applyFill="1" applyBorder="1" applyAlignment="1">
      <alignment horizontal="center" vertical="top"/>
    </xf>
    <xf numFmtId="0" fontId="8" fillId="3" borderId="11" xfId="7" applyFont="1" applyFill="1" applyBorder="1" applyAlignment="1">
      <alignment horizontal="center" vertical="top"/>
    </xf>
    <xf numFmtId="0" fontId="8" fillId="3" borderId="10" xfId="7" applyFont="1" applyFill="1" applyBorder="1" applyAlignment="1">
      <alignment horizontal="center" vertical="top"/>
    </xf>
    <xf numFmtId="0" fontId="8" fillId="7" borderId="12" xfId="7" applyFont="1" applyFill="1" applyBorder="1" applyAlignment="1">
      <alignment horizontal="left" vertical="top"/>
    </xf>
    <xf numFmtId="0" fontId="8" fillId="7" borderId="11" xfId="7" applyFont="1" applyFill="1" applyBorder="1" applyAlignment="1">
      <alignment horizontal="left" vertical="top"/>
    </xf>
    <xf numFmtId="0" fontId="8" fillId="7" borderId="66" xfId="7" applyFont="1" applyFill="1" applyBorder="1" applyAlignment="1">
      <alignment horizontal="left" vertical="top"/>
    </xf>
    <xf numFmtId="0" fontId="15" fillId="0" borderId="25" xfId="3" applyFont="1" applyBorder="1" applyAlignment="1">
      <alignment horizontal="left" vertical="top" wrapText="1"/>
    </xf>
    <xf numFmtId="0" fontId="15" fillId="0" borderId="24" xfId="3" applyFont="1" applyBorder="1" applyAlignment="1">
      <alignment horizontal="left" vertical="top" wrapText="1"/>
    </xf>
    <xf numFmtId="0" fontId="15" fillId="0" borderId="23" xfId="3" applyFont="1" applyBorder="1" applyAlignment="1">
      <alignment horizontal="left" vertical="top" wrapText="1"/>
    </xf>
    <xf numFmtId="0" fontId="5" fillId="0" borderId="34" xfId="11" applyFont="1" applyBorder="1" applyAlignment="1">
      <alignment horizontal="left" vertical="top" wrapText="1"/>
    </xf>
    <xf numFmtId="0" fontId="5" fillId="0" borderId="33" xfId="11" applyFont="1" applyBorder="1" applyAlignment="1">
      <alignment horizontal="left" vertical="top" wrapText="1"/>
    </xf>
    <xf numFmtId="0" fontId="5" fillId="0" borderId="27" xfId="11" applyFont="1" applyBorder="1" applyAlignment="1">
      <alignment horizontal="left" vertical="top" wrapText="1"/>
    </xf>
    <xf numFmtId="0" fontId="3" fillId="0" borderId="33" xfId="7" applyBorder="1" applyAlignment="1">
      <alignment horizontal="left" vertical="top" wrapText="1"/>
    </xf>
    <xf numFmtId="0" fontId="3" fillId="0" borderId="27" xfId="7" applyBorder="1" applyAlignment="1">
      <alignment horizontal="left" vertical="top" wrapText="1"/>
    </xf>
    <xf numFmtId="0" fontId="3" fillId="0" borderId="5" xfId="7" applyBorder="1" applyAlignment="1">
      <alignment horizontal="left" vertical="top" wrapText="1"/>
    </xf>
    <xf numFmtId="49" fontId="16" fillId="3" borderId="34" xfId="7" applyNumberFormat="1" applyFont="1" applyFill="1" applyBorder="1" applyAlignment="1">
      <alignment horizontal="left" vertical="top" wrapText="1"/>
    </xf>
    <xf numFmtId="49" fontId="16" fillId="3" borderId="33" xfId="7" applyNumberFormat="1" applyFont="1" applyFill="1" applyBorder="1" applyAlignment="1">
      <alignment horizontal="left" vertical="top" wrapText="1"/>
    </xf>
    <xf numFmtId="0" fontId="8" fillId="12" borderId="26" xfId="7" applyFont="1" applyFill="1" applyBorder="1" applyAlignment="1">
      <alignment horizontal="left" vertical="top" wrapText="1"/>
    </xf>
    <xf numFmtId="0" fontId="8" fillId="12" borderId="3" xfId="7" applyFont="1" applyFill="1" applyBorder="1" applyAlignment="1">
      <alignment horizontal="left" vertical="top" wrapText="1"/>
    </xf>
    <xf numFmtId="0" fontId="8" fillId="12" borderId="34" xfId="7" applyFont="1" applyFill="1" applyBorder="1" applyAlignment="1">
      <alignment horizontal="left" vertical="top" wrapText="1"/>
    </xf>
    <xf numFmtId="0" fontId="8" fillId="12" borderId="27" xfId="7" applyFont="1" applyFill="1" applyBorder="1" applyAlignment="1">
      <alignment horizontal="left" vertical="top" wrapText="1"/>
    </xf>
    <xf numFmtId="0" fontId="8" fillId="7" borderId="38" xfId="7" applyFont="1" applyFill="1" applyBorder="1" applyAlignment="1">
      <alignment horizontal="left" vertical="top"/>
    </xf>
    <xf numFmtId="0" fontId="8" fillId="7" borderId="26" xfId="7" applyFont="1" applyFill="1" applyBorder="1" applyAlignment="1">
      <alignment horizontal="left" vertical="top"/>
    </xf>
    <xf numFmtId="0" fontId="8" fillId="7" borderId="4" xfId="7" applyFont="1" applyFill="1" applyBorder="1" applyAlignment="1">
      <alignment horizontal="left" vertical="top"/>
    </xf>
    <xf numFmtId="0" fontId="8" fillId="7" borderId="3" xfId="7" applyFont="1" applyFill="1" applyBorder="1" applyAlignment="1">
      <alignment horizontal="left" vertical="top"/>
    </xf>
    <xf numFmtId="0" fontId="5" fillId="0" borderId="3" xfId="7" applyFont="1" applyBorder="1" applyAlignment="1">
      <alignment horizontal="center"/>
    </xf>
    <xf numFmtId="0" fontId="28" fillId="0" borderId="34" xfId="3" applyFont="1" applyBorder="1" applyAlignment="1">
      <alignment horizontal="center" vertical="center" wrapText="1"/>
    </xf>
    <xf numFmtId="0" fontId="28" fillId="0" borderId="33" xfId="3" applyFont="1" applyBorder="1" applyAlignment="1">
      <alignment horizontal="center" vertical="center" wrapText="1"/>
    </xf>
    <xf numFmtId="0" fontId="28" fillId="0" borderId="27" xfId="3" applyFont="1" applyBorder="1" applyAlignment="1">
      <alignment horizontal="center" vertical="center" wrapText="1"/>
    </xf>
    <xf numFmtId="0" fontId="28" fillId="0" borderId="0" xfId="7" applyFont="1" applyAlignment="1">
      <alignment horizontal="center"/>
    </xf>
    <xf numFmtId="49" fontId="19" fillId="9" borderId="8" xfId="7" applyNumberFormat="1" applyFont="1" applyFill="1" applyBorder="1" applyAlignment="1">
      <alignment horizontal="center" vertical="top"/>
    </xf>
    <xf numFmtId="49" fontId="19" fillId="9" borderId="15" xfId="7" applyNumberFormat="1" applyFont="1" applyFill="1" applyBorder="1" applyAlignment="1">
      <alignment horizontal="center" vertical="top"/>
    </xf>
    <xf numFmtId="49" fontId="19" fillId="9" borderId="21" xfId="7" applyNumberFormat="1" applyFont="1" applyFill="1" applyBorder="1" applyAlignment="1">
      <alignment horizontal="center" vertical="top"/>
    </xf>
    <xf numFmtId="49" fontId="17" fillId="7" borderId="5" xfId="7" applyNumberFormat="1" applyFont="1" applyFill="1" applyBorder="1" applyAlignment="1">
      <alignment horizontal="center" vertical="top"/>
    </xf>
    <xf numFmtId="49" fontId="17" fillId="7" borderId="33" xfId="7" applyNumberFormat="1" applyFont="1" applyFill="1" applyBorder="1" applyAlignment="1">
      <alignment horizontal="center" vertical="top"/>
    </xf>
    <xf numFmtId="49" fontId="17" fillId="7" borderId="1" xfId="7" applyNumberFormat="1" applyFont="1" applyFill="1" applyBorder="1" applyAlignment="1">
      <alignment horizontal="center" vertical="top"/>
    </xf>
    <xf numFmtId="0" fontId="25" fillId="9" borderId="12" xfId="7" applyFont="1" applyFill="1" applyBorder="1" applyAlignment="1">
      <alignment horizontal="left" vertical="top"/>
    </xf>
    <xf numFmtId="0" fontId="25" fillId="9" borderId="11" xfId="7" applyFont="1" applyFill="1" applyBorder="1" applyAlignment="1">
      <alignment horizontal="left" vertical="top"/>
    </xf>
    <xf numFmtId="0" fontId="8" fillId="0" borderId="14" xfId="7" applyFont="1" applyBorder="1" applyAlignment="1">
      <alignment horizontal="center" vertical="center" textRotation="90"/>
    </xf>
    <xf numFmtId="0" fontId="8" fillId="0" borderId="2" xfId="7" applyFont="1" applyBorder="1" applyAlignment="1">
      <alignment horizontal="center" vertical="center" textRotation="90"/>
    </xf>
    <xf numFmtId="0" fontId="4" fillId="0" borderId="6" xfId="7" applyFont="1" applyBorder="1" applyAlignment="1">
      <alignment horizontal="center" vertical="center" textRotation="90" wrapText="1"/>
    </xf>
    <xf numFmtId="0" fontId="4" fillId="0" borderId="23" xfId="7" applyFont="1" applyBorder="1" applyAlignment="1">
      <alignment horizontal="center" vertical="center" textRotation="90" wrapText="1"/>
    </xf>
    <xf numFmtId="0" fontId="4" fillId="0" borderId="19" xfId="7" applyFont="1" applyBorder="1" applyAlignment="1">
      <alignment horizontal="center" vertical="center" textRotation="90" wrapText="1"/>
    </xf>
    <xf numFmtId="49" fontId="19" fillId="9" borderId="34" xfId="7" applyNumberFormat="1" applyFont="1" applyFill="1" applyBorder="1" applyAlignment="1">
      <alignment horizontal="center" vertical="top"/>
    </xf>
    <xf numFmtId="49" fontId="19" fillId="9" borderId="27" xfId="7" applyNumberFormat="1" applyFont="1" applyFill="1" applyBorder="1" applyAlignment="1">
      <alignment horizontal="center" vertical="top"/>
    </xf>
    <xf numFmtId="49" fontId="17" fillId="7" borderId="34" xfId="7" applyNumberFormat="1" applyFont="1" applyFill="1" applyBorder="1" applyAlignment="1">
      <alignment horizontal="center" vertical="top"/>
    </xf>
    <xf numFmtId="49" fontId="17" fillId="7" borderId="27" xfId="7" applyNumberFormat="1" applyFont="1" applyFill="1" applyBorder="1" applyAlignment="1">
      <alignment horizontal="center" vertical="top"/>
    </xf>
    <xf numFmtId="164" fontId="16" fillId="11" borderId="15" xfId="7" applyNumberFormat="1" applyFont="1" applyFill="1" applyBorder="1" applyAlignment="1">
      <alignment horizontal="center" vertical="top"/>
    </xf>
    <xf numFmtId="0" fontId="16" fillId="11" borderId="33" xfId="7" applyFont="1" applyFill="1" applyBorder="1" applyAlignment="1">
      <alignment horizontal="center" vertical="top"/>
    </xf>
    <xf numFmtId="49" fontId="17" fillId="12" borderId="34" xfId="7" applyNumberFormat="1" applyFont="1" applyFill="1" applyBorder="1" applyAlignment="1">
      <alignment horizontal="center" vertical="top" wrapText="1"/>
    </xf>
    <xf numFmtId="49" fontId="17" fillId="12" borderId="27" xfId="7" applyNumberFormat="1" applyFont="1" applyFill="1" applyBorder="1" applyAlignment="1">
      <alignment horizontal="center" vertical="top" wrapText="1"/>
    </xf>
    <xf numFmtId="0" fontId="8" fillId="9" borderId="12" xfId="7" applyFont="1" applyFill="1" applyBorder="1" applyAlignment="1">
      <alignment horizontal="left" vertical="top"/>
    </xf>
    <xf numFmtId="0" fontId="8" fillId="9" borderId="11" xfId="7" applyFont="1" applyFill="1" applyBorder="1" applyAlignment="1">
      <alignment horizontal="left" vertical="top"/>
    </xf>
    <xf numFmtId="0" fontId="8" fillId="11" borderId="34" xfId="7" applyFont="1" applyFill="1" applyBorder="1" applyAlignment="1">
      <alignment horizontal="center" vertical="center" textRotation="90" wrapText="1"/>
    </xf>
    <xf numFmtId="0" fontId="8" fillId="11" borderId="33" xfId="7" applyFont="1" applyFill="1" applyBorder="1" applyAlignment="1">
      <alignment horizontal="center" vertical="center" textRotation="90" wrapText="1"/>
    </xf>
    <xf numFmtId="0" fontId="8" fillId="11" borderId="27" xfId="7" applyFont="1" applyFill="1" applyBorder="1" applyAlignment="1">
      <alignment horizontal="center" vertical="center" textRotation="90" wrapText="1"/>
    </xf>
    <xf numFmtId="0" fontId="5" fillId="12" borderId="34" xfId="7" applyFont="1" applyFill="1" applyBorder="1" applyAlignment="1">
      <alignment horizontal="left" vertical="top" wrapText="1"/>
    </xf>
    <xf numFmtId="0" fontId="5" fillId="12" borderId="27" xfId="7" applyFont="1" applyFill="1" applyBorder="1" applyAlignment="1">
      <alignment horizontal="left" vertical="top" wrapText="1"/>
    </xf>
    <xf numFmtId="49" fontId="17" fillId="7" borderId="32" xfId="7" applyNumberFormat="1" applyFont="1" applyFill="1" applyBorder="1" applyAlignment="1">
      <alignment horizontal="center" vertical="top"/>
    </xf>
    <xf numFmtId="0" fontId="5" fillId="0" borderId="33" xfId="6" applyFont="1" applyBorder="1" applyAlignment="1">
      <alignment horizontal="left" vertical="top" wrapText="1"/>
    </xf>
    <xf numFmtId="0" fontId="8" fillId="11" borderId="38" xfId="7" applyFont="1" applyFill="1" applyBorder="1" applyAlignment="1">
      <alignment horizontal="left" vertical="top" wrapText="1"/>
    </xf>
    <xf numFmtId="0" fontId="8" fillId="11" borderId="26" xfId="7" applyFont="1" applyFill="1" applyBorder="1" applyAlignment="1">
      <alignment horizontal="left" vertical="top" wrapText="1"/>
    </xf>
    <xf numFmtId="0" fontId="8" fillId="11" borderId="37" xfId="7" applyFont="1" applyFill="1" applyBorder="1" applyAlignment="1">
      <alignment horizontal="left" vertical="top" wrapText="1"/>
    </xf>
    <xf numFmtId="0" fontId="8" fillId="11" borderId="15" xfId="7" applyFont="1" applyFill="1" applyBorder="1" applyAlignment="1">
      <alignment horizontal="left" vertical="top" wrapText="1"/>
    </xf>
    <xf numFmtId="0" fontId="8" fillId="11" borderId="0" xfId="7" applyFont="1" applyFill="1" applyAlignment="1">
      <alignment horizontal="left" vertical="top" wrapText="1"/>
    </xf>
    <xf numFmtId="0" fontId="8" fillId="11" borderId="14" xfId="7" applyFont="1" applyFill="1" applyBorder="1" applyAlignment="1">
      <alignment horizontal="left" vertical="top" wrapText="1"/>
    </xf>
    <xf numFmtId="0" fontId="8" fillId="11" borderId="4" xfId="7" applyFont="1" applyFill="1" applyBorder="1" applyAlignment="1">
      <alignment horizontal="left" vertical="top" wrapText="1"/>
    </xf>
    <xf numFmtId="0" fontId="8" fillId="11" borderId="3" xfId="7" applyFont="1" applyFill="1" applyBorder="1" applyAlignment="1">
      <alignment horizontal="left" vertical="top" wrapText="1"/>
    </xf>
    <xf numFmtId="0" fontId="8" fillId="11" borderId="2" xfId="7" applyFont="1" applyFill="1" applyBorder="1" applyAlignment="1">
      <alignment horizontal="left" vertical="top" wrapText="1"/>
    </xf>
    <xf numFmtId="0" fontId="8" fillId="11" borderId="38" xfId="7" applyFont="1" applyFill="1" applyBorder="1" applyAlignment="1">
      <alignment horizontal="center" vertical="center" textRotation="90" wrapText="1"/>
    </xf>
    <xf numFmtId="0" fontId="8" fillId="11" borderId="15" xfId="7" applyFont="1" applyFill="1" applyBorder="1" applyAlignment="1">
      <alignment horizontal="center" vertical="center" textRotation="90" wrapText="1"/>
    </xf>
    <xf numFmtId="0" fontId="8" fillId="11" borderId="4" xfId="7" applyFont="1" applyFill="1" applyBorder="1" applyAlignment="1">
      <alignment horizontal="center" vertical="center" textRotation="90" wrapText="1"/>
    </xf>
    <xf numFmtId="49" fontId="20" fillId="0" borderId="34" xfId="7" applyNumberFormat="1" applyFont="1" applyBorder="1" applyAlignment="1">
      <alignment horizontal="center" vertical="center" textRotation="90" wrapText="1"/>
    </xf>
    <xf numFmtId="49" fontId="20" fillId="0" borderId="33" xfId="7" applyNumberFormat="1" applyFont="1" applyBorder="1" applyAlignment="1">
      <alignment horizontal="center" vertical="center" textRotation="90" wrapText="1"/>
    </xf>
    <xf numFmtId="49" fontId="20" fillId="0" borderId="27" xfId="7" applyNumberFormat="1" applyFont="1" applyBorder="1" applyAlignment="1">
      <alignment horizontal="center" vertical="center" textRotation="90" wrapText="1"/>
    </xf>
    <xf numFmtId="49" fontId="16" fillId="0" borderId="34" xfId="7" applyNumberFormat="1" applyFont="1" applyBorder="1" applyAlignment="1">
      <alignment horizontal="center" vertical="top"/>
    </xf>
    <xf numFmtId="49" fontId="16" fillId="0" borderId="33" xfId="7" applyNumberFormat="1" applyFont="1" applyBorder="1" applyAlignment="1">
      <alignment horizontal="center" vertical="top"/>
    </xf>
    <xf numFmtId="49" fontId="16" fillId="0" borderId="27" xfId="7" applyNumberFormat="1" applyFont="1" applyBorder="1" applyAlignment="1">
      <alignment horizontal="center" vertical="top"/>
    </xf>
    <xf numFmtId="49" fontId="17" fillId="12" borderId="33" xfId="7" applyNumberFormat="1" applyFont="1" applyFill="1" applyBorder="1" applyAlignment="1">
      <alignment horizontal="center" vertical="top" wrapText="1"/>
    </xf>
    <xf numFmtId="0" fontId="5" fillId="12" borderId="33" xfId="7" applyFont="1" applyFill="1" applyBorder="1" applyAlignment="1">
      <alignment horizontal="left" vertical="top" wrapText="1"/>
    </xf>
    <xf numFmtId="49" fontId="20" fillId="0" borderId="34" xfId="7" applyNumberFormat="1" applyFont="1" applyBorder="1" applyAlignment="1">
      <alignment horizontal="center" vertical="center" textRotation="90"/>
    </xf>
    <xf numFmtId="49" fontId="20" fillId="0" borderId="33" xfId="7" applyNumberFormat="1" applyFont="1" applyBorder="1" applyAlignment="1">
      <alignment horizontal="center" vertical="center" textRotation="90"/>
    </xf>
    <xf numFmtId="49" fontId="20" fillId="0" borderId="27" xfId="7" applyNumberFormat="1" applyFont="1" applyBorder="1" applyAlignment="1">
      <alignment horizontal="center" vertical="center" textRotation="90"/>
    </xf>
    <xf numFmtId="2" fontId="57" fillId="0" borderId="0" xfId="7" applyNumberFormat="1" applyFont="1" applyAlignment="1">
      <alignment horizontal="center" vertical="top" wrapText="1"/>
    </xf>
    <xf numFmtId="0" fontId="28" fillId="0" borderId="11" xfId="3" applyFont="1" applyBorder="1" applyAlignment="1">
      <alignment horizontal="center" vertical="center" wrapText="1"/>
    </xf>
    <xf numFmtId="2" fontId="17" fillId="4" borderId="12" xfId="7" applyNumberFormat="1" applyFont="1" applyFill="1" applyBorder="1" applyAlignment="1">
      <alignment horizontal="right" vertical="top"/>
    </xf>
    <xf numFmtId="2" fontId="17" fillId="4" borderId="11" xfId="7" applyNumberFormat="1" applyFont="1" applyFill="1" applyBorder="1" applyAlignment="1">
      <alignment horizontal="right" vertical="top"/>
    </xf>
    <xf numFmtId="2" fontId="17" fillId="4" borderId="10" xfId="7" applyNumberFormat="1" applyFont="1" applyFill="1" applyBorder="1" applyAlignment="1">
      <alignment horizontal="right" vertical="top"/>
    </xf>
    <xf numFmtId="0" fontId="5" fillId="12" borderId="14" xfId="7" applyFont="1" applyFill="1" applyBorder="1" applyAlignment="1">
      <alignment horizontal="left" vertical="top" wrapText="1"/>
    </xf>
    <xf numFmtId="0" fontId="5" fillId="12" borderId="2" xfId="7" applyFont="1" applyFill="1" applyBorder="1" applyAlignment="1">
      <alignment horizontal="left" vertical="top" wrapText="1"/>
    </xf>
    <xf numFmtId="49" fontId="20" fillId="3" borderId="38" xfId="7" applyNumberFormat="1" applyFont="1" applyFill="1" applyBorder="1" applyAlignment="1">
      <alignment horizontal="center" vertical="center" textRotation="90"/>
    </xf>
    <xf numFmtId="49" fontId="20" fillId="3" borderId="15" xfId="7" applyNumberFormat="1" applyFont="1" applyFill="1" applyBorder="1" applyAlignment="1">
      <alignment horizontal="center" vertical="center" textRotation="90"/>
    </xf>
    <xf numFmtId="49" fontId="20" fillId="3" borderId="4" xfId="7" applyNumberFormat="1" applyFont="1" applyFill="1" applyBorder="1" applyAlignment="1">
      <alignment horizontal="center" vertical="center" textRotation="90"/>
    </xf>
    <xf numFmtId="0" fontId="10" fillId="11" borderId="38" xfId="7" applyFont="1" applyFill="1" applyBorder="1" applyAlignment="1">
      <alignment horizontal="left" vertical="top" wrapText="1"/>
    </xf>
    <xf numFmtId="0" fontId="10" fillId="11" borderId="26" xfId="7" applyFont="1" applyFill="1" applyBorder="1" applyAlignment="1">
      <alignment horizontal="left" vertical="top" wrapText="1"/>
    </xf>
    <xf numFmtId="0" fontId="10" fillId="11" borderId="37" xfId="7" applyFont="1" applyFill="1" applyBorder="1" applyAlignment="1">
      <alignment horizontal="left" vertical="top" wrapText="1"/>
    </xf>
    <xf numFmtId="0" fontId="10" fillId="11" borderId="18" xfId="7" applyFont="1" applyFill="1" applyBorder="1" applyAlignment="1">
      <alignment horizontal="left" vertical="top" wrapText="1"/>
    </xf>
    <xf numFmtId="0" fontId="10" fillId="11" borderId="17" xfId="7" applyFont="1" applyFill="1" applyBorder="1" applyAlignment="1">
      <alignment horizontal="left" vertical="top" wrapText="1"/>
    </xf>
    <xf numFmtId="0" fontId="10" fillId="11" borderId="16" xfId="7" applyFont="1" applyFill="1" applyBorder="1" applyAlignment="1">
      <alignment horizontal="left" vertical="top" wrapText="1"/>
    </xf>
    <xf numFmtId="2" fontId="17" fillId="9" borderId="12" xfId="7" applyNumberFormat="1" applyFont="1" applyFill="1" applyBorder="1" applyAlignment="1">
      <alignment horizontal="right" vertical="top" wrapText="1"/>
    </xf>
    <xf numFmtId="2" fontId="17" fillId="9" borderId="11" xfId="7" applyNumberFormat="1" applyFont="1" applyFill="1" applyBorder="1" applyAlignment="1">
      <alignment horizontal="right" vertical="top" wrapText="1"/>
    </xf>
    <xf numFmtId="2" fontId="17" fillId="9" borderId="10" xfId="7" applyNumberFormat="1" applyFont="1" applyFill="1" applyBorder="1" applyAlignment="1">
      <alignment horizontal="right" vertical="top" wrapText="1"/>
    </xf>
    <xf numFmtId="49" fontId="8" fillId="0" borderId="34" xfId="3" applyNumberFormat="1" applyFont="1" applyBorder="1" applyAlignment="1">
      <alignment horizontal="center" vertical="top"/>
    </xf>
    <xf numFmtId="49" fontId="8" fillId="0" borderId="33" xfId="3" applyNumberFormat="1" applyFont="1" applyBorder="1" applyAlignment="1">
      <alignment horizontal="center" vertical="top"/>
    </xf>
    <xf numFmtId="49" fontId="8" fillId="0" borderId="27" xfId="3" applyNumberFormat="1" applyFont="1" applyBorder="1" applyAlignment="1">
      <alignment horizontal="center" vertical="top"/>
    </xf>
    <xf numFmtId="49" fontId="5" fillId="0" borderId="34" xfId="0" applyNumberFormat="1" applyFont="1" applyBorder="1" applyAlignment="1">
      <alignment horizontal="left" vertical="top" wrapText="1"/>
    </xf>
    <xf numFmtId="49" fontId="5" fillId="0" borderId="33" xfId="0" applyNumberFormat="1" applyFont="1" applyBorder="1" applyAlignment="1">
      <alignment horizontal="left" vertical="top" wrapText="1"/>
    </xf>
    <xf numFmtId="49" fontId="5" fillId="0" borderId="27" xfId="0" applyNumberFormat="1" applyFont="1" applyBorder="1" applyAlignment="1">
      <alignment horizontal="left" vertical="top" wrapText="1"/>
    </xf>
    <xf numFmtId="0" fontId="5" fillId="12" borderId="33" xfId="0" applyFont="1" applyFill="1" applyBorder="1" applyAlignment="1">
      <alignment horizontal="left" vertical="top" wrapText="1"/>
    </xf>
    <xf numFmtId="49" fontId="8" fillId="12" borderId="34" xfId="3" applyNumberFormat="1" applyFont="1" applyFill="1" applyBorder="1" applyAlignment="1">
      <alignment horizontal="center" vertical="top"/>
    </xf>
    <xf numFmtId="49" fontId="8" fillId="12" borderId="33" xfId="3" applyNumberFormat="1" applyFont="1" applyFill="1" applyBorder="1" applyAlignment="1">
      <alignment horizontal="center" vertical="top"/>
    </xf>
    <xf numFmtId="49" fontId="8" fillId="12" borderId="27" xfId="3" applyNumberFormat="1" applyFont="1" applyFill="1" applyBorder="1" applyAlignment="1">
      <alignment horizontal="center" vertical="top"/>
    </xf>
    <xf numFmtId="49" fontId="8" fillId="22" borderId="34" xfId="3" applyNumberFormat="1" applyFont="1" applyFill="1" applyBorder="1" applyAlignment="1">
      <alignment horizontal="center" vertical="top"/>
    </xf>
    <xf numFmtId="49" fontId="8" fillId="22" borderId="33" xfId="3" applyNumberFormat="1" applyFont="1" applyFill="1" applyBorder="1" applyAlignment="1">
      <alignment horizontal="center" vertical="top"/>
    </xf>
    <xf numFmtId="49" fontId="8" fillId="22" borderId="27" xfId="3" applyNumberFormat="1" applyFont="1" applyFill="1" applyBorder="1" applyAlignment="1">
      <alignment horizontal="center" vertical="top"/>
    </xf>
    <xf numFmtId="0" fontId="5" fillId="12" borderId="40" xfId="0" applyFont="1" applyFill="1" applyBorder="1" applyAlignment="1">
      <alignment horizontal="left" vertical="top" wrapText="1"/>
    </xf>
    <xf numFmtId="0" fontId="5" fillId="12" borderId="54" xfId="0" applyFont="1" applyFill="1" applyBorder="1" applyAlignment="1">
      <alignment horizontal="left" vertical="top" wrapText="1"/>
    </xf>
    <xf numFmtId="0" fontId="14" fillId="11" borderId="34" xfId="3" applyFont="1" applyFill="1" applyBorder="1" applyAlignment="1">
      <alignment horizontal="center" vertical="center" textRotation="90" wrapText="1"/>
    </xf>
    <xf numFmtId="0" fontId="14" fillId="11" borderId="33" xfId="3" applyFont="1" applyFill="1" applyBorder="1" applyAlignment="1">
      <alignment horizontal="center" vertical="center" textRotation="90" wrapText="1"/>
    </xf>
    <xf numFmtId="0" fontId="14" fillId="11" borderId="27" xfId="3" applyFont="1" applyFill="1" applyBorder="1" applyAlignment="1">
      <alignment horizontal="center" vertical="center" textRotation="90" wrapText="1"/>
    </xf>
    <xf numFmtId="0" fontId="5" fillId="12" borderId="15" xfId="0" applyFont="1" applyFill="1" applyBorder="1" applyAlignment="1">
      <alignment horizontal="left" vertical="top" wrapText="1"/>
    </xf>
    <xf numFmtId="49" fontId="8" fillId="11" borderId="34" xfId="3" applyNumberFormat="1" applyFont="1" applyFill="1" applyBorder="1" applyAlignment="1">
      <alignment horizontal="center" vertical="top"/>
    </xf>
    <xf numFmtId="49" fontId="8" fillId="11" borderId="33" xfId="3" applyNumberFormat="1" applyFont="1" applyFill="1" applyBorder="1" applyAlignment="1">
      <alignment horizontal="center" vertical="top"/>
    </xf>
    <xf numFmtId="49" fontId="8" fillId="11" borderId="27" xfId="3" applyNumberFormat="1" applyFont="1" applyFill="1" applyBorder="1" applyAlignment="1">
      <alignment horizontal="center" vertical="top"/>
    </xf>
    <xf numFmtId="0" fontId="8" fillId="12" borderId="33" xfId="0" applyFont="1" applyFill="1" applyBorder="1" applyAlignment="1">
      <alignment horizontal="left" vertical="top" wrapText="1"/>
    </xf>
    <xf numFmtId="49" fontId="8" fillId="12" borderId="34" xfId="3" applyNumberFormat="1" applyFont="1" applyFill="1" applyBorder="1" applyAlignment="1">
      <alignment horizontal="left" vertical="top"/>
    </xf>
    <xf numFmtId="49" fontId="8" fillId="12" borderId="33" xfId="3" applyNumberFormat="1" applyFont="1" applyFill="1" applyBorder="1" applyAlignment="1">
      <alignment horizontal="left" vertical="top"/>
    </xf>
    <xf numFmtId="49" fontId="8" fillId="12" borderId="27" xfId="3" applyNumberFormat="1" applyFont="1" applyFill="1" applyBorder="1" applyAlignment="1">
      <alignment horizontal="left" vertical="top"/>
    </xf>
    <xf numFmtId="0" fontId="5" fillId="12" borderId="42" xfId="0" applyFont="1" applyFill="1" applyBorder="1" applyAlignment="1">
      <alignment horizontal="left" vertical="top" wrapText="1"/>
    </xf>
    <xf numFmtId="0" fontId="5" fillId="12" borderId="61" xfId="0" applyFont="1" applyFill="1" applyBorder="1" applyAlignment="1">
      <alignment horizontal="left" vertical="top" wrapText="1"/>
    </xf>
    <xf numFmtId="0" fontId="5" fillId="12" borderId="44" xfId="0" applyFont="1" applyFill="1" applyBorder="1" applyAlignment="1">
      <alignment horizontal="left" vertical="top" wrapText="1"/>
    </xf>
    <xf numFmtId="49" fontId="8" fillId="13" borderId="14" xfId="3" applyNumberFormat="1" applyFont="1" applyFill="1" applyBorder="1" applyAlignment="1">
      <alignment horizontal="center" vertical="top"/>
    </xf>
    <xf numFmtId="49" fontId="8" fillId="13" borderId="2" xfId="3" applyNumberFormat="1" applyFont="1" applyFill="1" applyBorder="1" applyAlignment="1">
      <alignment horizontal="center" vertical="top"/>
    </xf>
    <xf numFmtId="49" fontId="8" fillId="13" borderId="34" xfId="3" applyNumberFormat="1" applyFont="1" applyFill="1" applyBorder="1" applyAlignment="1">
      <alignment horizontal="center" vertical="top"/>
    </xf>
    <xf numFmtId="49" fontId="8" fillId="13" borderId="33" xfId="3" applyNumberFormat="1" applyFont="1" applyFill="1" applyBorder="1" applyAlignment="1">
      <alignment horizontal="center" vertical="top"/>
    </xf>
    <xf numFmtId="49" fontId="8" fillId="13" borderId="27" xfId="3" applyNumberFormat="1" applyFont="1" applyFill="1" applyBorder="1" applyAlignment="1">
      <alignment horizontal="center" vertical="top"/>
    </xf>
    <xf numFmtId="49" fontId="5" fillId="0" borderId="34" xfId="3" applyNumberFormat="1" applyFont="1" applyBorder="1" applyAlignment="1">
      <alignment horizontal="center" vertical="center" textRotation="90"/>
    </xf>
    <xf numFmtId="49" fontId="5" fillId="0" borderId="33" xfId="3" applyNumberFormat="1" applyFont="1" applyBorder="1" applyAlignment="1">
      <alignment horizontal="center" vertical="center" textRotation="90"/>
    </xf>
    <xf numFmtId="49" fontId="5" fillId="0" borderId="27" xfId="3" applyNumberFormat="1" applyFont="1" applyBorder="1" applyAlignment="1">
      <alignment horizontal="center" vertical="center" textRotation="90"/>
    </xf>
    <xf numFmtId="49" fontId="8" fillId="13" borderId="37" xfId="3" applyNumberFormat="1" applyFont="1" applyFill="1" applyBorder="1" applyAlignment="1">
      <alignment horizontal="center" vertical="top"/>
    </xf>
    <xf numFmtId="49" fontId="8" fillId="11" borderId="26" xfId="3" applyNumberFormat="1" applyFont="1" applyFill="1" applyBorder="1" applyAlignment="1">
      <alignment horizontal="center" vertical="top"/>
    </xf>
    <xf numFmtId="49" fontId="8" fillId="11" borderId="0" xfId="3" applyNumberFormat="1" applyFont="1" applyFill="1" applyAlignment="1">
      <alignment horizontal="center" vertical="top"/>
    </xf>
    <xf numFmtId="49" fontId="8" fillId="11" borderId="3" xfId="3" applyNumberFormat="1" applyFont="1" applyFill="1" applyBorder="1" applyAlignment="1">
      <alignment horizontal="center" vertical="top"/>
    </xf>
    <xf numFmtId="49" fontId="8" fillId="0" borderId="12" xfId="3" applyNumberFormat="1" applyFont="1" applyBorder="1" applyAlignment="1">
      <alignment horizontal="center" vertical="top"/>
    </xf>
    <xf numFmtId="49" fontId="8" fillId="0" borderId="11" xfId="3" applyNumberFormat="1" applyFont="1" applyBorder="1" applyAlignment="1">
      <alignment horizontal="center" vertical="top"/>
    </xf>
    <xf numFmtId="49" fontId="8" fillId="0" borderId="10" xfId="3" applyNumberFormat="1" applyFont="1" applyBorder="1" applyAlignment="1">
      <alignment horizontal="center" vertical="top"/>
    </xf>
    <xf numFmtId="49" fontId="8" fillId="0" borderId="15" xfId="3" applyNumberFormat="1" applyFont="1" applyBorder="1" applyAlignment="1">
      <alignment horizontal="center" vertical="top"/>
    </xf>
    <xf numFmtId="49" fontId="8" fillId="0" borderId="0" xfId="3" applyNumberFormat="1" applyFont="1" applyAlignment="1">
      <alignment horizontal="center" vertical="top"/>
    </xf>
    <xf numFmtId="0" fontId="34" fillId="0" borderId="51" xfId="3" applyFont="1" applyBorder="1" applyAlignment="1">
      <alignment horizontal="left" vertical="top" wrapText="1"/>
    </xf>
    <xf numFmtId="0" fontId="34" fillId="0" borderId="31" xfId="3" applyFont="1" applyBorder="1" applyAlignment="1">
      <alignment horizontal="left" vertical="top" wrapText="1"/>
    </xf>
    <xf numFmtId="0" fontId="5" fillId="0" borderId="51" xfId="0" applyFont="1" applyBorder="1" applyAlignment="1">
      <alignment horizontal="left" vertical="top" wrapText="1"/>
    </xf>
    <xf numFmtId="0" fontId="5" fillId="0" borderId="55" xfId="0" applyFont="1" applyBorder="1" applyAlignment="1">
      <alignment horizontal="left" vertical="top" wrapText="1"/>
    </xf>
    <xf numFmtId="49" fontId="8" fillId="0" borderId="34" xfId="3" applyNumberFormat="1" applyFont="1" applyBorder="1" applyAlignment="1">
      <alignment horizontal="center" vertical="top" wrapText="1"/>
    </xf>
    <xf numFmtId="49" fontId="8" fillId="0" borderId="33" xfId="3" applyNumberFormat="1" applyFont="1" applyBorder="1" applyAlignment="1">
      <alignment horizontal="center" vertical="top" wrapText="1"/>
    </xf>
    <xf numFmtId="49" fontId="8" fillId="0" borderId="27" xfId="3" applyNumberFormat="1" applyFont="1" applyBorder="1" applyAlignment="1">
      <alignment horizontal="center" vertical="top" wrapText="1"/>
    </xf>
    <xf numFmtId="0" fontId="28" fillId="11" borderId="37" xfId="0" applyFont="1" applyFill="1" applyBorder="1" applyAlignment="1">
      <alignment horizontal="left" vertical="top" wrapText="1"/>
    </xf>
    <xf numFmtId="0" fontId="28" fillId="11" borderId="14" xfId="0" applyFont="1" applyFill="1" applyBorder="1" applyAlignment="1">
      <alignment horizontal="left" vertical="top" wrapText="1"/>
    </xf>
    <xf numFmtId="0" fontId="28" fillId="11" borderId="2" xfId="0" applyFont="1" applyFill="1" applyBorder="1" applyAlignment="1">
      <alignment horizontal="left" vertical="top" wrapText="1"/>
    </xf>
    <xf numFmtId="0" fontId="34" fillId="12" borderId="34" xfId="0" applyFont="1" applyFill="1" applyBorder="1" applyAlignment="1">
      <alignment horizontal="left" vertical="top" wrapText="1"/>
    </xf>
    <xf numFmtId="0" fontId="34" fillId="12" borderId="33" xfId="0" applyFont="1" applyFill="1" applyBorder="1" applyAlignment="1">
      <alignment horizontal="left" vertical="top" wrapText="1"/>
    </xf>
    <xf numFmtId="0" fontId="34" fillId="12" borderId="27" xfId="0" applyFont="1" applyFill="1" applyBorder="1" applyAlignment="1">
      <alignment horizontal="left" vertical="top" wrapText="1"/>
    </xf>
    <xf numFmtId="49" fontId="5" fillId="0" borderId="34" xfId="3" applyNumberFormat="1" applyFont="1" applyBorder="1" applyAlignment="1">
      <alignment horizontal="left" vertical="top"/>
    </xf>
    <xf numFmtId="49" fontId="5" fillId="0" borderId="33" xfId="3" applyNumberFormat="1" applyFont="1" applyBorder="1" applyAlignment="1">
      <alignment horizontal="left" vertical="top"/>
    </xf>
    <xf numFmtId="49" fontId="5" fillId="0" borderId="27" xfId="3" applyNumberFormat="1" applyFont="1" applyBorder="1" applyAlignment="1">
      <alignment horizontal="left" vertical="top"/>
    </xf>
    <xf numFmtId="49" fontId="5" fillId="0" borderId="37" xfId="3" applyNumberFormat="1" applyFont="1" applyBorder="1" applyAlignment="1">
      <alignment horizontal="center" vertical="top"/>
    </xf>
    <xf numFmtId="49" fontId="5" fillId="0" borderId="14" xfId="3" applyNumberFormat="1" applyFont="1" applyBorder="1" applyAlignment="1">
      <alignment horizontal="center" vertical="top"/>
    </xf>
    <xf numFmtId="49" fontId="5" fillId="0" borderId="2" xfId="3" applyNumberFormat="1" applyFont="1" applyBorder="1" applyAlignment="1">
      <alignment horizontal="center" vertical="top"/>
    </xf>
    <xf numFmtId="0" fontId="5" fillId="0" borderId="42" xfId="0" applyFont="1" applyBorder="1" applyAlignment="1">
      <alignment horizontal="center" vertical="top" wrapText="1"/>
    </xf>
    <xf numFmtId="0" fontId="5" fillId="0" borderId="61" xfId="0" applyFont="1" applyBorder="1" applyAlignment="1">
      <alignment horizontal="center" vertical="top" wrapText="1"/>
    </xf>
    <xf numFmtId="164" fontId="5" fillId="0" borderId="35" xfId="0" applyNumberFormat="1" applyFont="1" applyBorder="1" applyAlignment="1">
      <alignment horizontal="center" vertical="top" wrapText="1"/>
    </xf>
    <xf numFmtId="164" fontId="5" fillId="0" borderId="58" xfId="0" applyNumberFormat="1" applyFont="1" applyBorder="1" applyAlignment="1">
      <alignment horizontal="center" vertical="top" wrapText="1"/>
    </xf>
    <xf numFmtId="0" fontId="5" fillId="3" borderId="31" xfId="0" applyFont="1" applyFill="1" applyBorder="1" applyAlignment="1">
      <alignment horizontal="left" vertical="top" wrapText="1"/>
    </xf>
    <xf numFmtId="0" fontId="5" fillId="0" borderId="51" xfId="3" applyFont="1" applyBorder="1" applyAlignment="1">
      <alignment horizontal="left" vertical="top"/>
    </xf>
    <xf numFmtId="0" fontId="5" fillId="0" borderId="31" xfId="3" applyFont="1" applyBorder="1" applyAlignment="1">
      <alignment horizontal="left" vertical="top"/>
    </xf>
    <xf numFmtId="0" fontId="5" fillId="12" borderId="32" xfId="0" applyFont="1" applyFill="1" applyBorder="1" applyAlignment="1">
      <alignment horizontal="left" vertical="top" wrapText="1"/>
    </xf>
    <xf numFmtId="0" fontId="5" fillId="12" borderId="22" xfId="0" applyFont="1" applyFill="1" applyBorder="1" applyAlignment="1">
      <alignment horizontal="left" vertical="top" wrapText="1"/>
    </xf>
    <xf numFmtId="0" fontId="5" fillId="12" borderId="1" xfId="0" applyFont="1" applyFill="1" applyBorder="1" applyAlignment="1">
      <alignment horizontal="left" vertical="top" wrapText="1"/>
    </xf>
    <xf numFmtId="49" fontId="5" fillId="0" borderId="60" xfId="3" applyNumberFormat="1" applyFont="1" applyBorder="1" applyAlignment="1">
      <alignment horizontal="left" vertical="top"/>
    </xf>
    <xf numFmtId="49" fontId="5" fillId="0" borderId="14" xfId="3" applyNumberFormat="1" applyFont="1" applyBorder="1" applyAlignment="1">
      <alignment horizontal="left" vertical="top"/>
    </xf>
    <xf numFmtId="49" fontId="5" fillId="0" borderId="2" xfId="3" applyNumberFormat="1" applyFont="1" applyBorder="1" applyAlignment="1">
      <alignment horizontal="left" vertical="top"/>
    </xf>
    <xf numFmtId="49" fontId="5" fillId="0" borderId="34" xfId="3" applyNumberFormat="1" applyFont="1" applyBorder="1" applyAlignment="1">
      <alignment horizontal="left" vertical="top" wrapText="1"/>
    </xf>
    <xf numFmtId="49" fontId="5" fillId="0" borderId="33" xfId="3" applyNumberFormat="1" applyFont="1" applyBorder="1" applyAlignment="1">
      <alignment horizontal="left" vertical="top" wrapText="1"/>
    </xf>
    <xf numFmtId="49" fontId="5" fillId="0" borderId="27" xfId="3" applyNumberFormat="1" applyFont="1" applyBorder="1" applyAlignment="1">
      <alignment horizontal="left" vertical="top" wrapText="1"/>
    </xf>
    <xf numFmtId="0" fontId="5" fillId="0" borderId="35"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51" xfId="3" applyFont="1" applyBorder="1" applyAlignment="1">
      <alignment horizontal="left" vertical="top" wrapText="1"/>
    </xf>
    <xf numFmtId="0" fontId="5" fillId="0" borderId="31" xfId="3" applyFont="1" applyBorder="1" applyAlignment="1">
      <alignment horizontal="left" vertical="top" wrapText="1"/>
    </xf>
    <xf numFmtId="0" fontId="5" fillId="12" borderId="34" xfId="3" applyFont="1" applyFill="1" applyBorder="1" applyAlignment="1">
      <alignment horizontal="left" vertical="top" wrapText="1"/>
    </xf>
    <xf numFmtId="0" fontId="5" fillId="12" borderId="33" xfId="3" applyFont="1" applyFill="1" applyBorder="1" applyAlignment="1">
      <alignment horizontal="left" vertical="top" wrapText="1"/>
    </xf>
    <xf numFmtId="0" fontId="5" fillId="12" borderId="27" xfId="3" applyFont="1" applyFill="1" applyBorder="1" applyAlignment="1">
      <alignment horizontal="left" vertical="top" wrapText="1"/>
    </xf>
    <xf numFmtId="49" fontId="8" fillId="0" borderId="37" xfId="3" applyNumberFormat="1" applyFont="1" applyBorder="1" applyAlignment="1">
      <alignment horizontal="center" vertical="top"/>
    </xf>
    <xf numFmtId="49" fontId="8" fillId="0" borderId="14" xfId="3" applyNumberFormat="1" applyFont="1" applyBorder="1" applyAlignment="1">
      <alignment horizontal="center" vertical="top"/>
    </xf>
    <xf numFmtId="49" fontId="8" fillId="0" borderId="2" xfId="3" applyNumberFormat="1" applyFont="1" applyBorder="1" applyAlignment="1">
      <alignment horizontal="center" vertical="top"/>
    </xf>
    <xf numFmtId="0" fontId="5" fillId="0" borderId="55" xfId="3" applyFont="1" applyBorder="1" applyAlignment="1">
      <alignment horizontal="left" vertical="top" wrapText="1"/>
    </xf>
    <xf numFmtId="0" fontId="5" fillId="0" borderId="51" xfId="0" applyFont="1" applyBorder="1" applyAlignment="1">
      <alignment horizontal="left" vertical="center" wrapText="1"/>
    </xf>
    <xf numFmtId="0" fontId="5" fillId="0" borderId="31" xfId="0" applyFont="1" applyBorder="1" applyAlignment="1">
      <alignment horizontal="left" vertical="center" wrapText="1"/>
    </xf>
    <xf numFmtId="0" fontId="5" fillId="0" borderId="31" xfId="0" applyFont="1" applyBorder="1" applyAlignment="1">
      <alignment horizontal="left" vertical="top" wrapText="1"/>
    </xf>
    <xf numFmtId="0" fontId="5" fillId="0" borderId="36" xfId="0" applyFont="1" applyBorder="1" applyAlignment="1">
      <alignment horizontal="left" vertical="top"/>
    </xf>
    <xf numFmtId="0" fontId="5" fillId="0" borderId="64" xfId="0" applyFont="1" applyBorder="1" applyAlignment="1">
      <alignment horizontal="left" vertical="top"/>
    </xf>
    <xf numFmtId="164" fontId="8" fillId="22" borderId="12" xfId="3" applyNumberFormat="1" applyFont="1" applyFill="1" applyBorder="1" applyAlignment="1">
      <alignment horizontal="center" vertical="top"/>
    </xf>
    <xf numFmtId="164" fontId="8" fillId="22" borderId="11" xfId="3" applyNumberFormat="1" applyFont="1" applyFill="1" applyBorder="1" applyAlignment="1">
      <alignment horizontal="center" vertical="top"/>
    </xf>
    <xf numFmtId="164" fontId="8" fillId="22" borderId="10" xfId="3" applyNumberFormat="1" applyFont="1" applyFill="1" applyBorder="1" applyAlignment="1">
      <alignment horizontal="center" vertical="top"/>
    </xf>
    <xf numFmtId="49" fontId="8" fillId="11" borderId="34" xfId="3" applyNumberFormat="1" applyFont="1" applyFill="1" applyBorder="1" applyAlignment="1">
      <alignment horizontal="center" vertical="center" textRotation="90"/>
    </xf>
    <xf numFmtId="49" fontId="8" fillId="11" borderId="33" xfId="3" applyNumberFormat="1" applyFont="1" applyFill="1" applyBorder="1" applyAlignment="1">
      <alignment horizontal="center" vertical="center" textRotation="90"/>
    </xf>
    <xf numFmtId="0" fontId="5" fillId="0" borderId="37" xfId="0" applyFont="1" applyBorder="1" applyAlignment="1">
      <alignment horizontal="center" vertical="center" wrapText="1"/>
    </xf>
    <xf numFmtId="0" fontId="5" fillId="0" borderId="16" xfId="0" applyFont="1" applyBorder="1" applyAlignment="1">
      <alignment horizontal="center" vertical="center" wrapText="1"/>
    </xf>
    <xf numFmtId="164" fontId="8" fillId="13" borderId="12" xfId="3" applyNumberFormat="1" applyFont="1" applyFill="1" applyBorder="1" applyAlignment="1">
      <alignment horizontal="center" vertical="top"/>
    </xf>
    <xf numFmtId="164" fontId="8" fillId="13" borderId="11" xfId="3" applyNumberFormat="1" applyFont="1" applyFill="1" applyBorder="1" applyAlignment="1">
      <alignment horizontal="center" vertical="top"/>
    </xf>
    <xf numFmtId="164" fontId="8" fillId="13" borderId="10" xfId="3" applyNumberFormat="1" applyFont="1" applyFill="1" applyBorder="1" applyAlignment="1">
      <alignment horizontal="center" vertical="top"/>
    </xf>
    <xf numFmtId="0" fontId="0" fillId="0" borderId="33" xfId="0" applyBorder="1" applyAlignment="1">
      <alignment horizontal="left" vertical="top" wrapText="1"/>
    </xf>
    <xf numFmtId="0" fontId="0" fillId="0" borderId="27" xfId="0" applyBorder="1" applyAlignment="1">
      <alignment horizontal="left" vertical="top" wrapText="1"/>
    </xf>
    <xf numFmtId="49" fontId="5" fillId="0" borderId="34" xfId="3" applyNumberFormat="1" applyFont="1" applyBorder="1" applyAlignment="1">
      <alignment horizontal="center" vertical="top"/>
    </xf>
    <xf numFmtId="49" fontId="5" fillId="0" borderId="33" xfId="3" applyNumberFormat="1" applyFont="1" applyBorder="1" applyAlignment="1">
      <alignment horizontal="center" vertical="top"/>
    </xf>
    <xf numFmtId="49" fontId="5" fillId="0" borderId="27" xfId="3" applyNumberFormat="1" applyFont="1" applyBorder="1" applyAlignment="1">
      <alignment horizontal="center" vertical="top"/>
    </xf>
    <xf numFmtId="49" fontId="5" fillId="0" borderId="34" xfId="0" applyNumberFormat="1" applyFont="1" applyBorder="1" applyAlignment="1">
      <alignment horizontal="center" vertical="top" wrapText="1"/>
    </xf>
    <xf numFmtId="49" fontId="5" fillId="0" borderId="33"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0" fontId="5" fillId="3" borderId="39" xfId="0" applyFont="1" applyFill="1" applyBorder="1" applyAlignment="1">
      <alignment horizontal="center" vertical="top" wrapText="1"/>
    </xf>
    <xf numFmtId="0" fontId="5" fillId="3" borderId="52" xfId="0" applyFont="1" applyFill="1" applyBorder="1" applyAlignment="1">
      <alignment horizontal="center" vertical="top" wrapText="1"/>
    </xf>
    <xf numFmtId="0" fontId="5" fillId="3" borderId="41" xfId="0" applyFont="1" applyFill="1" applyBorder="1" applyAlignment="1">
      <alignment horizontal="left" vertical="top" wrapText="1"/>
    </xf>
    <xf numFmtId="49" fontId="8" fillId="22" borderId="81" xfId="3" applyNumberFormat="1" applyFont="1" applyFill="1" applyBorder="1" applyAlignment="1">
      <alignment horizontal="right" vertical="top"/>
    </xf>
    <xf numFmtId="49" fontId="8" fillId="22" borderId="11" xfId="3" applyNumberFormat="1" applyFont="1" applyFill="1" applyBorder="1" applyAlignment="1">
      <alignment horizontal="right" vertical="top"/>
    </xf>
    <xf numFmtId="49" fontId="8" fillId="22" borderId="10" xfId="3" applyNumberFormat="1" applyFont="1" applyFill="1" applyBorder="1" applyAlignment="1">
      <alignment horizontal="right" vertical="top"/>
    </xf>
    <xf numFmtId="0" fontId="34" fillId="0" borderId="37" xfId="0" applyFont="1" applyBorder="1" applyAlignment="1">
      <alignment horizontal="center" vertical="center" wrapText="1"/>
    </xf>
    <xf numFmtId="0" fontId="34" fillId="0" borderId="16"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47" xfId="0" applyFont="1" applyBorder="1" applyAlignment="1">
      <alignment horizontal="center" vertical="center" wrapText="1"/>
    </xf>
    <xf numFmtId="49" fontId="5" fillId="0" borderId="34" xfId="0" applyNumberFormat="1" applyFont="1" applyBorder="1" applyAlignment="1">
      <alignment horizontal="left" vertical="top"/>
    </xf>
    <xf numFmtId="49" fontId="5" fillId="0" borderId="33" xfId="0" applyNumberFormat="1" applyFont="1" applyBorder="1" applyAlignment="1">
      <alignment horizontal="left" vertical="top"/>
    </xf>
    <xf numFmtId="0" fontId="0" fillId="0" borderId="33" xfId="0" applyBorder="1" applyAlignment="1">
      <alignment horizontal="left" vertical="top"/>
    </xf>
    <xf numFmtId="0" fontId="0" fillId="0" borderId="27" xfId="0" applyBorder="1" applyAlignment="1">
      <alignment horizontal="left" vertical="top"/>
    </xf>
    <xf numFmtId="0" fontId="5" fillId="0" borderId="49" xfId="3" applyFont="1" applyBorder="1" applyAlignment="1">
      <alignment horizontal="center" vertical="top"/>
    </xf>
    <xf numFmtId="0" fontId="5" fillId="0" borderId="52" xfId="3" applyFont="1" applyBorder="1" applyAlignment="1">
      <alignment horizontal="center" vertical="top"/>
    </xf>
    <xf numFmtId="164" fontId="5" fillId="14" borderId="36" xfId="0" applyNumberFormat="1" applyFont="1" applyFill="1" applyBorder="1" applyAlignment="1">
      <alignment horizontal="left" vertical="top" wrapText="1"/>
    </xf>
    <xf numFmtId="164" fontId="5" fillId="14" borderId="64" xfId="0" applyNumberFormat="1" applyFont="1" applyFill="1" applyBorder="1" applyAlignment="1">
      <alignment horizontal="left" vertical="top" wrapText="1"/>
    </xf>
    <xf numFmtId="0" fontId="5" fillId="0" borderId="38" xfId="0" applyFont="1" applyBorder="1" applyAlignment="1">
      <alignment horizontal="left" vertical="center" wrapText="1"/>
    </xf>
    <xf numFmtId="0" fontId="5" fillId="0" borderId="18" xfId="0" applyFont="1" applyBorder="1" applyAlignment="1">
      <alignment horizontal="left" vertical="center" wrapText="1"/>
    </xf>
    <xf numFmtId="49" fontId="8" fillId="0" borderId="34" xfId="3" applyNumberFormat="1" applyFont="1" applyBorder="1" applyAlignment="1">
      <alignment horizontal="left" vertical="top" wrapText="1"/>
    </xf>
    <xf numFmtId="49" fontId="8" fillId="0" borderId="34" xfId="3" applyNumberFormat="1" applyFont="1" applyBorder="1" applyAlignment="1">
      <alignment horizontal="left" vertical="top"/>
    </xf>
    <xf numFmtId="0" fontId="5" fillId="0" borderId="36" xfId="0" applyFont="1" applyBorder="1" applyAlignment="1">
      <alignment horizontal="left" vertical="top" wrapText="1"/>
    </xf>
    <xf numFmtId="0" fontId="5" fillId="0" borderId="46" xfId="0" applyFont="1" applyBorder="1" applyAlignment="1">
      <alignment horizontal="left" vertical="top" wrapText="1"/>
    </xf>
    <xf numFmtId="49" fontId="8" fillId="0" borderId="33" xfId="3" applyNumberFormat="1" applyFont="1" applyBorder="1" applyAlignment="1">
      <alignment horizontal="left" vertical="top"/>
    </xf>
    <xf numFmtId="49" fontId="8" fillId="0" borderId="27" xfId="3" applyNumberFormat="1" applyFont="1" applyBorder="1" applyAlignment="1">
      <alignment horizontal="left" vertical="top"/>
    </xf>
    <xf numFmtId="0" fontId="5" fillId="0" borderId="29" xfId="0" applyFont="1" applyBorder="1" applyAlignment="1">
      <alignment horizontal="left" vertical="top" wrapText="1"/>
    </xf>
    <xf numFmtId="164" fontId="8" fillId="13" borderId="4" xfId="3" applyNumberFormat="1" applyFont="1" applyFill="1" applyBorder="1" applyAlignment="1">
      <alignment horizontal="center" vertical="top"/>
    </xf>
    <xf numFmtId="164" fontId="8" fillId="13" borderId="3" xfId="3" applyNumberFormat="1" applyFont="1" applyFill="1" applyBorder="1" applyAlignment="1">
      <alignment horizontal="center" vertical="top"/>
    </xf>
    <xf numFmtId="164" fontId="8" fillId="13" borderId="2" xfId="3" applyNumberFormat="1" applyFont="1" applyFill="1" applyBorder="1" applyAlignment="1">
      <alignment horizontal="center" vertical="top"/>
    </xf>
    <xf numFmtId="0" fontId="5" fillId="3" borderId="16" xfId="0" applyFont="1" applyFill="1" applyBorder="1" applyAlignment="1">
      <alignment horizontal="center" vertical="center" wrapText="1"/>
    </xf>
    <xf numFmtId="0" fontId="5" fillId="3" borderId="23" xfId="0" applyFont="1" applyFill="1" applyBorder="1" applyAlignment="1">
      <alignment horizontal="center" vertical="center" wrapText="1"/>
    </xf>
    <xf numFmtId="164" fontId="5" fillId="14" borderId="56" xfId="0" applyNumberFormat="1" applyFont="1" applyFill="1" applyBorder="1" applyAlignment="1">
      <alignment horizontal="center" vertical="center" wrapText="1"/>
    </xf>
    <xf numFmtId="164" fontId="5" fillId="14" borderId="30" xfId="0" applyNumberFormat="1" applyFont="1" applyFill="1" applyBorder="1" applyAlignment="1">
      <alignment horizontal="center" vertical="center" wrapText="1"/>
    </xf>
    <xf numFmtId="164" fontId="5" fillId="14" borderId="35" xfId="0" applyNumberFormat="1" applyFont="1" applyFill="1" applyBorder="1" applyAlignment="1">
      <alignment horizontal="center" vertical="center" wrapText="1"/>
    </xf>
    <xf numFmtId="164" fontId="5" fillId="14" borderId="57" xfId="0" applyNumberFormat="1" applyFont="1" applyFill="1" applyBorder="1" applyAlignment="1">
      <alignment horizontal="center" vertical="center" wrapText="1"/>
    </xf>
    <xf numFmtId="0" fontId="5" fillId="0" borderId="42" xfId="0" applyFont="1" applyBorder="1" applyAlignment="1">
      <alignment horizontal="center" vertical="center" wrapText="1"/>
    </xf>
    <xf numFmtId="0" fontId="5" fillId="0" borderId="44" xfId="0" applyFont="1" applyBorder="1" applyAlignment="1">
      <alignment horizontal="center" vertical="center" wrapText="1"/>
    </xf>
    <xf numFmtId="0" fontId="34" fillId="0" borderId="0" xfId="0" applyFont="1" applyAlignment="1">
      <alignment horizontal="center" wrapText="1"/>
    </xf>
    <xf numFmtId="49" fontId="8" fillId="0" borderId="22" xfId="3" applyNumberFormat="1" applyFont="1" applyBorder="1" applyAlignment="1">
      <alignment horizontal="center" vertical="top"/>
    </xf>
    <xf numFmtId="164" fontId="5" fillId="0" borderId="56" xfId="0" applyNumberFormat="1" applyFont="1" applyBorder="1" applyAlignment="1">
      <alignment horizontal="center" vertical="top" wrapText="1"/>
    </xf>
    <xf numFmtId="164" fontId="5" fillId="0" borderId="30" xfId="0" applyNumberFormat="1" applyFont="1" applyBorder="1" applyAlignment="1">
      <alignment horizontal="center" vertical="top" wrapText="1"/>
    </xf>
    <xf numFmtId="0" fontId="5" fillId="3" borderId="64" xfId="0" applyFont="1" applyFill="1" applyBorder="1" applyAlignment="1">
      <alignment horizontal="left" vertical="top" wrapText="1"/>
    </xf>
    <xf numFmtId="164" fontId="5" fillId="3" borderId="56" xfId="0" applyNumberFormat="1" applyFont="1" applyFill="1" applyBorder="1" applyAlignment="1">
      <alignment horizontal="center" vertical="center" wrapText="1"/>
    </xf>
    <xf numFmtId="164" fontId="5" fillId="3" borderId="30" xfId="0" applyNumberFormat="1" applyFont="1" applyFill="1" applyBorder="1" applyAlignment="1">
      <alignment horizontal="center" vertical="center" wrapText="1"/>
    </xf>
    <xf numFmtId="0" fontId="5" fillId="0" borderId="15" xfId="3" applyFont="1" applyBorder="1" applyAlignment="1">
      <alignment horizontal="center" vertical="top"/>
    </xf>
    <xf numFmtId="0" fontId="5" fillId="0" borderId="0" xfId="3" applyFont="1" applyAlignment="1">
      <alignment horizontal="center" vertical="top"/>
    </xf>
    <xf numFmtId="49" fontId="8" fillId="11" borderId="37" xfId="3" applyNumberFormat="1" applyFont="1" applyFill="1" applyBorder="1" applyAlignment="1">
      <alignment horizontal="center" vertical="top"/>
    </xf>
    <xf numFmtId="49" fontId="8" fillId="11" borderId="14" xfId="3" applyNumberFormat="1" applyFont="1" applyFill="1" applyBorder="1" applyAlignment="1">
      <alignment horizontal="center" vertical="top"/>
    </xf>
    <xf numFmtId="49" fontId="8" fillId="11" borderId="2" xfId="3" applyNumberFormat="1" applyFont="1" applyFill="1" applyBorder="1" applyAlignment="1">
      <alignment horizontal="center" vertical="top"/>
    </xf>
    <xf numFmtId="49" fontId="8" fillId="13" borderId="11" xfId="3" applyNumberFormat="1" applyFont="1" applyFill="1" applyBorder="1" applyAlignment="1">
      <alignment horizontal="right" vertical="top"/>
    </xf>
    <xf numFmtId="49" fontId="8" fillId="13" borderId="10" xfId="3" applyNumberFormat="1" applyFont="1" applyFill="1" applyBorder="1" applyAlignment="1">
      <alignment horizontal="right" vertical="top"/>
    </xf>
    <xf numFmtId="0" fontId="8" fillId="11" borderId="4" xfId="0" applyFont="1" applyFill="1" applyBorder="1" applyAlignment="1">
      <alignment horizontal="left" vertical="top" wrapText="1"/>
    </xf>
    <xf numFmtId="0" fontId="8" fillId="11" borderId="3" xfId="0" applyFont="1" applyFill="1" applyBorder="1" applyAlignment="1">
      <alignment horizontal="left" vertical="top" wrapText="1"/>
    </xf>
    <xf numFmtId="0" fontId="8" fillId="11" borderId="2" xfId="0" applyFont="1" applyFill="1" applyBorder="1" applyAlignment="1">
      <alignment horizontal="left" vertical="top" wrapText="1"/>
    </xf>
    <xf numFmtId="0" fontId="28" fillId="7" borderId="12" xfId="0" applyFont="1" applyFill="1" applyBorder="1" applyAlignment="1">
      <alignment horizontal="left" vertical="top" wrapText="1"/>
    </xf>
    <xf numFmtId="0" fontId="28" fillId="7" borderId="11" xfId="0" applyFont="1" applyFill="1" applyBorder="1" applyAlignment="1">
      <alignment horizontal="left" vertical="top" wrapText="1"/>
    </xf>
    <xf numFmtId="0" fontId="28" fillId="7" borderId="10" xfId="0" applyFont="1" applyFill="1" applyBorder="1" applyAlignment="1">
      <alignment horizontal="left" vertical="top" wrapText="1"/>
    </xf>
    <xf numFmtId="49" fontId="8" fillId="11" borderId="38" xfId="3" applyNumberFormat="1" applyFont="1" applyFill="1" applyBorder="1" applyAlignment="1">
      <alignment horizontal="center" vertical="top"/>
    </xf>
    <xf numFmtId="49" fontId="8" fillId="11" borderId="15" xfId="3" applyNumberFormat="1" applyFont="1" applyFill="1" applyBorder="1" applyAlignment="1">
      <alignment horizontal="center" vertical="top"/>
    </xf>
    <xf numFmtId="49" fontId="8" fillId="11" borderId="4" xfId="3" applyNumberFormat="1" applyFont="1" applyFill="1" applyBorder="1" applyAlignment="1">
      <alignment horizontal="center" vertical="top"/>
    </xf>
    <xf numFmtId="0" fontId="14" fillId="11" borderId="37" xfId="3" applyFont="1" applyFill="1" applyBorder="1" applyAlignment="1">
      <alignment horizontal="center" vertical="center" textRotation="90" wrapText="1"/>
    </xf>
    <xf numFmtId="0" fontId="14" fillId="11" borderId="14" xfId="3" applyFont="1" applyFill="1" applyBorder="1" applyAlignment="1">
      <alignment horizontal="center" vertical="center" textRotation="90" wrapText="1"/>
    </xf>
    <xf numFmtId="0" fontId="14" fillId="11" borderId="2" xfId="3" applyFont="1" applyFill="1" applyBorder="1" applyAlignment="1">
      <alignment horizontal="center" vertical="center" textRotation="90" wrapText="1"/>
    </xf>
    <xf numFmtId="0" fontId="8" fillId="11" borderId="34" xfId="0" applyFont="1" applyFill="1" applyBorder="1" applyAlignment="1">
      <alignment horizontal="left" vertical="top" wrapText="1"/>
    </xf>
    <xf numFmtId="0" fontId="8" fillId="11" borderId="33" xfId="0" applyFont="1" applyFill="1" applyBorder="1" applyAlignment="1">
      <alignment horizontal="left" vertical="top" wrapText="1"/>
    </xf>
    <xf numFmtId="0" fontId="8" fillId="11" borderId="27" xfId="0" applyFont="1" applyFill="1" applyBorder="1" applyAlignment="1">
      <alignment horizontal="left" vertical="top" wrapText="1"/>
    </xf>
    <xf numFmtId="49" fontId="8" fillId="0" borderId="26" xfId="3" applyNumberFormat="1" applyFont="1" applyBorder="1" applyAlignment="1">
      <alignment horizontal="center" vertical="top"/>
    </xf>
    <xf numFmtId="49" fontId="8" fillId="0" borderId="3" xfId="3" applyNumberFormat="1" applyFont="1" applyBorder="1" applyAlignment="1">
      <alignment horizontal="center" vertical="top"/>
    </xf>
    <xf numFmtId="49" fontId="8" fillId="11" borderId="49" xfId="3" applyNumberFormat="1" applyFont="1" applyFill="1" applyBorder="1" applyAlignment="1">
      <alignment horizontal="center" vertical="top"/>
    </xf>
    <xf numFmtId="49" fontId="8" fillId="11" borderId="47" xfId="3" applyNumberFormat="1" applyFont="1" applyFill="1" applyBorder="1" applyAlignment="1">
      <alignment horizontal="center" vertical="top"/>
    </xf>
    <xf numFmtId="49" fontId="8" fillId="7" borderId="34" xfId="3" applyNumberFormat="1" applyFont="1" applyFill="1" applyBorder="1" applyAlignment="1">
      <alignment horizontal="center" vertical="top"/>
    </xf>
    <xf numFmtId="49" fontId="8" fillId="7" borderId="33" xfId="3" applyNumberFormat="1" applyFont="1" applyFill="1" applyBorder="1" applyAlignment="1">
      <alignment horizontal="center" vertical="top"/>
    </xf>
    <xf numFmtId="49" fontId="8" fillId="7" borderId="27" xfId="3" applyNumberFormat="1" applyFont="1" applyFill="1" applyBorder="1" applyAlignment="1">
      <alignment horizontal="center" vertical="top"/>
    </xf>
    <xf numFmtId="49" fontId="8" fillId="7" borderId="38" xfId="3" applyNumberFormat="1" applyFont="1" applyFill="1" applyBorder="1" applyAlignment="1">
      <alignment horizontal="center" vertical="top"/>
    </xf>
    <xf numFmtId="49" fontId="8" fillId="7" borderId="15" xfId="3" applyNumberFormat="1" applyFont="1" applyFill="1" applyBorder="1" applyAlignment="1">
      <alignment horizontal="center" vertical="top"/>
    </xf>
    <xf numFmtId="49" fontId="8" fillId="7" borderId="4" xfId="3" applyNumberFormat="1" applyFont="1" applyFill="1" applyBorder="1" applyAlignment="1">
      <alignment horizontal="center" vertical="top"/>
    </xf>
    <xf numFmtId="49" fontId="8" fillId="12" borderId="37" xfId="3" applyNumberFormat="1" applyFont="1" applyFill="1" applyBorder="1" applyAlignment="1">
      <alignment horizontal="center" vertical="top"/>
    </xf>
    <xf numFmtId="49" fontId="8" fillId="12" borderId="14" xfId="3" applyNumberFormat="1" applyFont="1" applyFill="1" applyBorder="1" applyAlignment="1">
      <alignment horizontal="center" vertical="top"/>
    </xf>
    <xf numFmtId="49" fontId="8" fillId="12" borderId="2" xfId="3" applyNumberFormat="1" applyFont="1" applyFill="1" applyBorder="1" applyAlignment="1">
      <alignment horizontal="center" vertical="top"/>
    </xf>
    <xf numFmtId="49" fontId="5" fillId="0" borderId="38" xfId="0" applyNumberFormat="1" applyFont="1" applyBorder="1" applyAlignment="1">
      <alignment horizontal="left" vertical="top" wrapText="1"/>
    </xf>
    <xf numFmtId="49" fontId="5" fillId="0" borderId="15" xfId="0" applyNumberFormat="1" applyFont="1" applyBorder="1" applyAlignment="1">
      <alignment horizontal="left" vertical="top" wrapText="1"/>
    </xf>
    <xf numFmtId="49" fontId="5" fillId="0" borderId="4" xfId="0" applyNumberFormat="1" applyFont="1" applyBorder="1" applyAlignment="1">
      <alignment horizontal="left" vertical="top" wrapText="1"/>
    </xf>
    <xf numFmtId="0" fontId="28" fillId="11" borderId="34" xfId="0" applyFont="1" applyFill="1" applyBorder="1" applyAlignment="1">
      <alignment horizontal="left" vertical="top" wrapText="1"/>
    </xf>
    <xf numFmtId="0" fontId="28" fillId="11" borderId="33" xfId="0" applyFont="1" applyFill="1" applyBorder="1" applyAlignment="1">
      <alignment horizontal="left" vertical="top" wrapText="1"/>
    </xf>
    <xf numFmtId="0" fontId="28" fillId="11" borderId="27" xfId="0" applyFont="1" applyFill="1" applyBorder="1" applyAlignment="1">
      <alignment horizontal="left" vertical="top" wrapText="1"/>
    </xf>
    <xf numFmtId="49" fontId="8" fillId="0" borderId="4" xfId="3" applyNumberFormat="1" applyFont="1" applyBorder="1" applyAlignment="1">
      <alignment horizontal="center" vertical="top"/>
    </xf>
    <xf numFmtId="164" fontId="5" fillId="14" borderId="28" xfId="0" applyNumberFormat="1" applyFont="1" applyFill="1" applyBorder="1" applyAlignment="1">
      <alignment horizontal="center" vertical="center" wrapText="1"/>
    </xf>
    <xf numFmtId="0" fontId="5" fillId="24" borderId="26" xfId="0" applyFont="1" applyFill="1" applyBorder="1" applyAlignment="1">
      <alignment horizontal="left" vertical="center" wrapText="1"/>
    </xf>
    <xf numFmtId="0" fontId="5" fillId="24" borderId="17" xfId="0" applyFont="1" applyFill="1" applyBorder="1" applyAlignment="1">
      <alignment horizontal="left" vertical="center" wrapText="1"/>
    </xf>
    <xf numFmtId="0" fontId="5" fillId="24" borderId="35" xfId="0" applyFont="1" applyFill="1" applyBorder="1" applyAlignment="1">
      <alignment horizontal="center" vertical="center" wrapText="1"/>
    </xf>
    <xf numFmtId="0" fontId="5" fillId="24" borderId="58" xfId="0" applyFont="1" applyFill="1" applyBorder="1" applyAlignment="1">
      <alignment horizontal="center" vertical="center" wrapText="1"/>
    </xf>
    <xf numFmtId="0" fontId="5" fillId="0" borderId="15" xfId="0" applyFont="1" applyBorder="1" applyAlignment="1">
      <alignment horizontal="left" vertical="center" wrapText="1"/>
    </xf>
    <xf numFmtId="0" fontId="5" fillId="12" borderId="37" xfId="7" applyFont="1" applyFill="1" applyBorder="1" applyAlignment="1">
      <alignment horizontal="left" vertical="top" wrapText="1"/>
    </xf>
    <xf numFmtId="49" fontId="8" fillId="11" borderId="38" xfId="3" applyNumberFormat="1" applyFont="1" applyFill="1" applyBorder="1" applyAlignment="1">
      <alignment horizontal="center" vertical="center" textRotation="90"/>
    </xf>
    <xf numFmtId="49" fontId="8" fillId="11" borderId="15" xfId="3" applyNumberFormat="1" applyFont="1" applyFill="1" applyBorder="1" applyAlignment="1">
      <alignment horizontal="center" vertical="center" textRotation="90"/>
    </xf>
    <xf numFmtId="49" fontId="8" fillId="11" borderId="4" xfId="3" applyNumberFormat="1" applyFont="1" applyFill="1" applyBorder="1" applyAlignment="1">
      <alignment horizontal="center" vertical="center" textRotation="90"/>
    </xf>
    <xf numFmtId="49" fontId="8" fillId="12" borderId="0" xfId="3" applyNumberFormat="1" applyFont="1" applyFill="1" applyAlignment="1">
      <alignment horizontal="center" vertical="top"/>
    </xf>
    <xf numFmtId="49" fontId="8" fillId="12" borderId="3" xfId="3" applyNumberFormat="1" applyFont="1" applyFill="1" applyBorder="1" applyAlignment="1">
      <alignment horizontal="center" vertical="top"/>
    </xf>
    <xf numFmtId="49" fontId="8" fillId="11" borderId="27" xfId="3" applyNumberFormat="1" applyFont="1" applyFill="1" applyBorder="1" applyAlignment="1">
      <alignment horizontal="center" vertical="center" textRotation="90"/>
    </xf>
    <xf numFmtId="164" fontId="5" fillId="14" borderId="51" xfId="0" applyNumberFormat="1" applyFont="1" applyFill="1" applyBorder="1" applyAlignment="1">
      <alignment horizontal="left" vertical="center" wrapText="1"/>
    </xf>
    <xf numFmtId="164" fontId="5" fillId="14" borderId="29" xfId="0" applyNumberFormat="1" applyFont="1" applyFill="1" applyBorder="1" applyAlignment="1">
      <alignment horizontal="left" vertical="center" wrapText="1"/>
    </xf>
    <xf numFmtId="49" fontId="28" fillId="11" borderId="37" xfId="3" applyNumberFormat="1" applyFont="1" applyFill="1" applyBorder="1" applyAlignment="1">
      <alignment horizontal="left" vertical="top" wrapText="1"/>
    </xf>
    <xf numFmtId="49" fontId="28" fillId="11" borderId="14" xfId="3" applyNumberFormat="1" applyFont="1" applyFill="1" applyBorder="1" applyAlignment="1">
      <alignment horizontal="left" vertical="top" wrapText="1"/>
    </xf>
    <xf numFmtId="49" fontId="8" fillId="11" borderId="38" xfId="3" applyNumberFormat="1" applyFont="1" applyFill="1" applyBorder="1" applyAlignment="1">
      <alignment horizontal="left" vertical="top" wrapText="1"/>
    </xf>
    <xf numFmtId="49" fontId="8" fillId="11" borderId="26" xfId="3" applyNumberFormat="1" applyFont="1" applyFill="1" applyBorder="1" applyAlignment="1">
      <alignment horizontal="left" vertical="top" wrapText="1"/>
    </xf>
    <xf numFmtId="49" fontId="8" fillId="11" borderId="37" xfId="3" applyNumberFormat="1" applyFont="1" applyFill="1" applyBorder="1" applyAlignment="1">
      <alignment horizontal="left" vertical="top" wrapText="1"/>
    </xf>
    <xf numFmtId="49" fontId="8" fillId="11" borderId="15" xfId="3" applyNumberFormat="1" applyFont="1" applyFill="1" applyBorder="1" applyAlignment="1">
      <alignment horizontal="left" vertical="top" wrapText="1"/>
    </xf>
    <xf numFmtId="49" fontId="8" fillId="11" borderId="0" xfId="3" applyNumberFormat="1" applyFont="1" applyFill="1" applyAlignment="1">
      <alignment horizontal="left" vertical="top" wrapText="1"/>
    </xf>
    <xf numFmtId="49" fontId="8" fillId="11" borderId="14" xfId="3" applyNumberFormat="1" applyFont="1" applyFill="1" applyBorder="1" applyAlignment="1">
      <alignment horizontal="left" vertical="top" wrapText="1"/>
    </xf>
    <xf numFmtId="49" fontId="8" fillId="11" borderId="4" xfId="3" applyNumberFormat="1" applyFont="1" applyFill="1" applyBorder="1" applyAlignment="1">
      <alignment horizontal="left" vertical="top" wrapText="1"/>
    </xf>
    <xf numFmtId="49" fontId="8" fillId="11" borderId="3" xfId="3" applyNumberFormat="1" applyFont="1" applyFill="1" applyBorder="1" applyAlignment="1">
      <alignment horizontal="left" vertical="top" wrapText="1"/>
    </xf>
    <xf numFmtId="49" fontId="8" fillId="11" borderId="2" xfId="3" applyNumberFormat="1" applyFont="1" applyFill="1" applyBorder="1" applyAlignment="1">
      <alignment horizontal="left" vertical="top" wrapText="1"/>
    </xf>
    <xf numFmtId="49" fontId="5" fillId="0" borderId="37" xfId="3" applyNumberFormat="1" applyFont="1" applyBorder="1" applyAlignment="1">
      <alignment horizontal="center" vertical="center" textRotation="90"/>
    </xf>
    <xf numFmtId="49" fontId="5" fillId="0" borderId="14" xfId="3" applyNumberFormat="1" applyFont="1" applyBorder="1" applyAlignment="1">
      <alignment horizontal="center" vertical="center" textRotation="90"/>
    </xf>
    <xf numFmtId="49" fontId="5" fillId="0" borderId="2" xfId="3" applyNumberFormat="1" applyFont="1" applyBorder="1" applyAlignment="1">
      <alignment horizontal="center" vertical="center" textRotation="90"/>
    </xf>
    <xf numFmtId="0" fontId="28" fillId="22" borderId="12" xfId="3" applyFont="1" applyFill="1" applyBorder="1" applyAlignment="1">
      <alignment horizontal="left" vertical="top" wrapText="1"/>
    </xf>
    <xf numFmtId="0" fontId="28" fillId="22" borderId="11" xfId="3" applyFont="1" applyFill="1" applyBorder="1" applyAlignment="1">
      <alignment horizontal="left" vertical="top" wrapText="1"/>
    </xf>
    <xf numFmtId="0" fontId="28" fillId="22" borderId="10" xfId="3" applyFont="1" applyFill="1" applyBorder="1" applyAlignment="1">
      <alignment horizontal="left" vertical="top" wrapText="1"/>
    </xf>
    <xf numFmtId="0" fontId="8" fillId="11" borderId="34" xfId="3" applyFont="1" applyFill="1" applyBorder="1" applyAlignment="1">
      <alignment horizontal="center" vertical="center" textRotation="90" wrapText="1"/>
    </xf>
    <xf numFmtId="0" fontId="8" fillId="11" borderId="33" xfId="3" applyFont="1" applyFill="1" applyBorder="1" applyAlignment="1">
      <alignment horizontal="center" vertical="center" textRotation="90" wrapText="1"/>
    </xf>
    <xf numFmtId="0" fontId="8" fillId="11" borderId="27" xfId="3" applyFont="1" applyFill="1" applyBorder="1" applyAlignment="1">
      <alignment horizontal="center" vertical="center" textRotation="90" wrapText="1"/>
    </xf>
    <xf numFmtId="49" fontId="8" fillId="13" borderId="50" xfId="3" applyNumberFormat="1" applyFont="1" applyFill="1" applyBorder="1" applyAlignment="1">
      <alignment horizontal="center" vertical="top"/>
    </xf>
    <xf numFmtId="49" fontId="8" fillId="13" borderId="54" xfId="3" applyNumberFormat="1" applyFont="1" applyFill="1" applyBorder="1" applyAlignment="1">
      <alignment horizontal="center" vertical="top"/>
    </xf>
    <xf numFmtId="49" fontId="8" fillId="13" borderId="48" xfId="3" applyNumberFormat="1" applyFont="1" applyFill="1" applyBorder="1" applyAlignment="1">
      <alignment horizontal="center" vertical="top"/>
    </xf>
    <xf numFmtId="49" fontId="5" fillId="12" borderId="26" xfId="3" applyNumberFormat="1" applyFont="1" applyFill="1" applyBorder="1" applyAlignment="1">
      <alignment horizontal="left" vertical="top" wrapText="1"/>
    </xf>
    <xf numFmtId="49" fontId="5" fillId="12" borderId="0" xfId="3" applyNumberFormat="1" applyFont="1" applyFill="1" applyAlignment="1">
      <alignment horizontal="left" vertical="top" wrapText="1"/>
    </xf>
    <xf numFmtId="49" fontId="5" fillId="12" borderId="3" xfId="3" applyNumberFormat="1" applyFont="1" applyFill="1" applyBorder="1" applyAlignment="1">
      <alignment horizontal="left" vertical="top" wrapText="1"/>
    </xf>
    <xf numFmtId="49" fontId="8" fillId="0" borderId="38" xfId="3" applyNumberFormat="1" applyFont="1" applyBorder="1" applyAlignment="1">
      <alignment horizontal="center" vertical="top"/>
    </xf>
    <xf numFmtId="0" fontId="5" fillId="24" borderId="51" xfId="0" applyFont="1" applyFill="1" applyBorder="1" applyAlignment="1">
      <alignment horizontal="left" vertical="center" wrapText="1"/>
    </xf>
    <xf numFmtId="0" fontId="5" fillId="24" borderId="55" xfId="0" applyFont="1" applyFill="1" applyBorder="1" applyAlignment="1">
      <alignment horizontal="left" vertical="center" wrapText="1"/>
    </xf>
    <xf numFmtId="49" fontId="8" fillId="13" borderId="81" xfId="3" applyNumberFormat="1" applyFont="1" applyFill="1" applyBorder="1" applyAlignment="1">
      <alignment horizontal="right" vertical="top"/>
    </xf>
    <xf numFmtId="49" fontId="8" fillId="11" borderId="53" xfId="3" applyNumberFormat="1" applyFont="1" applyFill="1" applyBorder="1" applyAlignment="1">
      <alignment horizontal="center" vertical="top"/>
    </xf>
    <xf numFmtId="49" fontId="8" fillId="11" borderId="12" xfId="3" applyNumberFormat="1" applyFont="1" applyFill="1" applyBorder="1" applyAlignment="1">
      <alignment horizontal="center" vertical="top"/>
    </xf>
    <xf numFmtId="49" fontId="8" fillId="11" borderId="11" xfId="3" applyNumberFormat="1" applyFont="1" applyFill="1" applyBorder="1" applyAlignment="1">
      <alignment horizontal="center" vertical="top"/>
    </xf>
    <xf numFmtId="49" fontId="8" fillId="11" borderId="10" xfId="3" applyNumberFormat="1" applyFont="1" applyFill="1" applyBorder="1" applyAlignment="1">
      <alignment horizontal="center" vertical="top"/>
    </xf>
    <xf numFmtId="49" fontId="5" fillId="0" borderId="16" xfId="3" applyNumberFormat="1" applyFont="1" applyBorder="1" applyAlignment="1">
      <alignment horizontal="center" vertical="center" textRotation="90"/>
    </xf>
    <xf numFmtId="49" fontId="8" fillId="12" borderId="38" xfId="3" applyNumberFormat="1" applyFont="1" applyFill="1" applyBorder="1" applyAlignment="1">
      <alignment horizontal="center" vertical="top"/>
    </xf>
    <xf numFmtId="49" fontId="8" fillId="12" borderId="15" xfId="3" applyNumberFormat="1" applyFont="1" applyFill="1" applyBorder="1" applyAlignment="1">
      <alignment horizontal="center" vertical="top"/>
    </xf>
    <xf numFmtId="49" fontId="8" fillId="7" borderId="26" xfId="3" applyNumberFormat="1" applyFont="1" applyFill="1" applyBorder="1" applyAlignment="1">
      <alignment horizontal="center" vertical="top"/>
    </xf>
    <xf numFmtId="49" fontId="8" fillId="7" borderId="0" xfId="3" applyNumberFormat="1" applyFont="1" applyFill="1" applyAlignment="1">
      <alignment horizontal="center" vertical="top"/>
    </xf>
    <xf numFmtId="0" fontId="27" fillId="22" borderId="12" xfId="3" applyFont="1" applyFill="1" applyBorder="1" applyAlignment="1">
      <alignment horizontal="left" vertical="top" wrapText="1"/>
    </xf>
    <xf numFmtId="0" fontId="27" fillId="22" borderId="11" xfId="3" applyFont="1" applyFill="1" applyBorder="1" applyAlignment="1">
      <alignment horizontal="left" vertical="top" wrapText="1"/>
    </xf>
    <xf numFmtId="0" fontId="27" fillId="22" borderId="10" xfId="3" applyFont="1" applyFill="1" applyBorder="1" applyAlignment="1">
      <alignment horizontal="left" vertical="top" wrapText="1"/>
    </xf>
    <xf numFmtId="0" fontId="8" fillId="0" borderId="12" xfId="3" applyFont="1" applyBorder="1" applyAlignment="1">
      <alignment horizontal="center" vertical="top" wrapText="1"/>
    </xf>
    <xf numFmtId="0" fontId="8" fillId="0" borderId="11" xfId="3" applyFont="1" applyBorder="1" applyAlignment="1">
      <alignment horizontal="center" vertical="top" wrapText="1"/>
    </xf>
    <xf numFmtId="0" fontId="8" fillId="0" borderId="10" xfId="3" applyFont="1" applyBorder="1" applyAlignment="1">
      <alignment horizontal="center" vertical="top" wrapText="1"/>
    </xf>
    <xf numFmtId="0" fontId="5" fillId="0" borderId="29" xfId="3" applyFont="1" applyBorder="1" applyAlignment="1">
      <alignment horizontal="left" vertical="top" wrapText="1"/>
    </xf>
    <xf numFmtId="0" fontId="14" fillId="11" borderId="5" xfId="3" applyFont="1" applyFill="1" applyBorder="1" applyAlignment="1">
      <alignment horizontal="center" vertical="center" textRotation="90" wrapText="1"/>
    </xf>
    <xf numFmtId="0" fontId="5" fillId="7" borderId="37" xfId="3" applyFont="1" applyFill="1" applyBorder="1" applyAlignment="1">
      <alignment horizontal="center" vertical="center" textRotation="90" wrapText="1"/>
    </xf>
    <xf numFmtId="0" fontId="5" fillId="7" borderId="2" xfId="3" applyFont="1" applyFill="1" applyBorder="1" applyAlignment="1">
      <alignment horizontal="center" vertical="center" textRotation="90" wrapText="1"/>
    </xf>
    <xf numFmtId="0" fontId="5" fillId="11" borderId="26" xfId="3" applyFont="1" applyFill="1" applyBorder="1" applyAlignment="1">
      <alignment horizontal="center" vertical="center" textRotation="90" wrapText="1"/>
    </xf>
    <xf numFmtId="0" fontId="5" fillId="11" borderId="0" xfId="3" applyFont="1" applyFill="1" applyAlignment="1">
      <alignment horizontal="center" vertical="center" textRotation="90" wrapText="1"/>
    </xf>
    <xf numFmtId="0" fontId="5" fillId="0" borderId="34" xfId="3" applyFont="1" applyBorder="1" applyAlignment="1">
      <alignment horizontal="center" vertical="center" textRotation="90" wrapText="1"/>
    </xf>
    <xf numFmtId="0" fontId="5" fillId="0" borderId="27" xfId="3" applyFont="1" applyBorder="1" applyAlignment="1">
      <alignment horizontal="center" vertical="center" textRotation="90" wrapText="1"/>
    </xf>
    <xf numFmtId="0" fontId="5" fillId="0" borderId="37" xfId="3" applyFont="1" applyBorder="1" applyAlignment="1">
      <alignment horizontal="center" vertical="center" textRotation="90" wrapText="1"/>
    </xf>
    <xf numFmtId="0" fontId="5" fillId="0" borderId="14" xfId="3" applyFont="1" applyBorder="1" applyAlignment="1">
      <alignment horizontal="center" vertical="center" textRotation="90" wrapText="1"/>
    </xf>
    <xf numFmtId="0" fontId="5" fillId="12" borderId="34" xfId="3" applyFont="1" applyFill="1" applyBorder="1" applyAlignment="1">
      <alignment horizontal="center" vertical="center" textRotation="90" wrapText="1"/>
    </xf>
    <xf numFmtId="0" fontId="5" fillId="12" borderId="27" xfId="3" applyFont="1" applyFill="1" applyBorder="1" applyAlignment="1">
      <alignment horizontal="center" vertical="center" textRotation="90" wrapText="1"/>
    </xf>
    <xf numFmtId="0" fontId="5" fillId="0" borderId="26" xfId="3" applyFont="1" applyBorder="1" applyAlignment="1">
      <alignment horizontal="center" vertical="center" wrapText="1"/>
    </xf>
    <xf numFmtId="0" fontId="5" fillId="0" borderId="0" xfId="3" applyFont="1" applyAlignment="1">
      <alignment horizontal="center" vertical="center" wrapText="1"/>
    </xf>
    <xf numFmtId="0" fontId="5" fillId="0" borderId="0" xfId="3" applyFont="1" applyAlignment="1">
      <alignment horizontal="center" vertical="top" wrapText="1"/>
    </xf>
    <xf numFmtId="0" fontId="8" fillId="0" borderId="0" xfId="3" applyFont="1" applyAlignment="1">
      <alignment horizontal="center" vertical="center" wrapText="1"/>
    </xf>
    <xf numFmtId="0" fontId="5" fillId="0" borderId="33" xfId="3" applyFont="1" applyBorder="1" applyAlignment="1">
      <alignment horizontal="center" vertical="center" textRotation="90" wrapText="1"/>
    </xf>
    <xf numFmtId="0" fontId="7" fillId="11" borderId="34" xfId="3" applyFont="1" applyFill="1" applyBorder="1" applyAlignment="1">
      <alignment horizontal="center" vertical="center" textRotation="90" wrapText="1"/>
    </xf>
    <xf numFmtId="0" fontId="7" fillId="11" borderId="27" xfId="3" applyFont="1" applyFill="1" applyBorder="1" applyAlignment="1">
      <alignment horizontal="center" vertical="center" textRotation="90" wrapText="1"/>
    </xf>
    <xf numFmtId="0" fontId="5" fillId="22" borderId="34" xfId="3" applyFont="1" applyFill="1" applyBorder="1" applyAlignment="1">
      <alignment horizontal="center" vertical="center" textRotation="90" wrapText="1"/>
    </xf>
    <xf numFmtId="0" fontId="5" fillId="22" borderId="27" xfId="3" applyFont="1" applyFill="1" applyBorder="1" applyAlignment="1">
      <alignment horizontal="center" vertical="center" textRotation="90" wrapText="1"/>
    </xf>
    <xf numFmtId="49" fontId="28" fillId="0" borderId="0" xfId="3" applyNumberFormat="1" applyFont="1" applyAlignment="1">
      <alignment horizontal="center" vertical="top" wrapText="1"/>
    </xf>
    <xf numFmtId="164" fontId="5" fillId="3" borderId="58" xfId="0" applyNumberFormat="1" applyFont="1" applyFill="1" applyBorder="1" applyAlignment="1">
      <alignment horizontal="center" vertical="center" wrapText="1"/>
    </xf>
    <xf numFmtId="49" fontId="5" fillId="0" borderId="37" xfId="3" applyNumberFormat="1" applyFont="1" applyBorder="1" applyAlignment="1">
      <alignment horizontal="left" vertical="top"/>
    </xf>
    <xf numFmtId="49" fontId="5" fillId="0" borderId="16" xfId="3" applyNumberFormat="1" applyFont="1" applyBorder="1" applyAlignment="1">
      <alignment horizontal="left" vertical="top"/>
    </xf>
    <xf numFmtId="165" fontId="14" fillId="0" borderId="0" xfId="3" applyNumberFormat="1" applyFont="1" applyAlignment="1">
      <alignment horizontal="center" vertical="top" wrapText="1"/>
    </xf>
    <xf numFmtId="165" fontId="7" fillId="0" borderId="0" xfId="3" applyNumberFormat="1" applyFont="1" applyAlignment="1">
      <alignment horizontal="center" vertical="top" wrapText="1"/>
    </xf>
    <xf numFmtId="49" fontId="8" fillId="13" borderId="51" xfId="3" applyNumberFormat="1" applyFont="1" applyFill="1" applyBorder="1" applyAlignment="1">
      <alignment horizontal="center" vertical="top"/>
    </xf>
    <xf numFmtId="49" fontId="8" fillId="13" borderId="55" xfId="3" applyNumberFormat="1" applyFont="1" applyFill="1" applyBorder="1" applyAlignment="1">
      <alignment horizontal="center" vertical="top"/>
    </xf>
    <xf numFmtId="49" fontId="8" fillId="13" borderId="29" xfId="3" applyNumberFormat="1" applyFont="1" applyFill="1" applyBorder="1" applyAlignment="1">
      <alignment horizontal="center" vertical="top"/>
    </xf>
    <xf numFmtId="0" fontId="5" fillId="0" borderId="34" xfId="7" applyFont="1" applyBorder="1" applyAlignment="1">
      <alignment horizontal="left" vertical="top" wrapText="1"/>
    </xf>
    <xf numFmtId="0" fontId="5" fillId="0" borderId="27" xfId="7" applyFont="1" applyBorder="1" applyAlignment="1">
      <alignment horizontal="left" vertical="top" wrapText="1"/>
    </xf>
    <xf numFmtId="49" fontId="8" fillId="0" borderId="51" xfId="3" applyNumberFormat="1" applyFont="1" applyBorder="1" applyAlignment="1">
      <alignment horizontal="center" vertical="top"/>
    </xf>
    <xf numFmtId="49" fontId="8" fillId="0" borderId="55" xfId="3" applyNumberFormat="1" applyFont="1" applyBorder="1" applyAlignment="1">
      <alignment horizontal="center" vertical="top"/>
    </xf>
    <xf numFmtId="49" fontId="8" fillId="0" borderId="29" xfId="3" applyNumberFormat="1" applyFont="1" applyBorder="1" applyAlignment="1">
      <alignment horizontal="center" vertical="top"/>
    </xf>
    <xf numFmtId="49" fontId="8" fillId="13" borderId="38" xfId="3" applyNumberFormat="1" applyFont="1" applyFill="1" applyBorder="1" applyAlignment="1">
      <alignment horizontal="center" vertical="top"/>
    </xf>
    <xf numFmtId="49" fontId="8" fillId="13" borderId="15" xfId="3" applyNumberFormat="1" applyFont="1" applyFill="1" applyBorder="1" applyAlignment="1">
      <alignment horizontal="center" vertical="top"/>
    </xf>
    <xf numFmtId="49" fontId="5" fillId="0" borderId="15" xfId="3" applyNumberFormat="1" applyFont="1" applyBorder="1" applyAlignment="1">
      <alignment horizontal="center" vertical="center" textRotation="90"/>
    </xf>
    <xf numFmtId="0" fontId="30" fillId="0" borderId="38" xfId="0" applyFont="1" applyBorder="1" applyAlignment="1">
      <alignment horizontal="left" vertical="center" wrapText="1"/>
    </xf>
    <xf numFmtId="0" fontId="30" fillId="0" borderId="26" xfId="0" applyFont="1" applyBorder="1" applyAlignment="1">
      <alignment horizontal="left" vertical="center" wrapText="1"/>
    </xf>
    <xf numFmtId="0" fontId="30" fillId="0" borderId="37" xfId="0" applyFont="1" applyBorder="1" applyAlignment="1">
      <alignment horizontal="left" vertical="center" wrapText="1"/>
    </xf>
    <xf numFmtId="0" fontId="30" fillId="0" borderId="21" xfId="0" applyFont="1" applyBorder="1" applyAlignment="1">
      <alignment horizontal="left" vertical="center" wrapText="1"/>
    </xf>
    <xf numFmtId="0" fontId="30" fillId="0" borderId="20" xfId="0" applyFont="1" applyBorder="1" applyAlignment="1">
      <alignment horizontal="left" vertical="center" wrapText="1"/>
    </xf>
    <xf numFmtId="0" fontId="30" fillId="0" borderId="19" xfId="0" applyFont="1" applyBorder="1" applyAlignment="1">
      <alignment horizontal="left" vertical="center" wrapText="1"/>
    </xf>
    <xf numFmtId="0" fontId="8" fillId="11" borderId="4" xfId="0" applyFont="1" applyFill="1" applyBorder="1" applyAlignment="1">
      <alignment horizontal="center" vertical="top" wrapText="1"/>
    </xf>
    <xf numFmtId="0" fontId="8" fillId="11" borderId="3" xfId="0" applyFont="1" applyFill="1" applyBorder="1" applyAlignment="1">
      <alignment horizontal="center" vertical="top" wrapText="1"/>
    </xf>
    <xf numFmtId="0" fontId="8" fillId="11" borderId="2" xfId="0" applyFont="1" applyFill="1" applyBorder="1" applyAlignment="1">
      <alignment horizontal="center" vertical="top" wrapText="1"/>
    </xf>
    <xf numFmtId="0" fontId="8" fillId="12" borderId="34" xfId="0" applyFont="1" applyFill="1" applyBorder="1" applyAlignment="1">
      <alignment horizontal="left" vertical="top" wrapText="1"/>
    </xf>
    <xf numFmtId="0" fontId="8" fillId="12" borderId="27" xfId="0" applyFont="1" applyFill="1" applyBorder="1" applyAlignment="1">
      <alignment horizontal="left" vertical="top" wrapText="1"/>
    </xf>
    <xf numFmtId="0" fontId="5" fillId="0" borderId="34" xfId="0" applyFont="1" applyBorder="1" applyAlignment="1">
      <alignment horizontal="left" vertical="top" wrapText="1"/>
    </xf>
    <xf numFmtId="0" fontId="5" fillId="0" borderId="27" xfId="0" applyFont="1" applyBorder="1" applyAlignment="1">
      <alignment horizontal="left" vertical="top" wrapText="1"/>
    </xf>
    <xf numFmtId="0" fontId="5" fillId="12" borderId="32" xfId="3" applyFont="1" applyFill="1" applyBorder="1" applyAlignment="1">
      <alignment horizontal="left" vertical="top" wrapText="1"/>
    </xf>
    <xf numFmtId="0" fontId="5" fillId="12" borderId="22" xfId="3" applyFont="1" applyFill="1" applyBorder="1" applyAlignment="1">
      <alignment horizontal="left" vertical="top" wrapText="1"/>
    </xf>
    <xf numFmtId="0" fontId="5" fillId="12" borderId="1" xfId="3" applyFont="1" applyFill="1" applyBorder="1" applyAlignment="1">
      <alignment horizontal="left" vertical="top" wrapText="1"/>
    </xf>
    <xf numFmtId="9" fontId="5" fillId="12" borderId="34" xfId="2" applyFont="1" applyFill="1" applyBorder="1" applyAlignment="1">
      <alignment horizontal="left" vertical="top" wrapText="1"/>
    </xf>
    <xf numFmtId="9" fontId="5" fillId="12" borderId="33" xfId="2" applyFont="1" applyFill="1" applyBorder="1" applyAlignment="1">
      <alignment horizontal="left" vertical="top" wrapText="1"/>
    </xf>
    <xf numFmtId="9" fontId="5" fillId="12" borderId="27" xfId="2" applyFont="1" applyFill="1" applyBorder="1" applyAlignment="1">
      <alignment horizontal="left" vertical="top" wrapText="1"/>
    </xf>
    <xf numFmtId="0" fontId="7" fillId="0" borderId="0" xfId="3" applyFont="1" applyAlignment="1">
      <alignment horizontal="left" vertical="top" wrapText="1"/>
    </xf>
    <xf numFmtId="4" fontId="64" fillId="0" borderId="0" xfId="3" applyNumberFormat="1" applyFont="1" applyAlignment="1">
      <alignment horizontal="center" vertical="top" wrapText="1"/>
    </xf>
    <xf numFmtId="0" fontId="8" fillId="4" borderId="34" xfId="7" applyFont="1" applyFill="1" applyBorder="1" applyAlignment="1">
      <alignment horizontal="left" vertical="top" wrapText="1"/>
    </xf>
    <xf numFmtId="0" fontId="8" fillId="4" borderId="33" xfId="7" applyFont="1" applyFill="1" applyBorder="1" applyAlignment="1">
      <alignment horizontal="left" vertical="top" wrapText="1"/>
    </xf>
    <xf numFmtId="0" fontId="8" fillId="4" borderId="27" xfId="7" applyFont="1" applyFill="1" applyBorder="1" applyAlignment="1">
      <alignment horizontal="left" vertical="top" wrapText="1"/>
    </xf>
    <xf numFmtId="49" fontId="8" fillId="12" borderId="4" xfId="3" applyNumberFormat="1" applyFont="1" applyFill="1" applyBorder="1" applyAlignment="1">
      <alignment horizontal="center" vertical="top"/>
    </xf>
    <xf numFmtId="49" fontId="8" fillId="0" borderId="34" xfId="3" applyNumberFormat="1" applyFont="1" applyBorder="1" applyAlignment="1">
      <alignment horizontal="center" vertical="center"/>
    </xf>
    <xf numFmtId="49" fontId="8" fillId="0" borderId="33" xfId="3" applyNumberFormat="1" applyFont="1" applyBorder="1" applyAlignment="1">
      <alignment horizontal="center" vertical="center"/>
    </xf>
    <xf numFmtId="49" fontId="8" fillId="0" borderId="27" xfId="3" applyNumberFormat="1" applyFont="1" applyBorder="1" applyAlignment="1">
      <alignment horizontal="center" vertical="center"/>
    </xf>
    <xf numFmtId="49" fontId="5" fillId="11" borderId="26" xfId="3" applyNumberFormat="1" applyFont="1" applyFill="1" applyBorder="1" applyAlignment="1">
      <alignment horizontal="center" vertical="top"/>
    </xf>
    <xf numFmtId="49" fontId="5" fillId="11" borderId="0" xfId="3" applyNumberFormat="1" applyFont="1" applyFill="1" applyAlignment="1">
      <alignment horizontal="center" vertical="top"/>
    </xf>
    <xf numFmtId="49" fontId="5" fillId="11" borderId="3" xfId="3" applyNumberFormat="1" applyFont="1" applyFill="1" applyBorder="1" applyAlignment="1">
      <alignment horizontal="center" vertical="top"/>
    </xf>
    <xf numFmtId="49" fontId="8" fillId="11" borderId="37" xfId="3" applyNumberFormat="1" applyFont="1" applyFill="1" applyBorder="1" applyAlignment="1">
      <alignment horizontal="center" vertical="center" textRotation="90"/>
    </xf>
    <xf numFmtId="49" fontId="8" fillId="11" borderId="14" xfId="3" applyNumberFormat="1" applyFont="1" applyFill="1" applyBorder="1" applyAlignment="1">
      <alignment horizontal="center" vertical="center" textRotation="90"/>
    </xf>
    <xf numFmtId="49" fontId="8" fillId="11" borderId="2" xfId="3" applyNumberFormat="1" applyFont="1" applyFill="1" applyBorder="1" applyAlignment="1">
      <alignment horizontal="center" vertical="center" textRotation="90"/>
    </xf>
    <xf numFmtId="0" fontId="28" fillId="0" borderId="12" xfId="3" applyFont="1" applyBorder="1" applyAlignment="1">
      <alignment horizontal="center" vertical="top" wrapText="1"/>
    </xf>
    <xf numFmtId="0" fontId="28" fillId="0" borderId="11" xfId="3" applyFont="1" applyBorder="1" applyAlignment="1">
      <alignment horizontal="center" vertical="top" wrapText="1"/>
    </xf>
    <xf numFmtId="0" fontId="28" fillId="0" borderId="10" xfId="3" applyFont="1" applyBorder="1" applyAlignment="1">
      <alignment horizontal="center" vertical="top" wrapText="1"/>
    </xf>
    <xf numFmtId="164" fontId="5" fillId="14" borderId="51" xfId="0" applyNumberFormat="1" applyFont="1" applyFill="1" applyBorder="1" applyAlignment="1">
      <alignment horizontal="left" vertical="top" wrapText="1"/>
    </xf>
    <xf numFmtId="164" fontId="5" fillId="14" borderId="55" xfId="0" applyNumberFormat="1" applyFont="1" applyFill="1" applyBorder="1" applyAlignment="1">
      <alignment horizontal="left" vertical="top" wrapText="1"/>
    </xf>
    <xf numFmtId="164" fontId="5" fillId="14" borderId="29" xfId="0" applyNumberFormat="1" applyFont="1" applyFill="1" applyBorder="1" applyAlignment="1">
      <alignment horizontal="left" vertical="top" wrapText="1"/>
    </xf>
    <xf numFmtId="0" fontId="5" fillId="0" borderId="61" xfId="0" applyFont="1" applyBorder="1" applyAlignment="1">
      <alignment horizontal="center" vertical="center" wrapText="1"/>
    </xf>
    <xf numFmtId="0" fontId="14" fillId="11" borderId="38" xfId="3" applyFont="1" applyFill="1" applyBorder="1" applyAlignment="1">
      <alignment horizontal="center" vertical="center" textRotation="90" wrapText="1"/>
    </xf>
    <xf numFmtId="0" fontId="14" fillId="11" borderId="15" xfId="3" applyFont="1" applyFill="1" applyBorder="1" applyAlignment="1">
      <alignment horizontal="center" vertical="center" textRotation="90" wrapText="1"/>
    </xf>
    <xf numFmtId="0" fontId="14" fillId="11" borderId="4" xfId="3" applyFont="1" applyFill="1" applyBorder="1" applyAlignment="1">
      <alignment horizontal="center" vertical="center" textRotation="90" wrapText="1"/>
    </xf>
    <xf numFmtId="164" fontId="5" fillId="0" borderId="51" xfId="0" applyNumberFormat="1" applyFont="1" applyBorder="1" applyAlignment="1">
      <alignment horizontal="left" vertical="top" wrapText="1"/>
    </xf>
    <xf numFmtId="164" fontId="5" fillId="0" borderId="31" xfId="0" applyNumberFormat="1" applyFont="1" applyBorder="1" applyAlignment="1">
      <alignment horizontal="left" vertical="top" wrapText="1"/>
    </xf>
    <xf numFmtId="49" fontId="8" fillId="11" borderId="12" xfId="3" applyNumberFormat="1" applyFont="1" applyFill="1" applyBorder="1" applyAlignment="1">
      <alignment horizontal="left" vertical="top" wrapText="1"/>
    </xf>
    <xf numFmtId="49" fontId="8" fillId="11" borderId="11" xfId="3" applyNumberFormat="1" applyFont="1" applyFill="1" applyBorder="1" applyAlignment="1">
      <alignment horizontal="left" vertical="top" wrapText="1"/>
    </xf>
    <xf numFmtId="49" fontId="8" fillId="11" borderId="10" xfId="3" applyNumberFormat="1" applyFont="1" applyFill="1" applyBorder="1" applyAlignment="1">
      <alignment horizontal="left" vertical="top" wrapText="1"/>
    </xf>
    <xf numFmtId="164" fontId="5" fillId="14" borderId="58" xfId="0" applyNumberFormat="1" applyFont="1" applyFill="1" applyBorder="1" applyAlignment="1">
      <alignment horizontal="center" vertical="center" wrapText="1"/>
    </xf>
    <xf numFmtId="0" fontId="8" fillId="0" borderId="4" xfId="3" applyFont="1" applyBorder="1" applyAlignment="1">
      <alignment horizontal="center" vertical="top" wrapText="1"/>
    </xf>
    <xf numFmtId="0" fontId="8" fillId="0" borderId="3" xfId="3" applyFont="1" applyBorder="1" applyAlignment="1">
      <alignment horizontal="center" vertical="top" wrapText="1"/>
    </xf>
    <xf numFmtId="0" fontId="8" fillId="0" borderId="2" xfId="3" applyFont="1" applyBorder="1" applyAlignment="1">
      <alignment horizontal="center" vertical="top" wrapText="1"/>
    </xf>
    <xf numFmtId="0" fontId="28" fillId="7" borderId="12" xfId="3" applyFont="1" applyFill="1" applyBorder="1" applyAlignment="1">
      <alignment horizontal="left" vertical="top" wrapText="1"/>
    </xf>
    <xf numFmtId="0" fontId="28" fillId="7" borderId="11" xfId="3" applyFont="1" applyFill="1" applyBorder="1" applyAlignment="1">
      <alignment horizontal="left" vertical="top" wrapText="1"/>
    </xf>
    <xf numFmtId="0" fontId="28" fillId="7" borderId="10" xfId="3" applyFont="1" applyFill="1" applyBorder="1" applyAlignment="1">
      <alignment horizontal="left" vertical="top" wrapText="1"/>
    </xf>
    <xf numFmtId="0" fontId="5" fillId="12" borderId="58" xfId="0" applyFont="1" applyFill="1" applyBorder="1" applyAlignment="1">
      <alignment horizontal="left" vertical="top" wrapText="1"/>
    </xf>
    <xf numFmtId="0" fontId="5" fillId="12" borderId="63" xfId="0" applyFont="1" applyFill="1" applyBorder="1" applyAlignment="1">
      <alignment horizontal="left" vertical="top" wrapText="1"/>
    </xf>
    <xf numFmtId="0" fontId="5" fillId="0" borderId="26" xfId="0" applyFont="1" applyBorder="1" applyAlignment="1">
      <alignment horizontal="left" vertical="top" wrapText="1"/>
    </xf>
    <xf numFmtId="0" fontId="5" fillId="0" borderId="3" xfId="0" applyFont="1" applyBorder="1" applyAlignment="1">
      <alignment horizontal="left" vertical="top" wrapText="1"/>
    </xf>
    <xf numFmtId="49" fontId="8" fillId="0" borderId="22" xfId="3" applyNumberFormat="1" applyFont="1" applyBorder="1" applyAlignment="1">
      <alignment horizontal="center" vertical="center"/>
    </xf>
    <xf numFmtId="49" fontId="8" fillId="0" borderId="1" xfId="3" applyNumberFormat="1" applyFont="1" applyBorder="1" applyAlignment="1">
      <alignment horizontal="center" vertical="center"/>
    </xf>
    <xf numFmtId="49" fontId="8" fillId="0" borderId="32" xfId="3" applyNumberFormat="1" applyFont="1" applyBorder="1" applyAlignment="1">
      <alignment horizontal="center" vertical="top"/>
    </xf>
    <xf numFmtId="49" fontId="5" fillId="0" borderId="38" xfId="3" applyNumberFormat="1" applyFont="1" applyBorder="1" applyAlignment="1">
      <alignment horizontal="center" vertical="center" textRotation="90"/>
    </xf>
    <xf numFmtId="49" fontId="5" fillId="0" borderId="4" xfId="3" applyNumberFormat="1" applyFont="1" applyBorder="1" applyAlignment="1">
      <alignment horizontal="center" vertical="center" textRotation="90"/>
    </xf>
    <xf numFmtId="164" fontId="8" fillId="2" borderId="12" xfId="3" applyNumberFormat="1" applyFont="1" applyFill="1" applyBorder="1" applyAlignment="1">
      <alignment horizontal="center" vertical="top"/>
    </xf>
    <xf numFmtId="164" fontId="8" fillId="2" borderId="11" xfId="3" applyNumberFormat="1" applyFont="1" applyFill="1" applyBorder="1" applyAlignment="1">
      <alignment horizontal="center" vertical="top"/>
    </xf>
    <xf numFmtId="164" fontId="8" fillId="2" borderId="10" xfId="3" applyNumberFormat="1" applyFont="1" applyFill="1" applyBorder="1" applyAlignment="1">
      <alignment horizontal="center" vertical="top"/>
    </xf>
    <xf numFmtId="49" fontId="8" fillId="2" borderId="81" xfId="3" applyNumberFormat="1" applyFont="1" applyFill="1" applyBorder="1" applyAlignment="1">
      <alignment horizontal="right" vertical="top"/>
    </xf>
    <xf numFmtId="49" fontId="8" fillId="2" borderId="11" xfId="3" applyNumberFormat="1" applyFont="1" applyFill="1" applyBorder="1" applyAlignment="1">
      <alignment horizontal="right" vertical="top"/>
    </xf>
    <xf numFmtId="49" fontId="8" fillId="2" borderId="10" xfId="3" applyNumberFormat="1" applyFont="1" applyFill="1" applyBorder="1" applyAlignment="1">
      <alignment horizontal="right" vertical="top"/>
    </xf>
    <xf numFmtId="0" fontId="5" fillId="0" borderId="38" xfId="7" applyFont="1" applyBorder="1" applyAlignment="1">
      <alignment horizontal="left" vertical="top" wrapText="1"/>
    </xf>
    <xf numFmtId="0" fontId="5" fillId="0" borderId="4" xfId="7" applyFont="1" applyBorder="1" applyAlignment="1">
      <alignment horizontal="left" vertical="top" wrapText="1"/>
    </xf>
    <xf numFmtId="0" fontId="5" fillId="12" borderId="74" xfId="0" applyFont="1" applyFill="1" applyBorder="1" applyAlignment="1">
      <alignment horizontal="left" vertical="top" wrapText="1"/>
    </xf>
    <xf numFmtId="0" fontId="5" fillId="12" borderId="73" xfId="0" applyFont="1" applyFill="1" applyBorder="1" applyAlignment="1">
      <alignment horizontal="left" vertical="top" wrapText="1"/>
    </xf>
    <xf numFmtId="49" fontId="10" fillId="12" borderId="34" xfId="3" applyNumberFormat="1" applyFont="1" applyFill="1" applyBorder="1" applyAlignment="1">
      <alignment horizontal="center" vertical="top"/>
    </xf>
    <xf numFmtId="49" fontId="10" fillId="12" borderId="33" xfId="3" applyNumberFormat="1" applyFont="1" applyFill="1" applyBorder="1" applyAlignment="1">
      <alignment horizontal="center" vertical="top"/>
    </xf>
    <xf numFmtId="49" fontId="10" fillId="12" borderId="27" xfId="3" applyNumberFormat="1" applyFont="1" applyFill="1" applyBorder="1" applyAlignment="1">
      <alignment horizontal="center" vertical="top"/>
    </xf>
    <xf numFmtId="49" fontId="34" fillId="0" borderId="34" xfId="0" applyNumberFormat="1" applyFont="1" applyBorder="1" applyAlignment="1">
      <alignment horizontal="left" vertical="top" wrapText="1"/>
    </xf>
    <xf numFmtId="49" fontId="34" fillId="0" borderId="33" xfId="0" applyNumberFormat="1" applyFont="1" applyBorder="1" applyAlignment="1">
      <alignment horizontal="left" vertical="top" wrapText="1"/>
    </xf>
    <xf numFmtId="49" fontId="34" fillId="0" borderId="27" xfId="0" applyNumberFormat="1" applyFont="1" applyBorder="1" applyAlignment="1">
      <alignment horizontal="left" vertical="top" wrapText="1"/>
    </xf>
    <xf numFmtId="49" fontId="5" fillId="0" borderId="26" xfId="0" applyNumberFormat="1" applyFont="1" applyBorder="1" applyAlignment="1">
      <alignment horizontal="center" vertical="top" wrapText="1"/>
    </xf>
    <xf numFmtId="49" fontId="5" fillId="0" borderId="0" xfId="0" applyNumberFormat="1" applyFont="1" applyAlignment="1">
      <alignment horizontal="center" vertical="top" wrapText="1"/>
    </xf>
    <xf numFmtId="49" fontId="5" fillId="0" borderId="38" xfId="0" applyNumberFormat="1" applyFont="1" applyBorder="1" applyAlignment="1">
      <alignment horizontal="center" vertical="top" wrapText="1"/>
    </xf>
    <xf numFmtId="49" fontId="5" fillId="0" borderId="15" xfId="0" applyNumberFormat="1" applyFont="1" applyBorder="1" applyAlignment="1">
      <alignment horizontal="center" vertical="top" wrapText="1"/>
    </xf>
    <xf numFmtId="49" fontId="5" fillId="0" borderId="4" xfId="0" applyNumberFormat="1" applyFont="1" applyBorder="1" applyAlignment="1">
      <alignment horizontal="center" vertical="top" wrapText="1"/>
    </xf>
    <xf numFmtId="0" fontId="5" fillId="3" borderId="55" xfId="0" applyFont="1" applyFill="1" applyBorder="1" applyAlignment="1">
      <alignment horizontal="left" vertical="top" wrapText="1"/>
    </xf>
    <xf numFmtId="0" fontId="5" fillId="12" borderId="26" xfId="0" applyFont="1" applyFill="1" applyBorder="1" applyAlignment="1">
      <alignment horizontal="left" vertical="top" wrapText="1"/>
    </xf>
    <xf numFmtId="0" fontId="5" fillId="12" borderId="0" xfId="0" applyFont="1" applyFill="1" applyAlignment="1">
      <alignment horizontal="left" vertical="top" wrapText="1"/>
    </xf>
    <xf numFmtId="0" fontId="5" fillId="12" borderId="3" xfId="0" applyFont="1" applyFill="1" applyBorder="1" applyAlignment="1">
      <alignment horizontal="left" vertical="top" wrapText="1"/>
    </xf>
    <xf numFmtId="0" fontId="5" fillId="12" borderId="33" xfId="0" applyFont="1" applyFill="1" applyBorder="1" applyAlignment="1">
      <alignment horizontal="center" vertical="top" wrapText="1"/>
    </xf>
    <xf numFmtId="0" fontId="5" fillId="12" borderId="27" xfId="0" applyFont="1" applyFill="1" applyBorder="1" applyAlignment="1">
      <alignment horizontal="center" vertical="top" wrapText="1"/>
    </xf>
    <xf numFmtId="0" fontId="34" fillId="12" borderId="26" xfId="0" applyFont="1" applyFill="1" applyBorder="1" applyAlignment="1">
      <alignment horizontal="left" vertical="top" wrapText="1"/>
    </xf>
    <xf numFmtId="0" fontId="34" fillId="12" borderId="0" xfId="0" applyFont="1" applyFill="1" applyAlignment="1">
      <alignment horizontal="left" vertical="top" wrapText="1"/>
    </xf>
    <xf numFmtId="0" fontId="34" fillId="12" borderId="3" xfId="0" applyFont="1" applyFill="1" applyBorder="1" applyAlignment="1">
      <alignment horizontal="left" vertical="top" wrapText="1"/>
    </xf>
    <xf numFmtId="49" fontId="28" fillId="12" borderId="34" xfId="7" applyNumberFormat="1" applyFont="1" applyFill="1" applyBorder="1" applyAlignment="1">
      <alignment horizontal="center" vertical="top"/>
    </xf>
    <xf numFmtId="49" fontId="28" fillId="12" borderId="27" xfId="7" applyNumberFormat="1" applyFont="1" applyFill="1" applyBorder="1" applyAlignment="1">
      <alignment horizontal="center" vertical="top"/>
    </xf>
    <xf numFmtId="0" fontId="4" fillId="0" borderId="34" xfId="6" applyFont="1" applyBorder="1" applyAlignment="1">
      <alignment horizontal="left" vertical="top" wrapText="1"/>
    </xf>
    <xf numFmtId="0" fontId="4" fillId="0" borderId="33" xfId="6" applyFont="1" applyBorder="1" applyAlignment="1">
      <alignment horizontal="left" vertical="top" wrapText="1"/>
    </xf>
    <xf numFmtId="0" fontId="4" fillId="0" borderId="27" xfId="6" applyFont="1" applyBorder="1" applyAlignment="1">
      <alignment horizontal="left" vertical="top" wrapText="1"/>
    </xf>
    <xf numFmtId="49" fontId="28" fillId="11" borderId="26" xfId="7" applyNumberFormat="1" applyFont="1" applyFill="1" applyBorder="1" applyAlignment="1">
      <alignment horizontal="center" vertical="top" wrapText="1"/>
    </xf>
    <xf numFmtId="0" fontId="35" fillId="11" borderId="3" xfId="7" applyFont="1" applyFill="1" applyBorder="1" applyAlignment="1">
      <alignment horizontal="center" vertical="top" wrapText="1"/>
    </xf>
    <xf numFmtId="49" fontId="7" fillId="0" borderId="34" xfId="7" applyNumberFormat="1" applyFont="1" applyBorder="1" applyAlignment="1">
      <alignment horizontal="center" vertical="center" textRotation="90"/>
    </xf>
    <xf numFmtId="49" fontId="7" fillId="0" borderId="33" xfId="7" applyNumberFormat="1" applyFont="1" applyBorder="1" applyAlignment="1">
      <alignment horizontal="center" vertical="center" textRotation="90"/>
    </xf>
    <xf numFmtId="49" fontId="7" fillId="0" borderId="27" xfId="7" applyNumberFormat="1" applyFont="1" applyBorder="1" applyAlignment="1">
      <alignment horizontal="center" vertical="center" textRotation="90"/>
    </xf>
    <xf numFmtId="0" fontId="4" fillId="12" borderId="34" xfId="6" applyFont="1" applyFill="1" applyBorder="1" applyAlignment="1">
      <alignment horizontal="left" vertical="top" wrapText="1"/>
    </xf>
    <xf numFmtId="0" fontId="4" fillId="12" borderId="27" xfId="6" applyFont="1" applyFill="1" applyBorder="1" applyAlignment="1">
      <alignment horizontal="left" vertical="top" wrapText="1"/>
    </xf>
    <xf numFmtId="49" fontId="28" fillId="11" borderId="0" xfId="7" applyNumberFormat="1" applyFont="1" applyFill="1" applyAlignment="1">
      <alignment horizontal="center" vertical="top" wrapText="1"/>
    </xf>
    <xf numFmtId="0" fontId="4" fillId="12" borderId="33" xfId="6" applyFont="1" applyFill="1" applyBorder="1" applyAlignment="1">
      <alignment horizontal="left" vertical="top" wrapText="1"/>
    </xf>
    <xf numFmtId="49" fontId="28" fillId="12" borderId="33" xfId="7" applyNumberFormat="1" applyFont="1" applyFill="1" applyBorder="1" applyAlignment="1">
      <alignment horizontal="center" vertical="top"/>
    </xf>
    <xf numFmtId="49" fontId="28" fillId="11" borderId="38" xfId="7" applyNumberFormat="1" applyFont="1" applyFill="1" applyBorder="1" applyAlignment="1">
      <alignment horizontal="center" vertical="top"/>
    </xf>
    <xf numFmtId="49" fontId="28" fillId="11" borderId="15" xfId="7" applyNumberFormat="1" applyFont="1" applyFill="1" applyBorder="1" applyAlignment="1">
      <alignment horizontal="center" vertical="top"/>
    </xf>
    <xf numFmtId="49" fontId="28" fillId="11" borderId="4" xfId="7" applyNumberFormat="1" applyFont="1" applyFill="1" applyBorder="1" applyAlignment="1">
      <alignment horizontal="center" vertical="top"/>
    </xf>
    <xf numFmtId="49" fontId="28" fillId="4" borderId="12" xfId="7" applyNumberFormat="1" applyFont="1" applyFill="1" applyBorder="1" applyAlignment="1">
      <alignment horizontal="right" vertical="top"/>
    </xf>
    <xf numFmtId="49" fontId="28" fillId="4" borderId="11" xfId="7" applyNumberFormat="1" applyFont="1" applyFill="1" applyBorder="1" applyAlignment="1">
      <alignment horizontal="right" vertical="top"/>
    </xf>
    <xf numFmtId="49" fontId="28" fillId="4" borderId="10" xfId="7" applyNumberFormat="1" applyFont="1" applyFill="1" applyBorder="1" applyAlignment="1">
      <alignment horizontal="right" vertical="top"/>
    </xf>
    <xf numFmtId="0" fontId="28" fillId="11" borderId="26" xfId="7" applyFont="1" applyFill="1" applyBorder="1" applyAlignment="1">
      <alignment horizontal="center" vertical="top" wrapText="1"/>
    </xf>
    <xf numFmtId="0" fontId="28" fillId="11" borderId="37" xfId="7" applyFont="1" applyFill="1" applyBorder="1" applyAlignment="1">
      <alignment horizontal="center" vertical="top" wrapText="1"/>
    </xf>
    <xf numFmtId="0" fontId="28" fillId="11" borderId="4" xfId="7" applyFont="1" applyFill="1" applyBorder="1" applyAlignment="1">
      <alignment horizontal="center" vertical="top" wrapText="1"/>
    </xf>
    <xf numFmtId="0" fontId="28" fillId="11" borderId="3" xfId="7" applyFont="1" applyFill="1" applyBorder="1" applyAlignment="1">
      <alignment horizontal="center" vertical="top" wrapText="1"/>
    </xf>
    <xf numFmtId="0" fontId="28" fillId="11" borderId="2" xfId="7" applyFont="1" applyFill="1" applyBorder="1" applyAlignment="1">
      <alignment horizontal="center" vertical="top" wrapText="1"/>
    </xf>
    <xf numFmtId="0" fontId="4" fillId="0" borderId="15" xfId="7" applyFont="1" applyBorder="1" applyAlignment="1">
      <alignment horizontal="center" vertical="center" wrapText="1"/>
    </xf>
    <xf numFmtId="0" fontId="4" fillId="0" borderId="4" xfId="7" applyFont="1" applyBorder="1" applyAlignment="1">
      <alignment horizontal="center" vertical="center" wrapText="1"/>
    </xf>
    <xf numFmtId="0" fontId="4" fillId="0" borderId="34" xfId="7" applyFont="1" applyBorder="1" applyAlignment="1">
      <alignment horizontal="center" vertical="center" wrapText="1"/>
    </xf>
    <xf numFmtId="0" fontId="4" fillId="0" borderId="27" xfId="7" applyFont="1" applyBorder="1" applyAlignment="1">
      <alignment horizontal="center" vertical="center" wrapText="1"/>
    </xf>
    <xf numFmtId="0" fontId="4" fillId="12" borderId="34" xfId="7" applyFont="1" applyFill="1" applyBorder="1" applyAlignment="1">
      <alignment horizontal="center" vertical="center" textRotation="90" wrapText="1"/>
    </xf>
    <xf numFmtId="0" fontId="4" fillId="12" borderId="33" xfId="7" applyFont="1" applyFill="1" applyBorder="1" applyAlignment="1">
      <alignment horizontal="center" vertical="center" textRotation="90" wrapText="1"/>
    </xf>
    <xf numFmtId="0" fontId="4" fillId="12" borderId="27" xfId="7" applyFont="1" applyFill="1" applyBorder="1" applyAlignment="1">
      <alignment horizontal="center" vertical="center" textRotation="90" wrapText="1"/>
    </xf>
    <xf numFmtId="0" fontId="4" fillId="11" borderId="34" xfId="7" applyFont="1" applyFill="1" applyBorder="1" applyAlignment="1">
      <alignment horizontal="center" vertical="center" textRotation="90" wrapText="1"/>
    </xf>
    <xf numFmtId="0" fontId="4" fillId="11" borderId="33" xfId="7" applyFont="1" applyFill="1" applyBorder="1" applyAlignment="1">
      <alignment horizontal="center" vertical="center" textRotation="90" wrapText="1"/>
    </xf>
    <xf numFmtId="0" fontId="4" fillId="11" borderId="27" xfId="7" applyFont="1" applyFill="1" applyBorder="1" applyAlignment="1">
      <alignment horizontal="center" vertical="center" textRotation="90" wrapText="1"/>
    </xf>
    <xf numFmtId="49" fontId="28" fillId="9" borderId="34" xfId="7" applyNumberFormat="1" applyFont="1" applyFill="1" applyBorder="1" applyAlignment="1">
      <alignment horizontal="center" vertical="top" wrapText="1"/>
    </xf>
    <xf numFmtId="49" fontId="28" fillId="9" borderId="27" xfId="7" applyNumberFormat="1" applyFont="1" applyFill="1" applyBorder="1" applyAlignment="1">
      <alignment horizontal="center" vertical="top" wrapText="1"/>
    </xf>
    <xf numFmtId="0" fontId="8" fillId="11" borderId="34" xfId="7" applyFont="1" applyFill="1" applyBorder="1" applyAlignment="1">
      <alignment horizontal="center" textRotation="90" wrapText="1"/>
    </xf>
    <xf numFmtId="0" fontId="8" fillId="11" borderId="33" xfId="7" applyFont="1" applyFill="1" applyBorder="1" applyAlignment="1">
      <alignment horizontal="center" textRotation="90" wrapText="1"/>
    </xf>
    <xf numFmtId="0" fontId="28" fillId="0" borderId="12" xfId="7" applyFont="1" applyBorder="1" applyAlignment="1">
      <alignment horizontal="center" vertical="center"/>
    </xf>
    <xf numFmtId="0" fontId="28" fillId="0" borderId="11" xfId="7" applyFont="1" applyBorder="1" applyAlignment="1">
      <alignment horizontal="center" vertical="center"/>
    </xf>
    <xf numFmtId="0" fontId="28" fillId="0" borderId="10" xfId="7" applyFont="1" applyBorder="1" applyAlignment="1">
      <alignment horizontal="center" vertical="center"/>
    </xf>
    <xf numFmtId="0" fontId="28" fillId="0" borderId="34" xfId="13" applyFont="1" applyBorder="1" applyAlignment="1">
      <alignment horizontal="center" vertical="center" wrapText="1"/>
    </xf>
    <xf numFmtId="0" fontId="28" fillId="0" borderId="33" xfId="13" applyFont="1" applyBorder="1" applyAlignment="1">
      <alignment horizontal="center" vertical="center" wrapText="1"/>
    </xf>
    <xf numFmtId="0" fontId="28" fillId="0" borderId="27" xfId="13" applyFont="1" applyBorder="1" applyAlignment="1">
      <alignment horizontal="center" vertical="center" wrapText="1"/>
    </xf>
    <xf numFmtId="0" fontId="4" fillId="0" borderId="34" xfId="13" applyFont="1" applyBorder="1" applyAlignment="1">
      <alignment horizontal="center" vertical="center" wrapText="1"/>
    </xf>
    <xf numFmtId="0" fontId="4" fillId="0" borderId="33" xfId="13" applyFont="1" applyBorder="1" applyAlignment="1">
      <alignment horizontal="center" vertical="center" wrapText="1"/>
    </xf>
    <xf numFmtId="0" fontId="4" fillId="0" borderId="27" xfId="13" applyFont="1" applyBorder="1" applyAlignment="1">
      <alignment horizontal="center" vertical="center" wrapText="1"/>
    </xf>
    <xf numFmtId="0" fontId="25" fillId="0" borderId="0" xfId="7" applyFont="1" applyAlignment="1">
      <alignment horizontal="center" vertical="center" wrapText="1"/>
    </xf>
    <xf numFmtId="0" fontId="4" fillId="0" borderId="12" xfId="13" applyFont="1" applyBorder="1" applyAlignment="1">
      <alignment horizontal="center" vertical="center"/>
    </xf>
    <xf numFmtId="0" fontId="4" fillId="0" borderId="11" xfId="13" applyFont="1" applyBorder="1" applyAlignment="1">
      <alignment horizontal="center" vertical="center"/>
    </xf>
    <xf numFmtId="0" fontId="4" fillId="0" borderId="10" xfId="13" applyFont="1" applyBorder="1" applyAlignment="1">
      <alignment horizontal="center" vertical="center"/>
    </xf>
    <xf numFmtId="0" fontId="4" fillId="0" borderId="34" xfId="7" applyFont="1" applyBorder="1" applyAlignment="1">
      <alignment horizontal="center" vertical="center" textRotation="90"/>
    </xf>
    <xf numFmtId="0" fontId="4" fillId="0" borderId="27" xfId="7" applyFont="1" applyBorder="1" applyAlignment="1">
      <alignment horizontal="center" vertical="center" textRotation="90"/>
    </xf>
    <xf numFmtId="0" fontId="4" fillId="12" borderId="38" xfId="7" applyFont="1" applyFill="1" applyBorder="1" applyAlignment="1">
      <alignment horizontal="left" vertical="top" wrapText="1"/>
    </xf>
    <xf numFmtId="0" fontId="4" fillId="12" borderId="4" xfId="7" applyFont="1" applyFill="1" applyBorder="1" applyAlignment="1">
      <alignment horizontal="left" vertical="top" wrapText="1"/>
    </xf>
    <xf numFmtId="0" fontId="28" fillId="11" borderId="0" xfId="7" applyFont="1" applyFill="1" applyAlignment="1">
      <alignment horizontal="center" vertical="top" wrapText="1"/>
    </xf>
    <xf numFmtId="0" fontId="28" fillId="11" borderId="14" xfId="7" applyFont="1" applyFill="1" applyBorder="1" applyAlignment="1">
      <alignment horizontal="center" vertical="top" wrapText="1"/>
    </xf>
    <xf numFmtId="0" fontId="28" fillId="11" borderId="38" xfId="7" applyFont="1" applyFill="1" applyBorder="1" applyAlignment="1">
      <alignment horizontal="center" vertical="top"/>
    </xf>
    <xf numFmtId="0" fontId="28" fillId="11" borderId="26" xfId="7" applyFont="1" applyFill="1" applyBorder="1" applyAlignment="1">
      <alignment horizontal="center" vertical="top"/>
    </xf>
    <xf numFmtId="0" fontId="28" fillId="11" borderId="37" xfId="7" applyFont="1" applyFill="1" applyBorder="1" applyAlignment="1">
      <alignment horizontal="center" vertical="top"/>
    </xf>
    <xf numFmtId="0" fontId="28" fillId="11" borderId="4" xfId="7" applyFont="1" applyFill="1" applyBorder="1" applyAlignment="1">
      <alignment horizontal="center" vertical="top"/>
    </xf>
    <xf numFmtId="0" fontId="28" fillId="11" borderId="3" xfId="7" applyFont="1" applyFill="1" applyBorder="1" applyAlignment="1">
      <alignment horizontal="center" vertical="top"/>
    </xf>
    <xf numFmtId="0" fontId="28" fillId="11" borderId="2" xfId="7" applyFont="1" applyFill="1" applyBorder="1" applyAlignment="1">
      <alignment horizontal="center" vertical="top"/>
    </xf>
    <xf numFmtId="166" fontId="5" fillId="0" borderId="0" xfId="14" applyFont="1" applyFill="1" applyBorder="1" applyAlignment="1">
      <alignment horizontal="center" vertical="top" wrapText="1"/>
    </xf>
    <xf numFmtId="166" fontId="5" fillId="0" borderId="51" xfId="1" applyFont="1" applyBorder="1" applyAlignment="1">
      <alignment vertical="top" wrapText="1"/>
    </xf>
    <xf numFmtId="166" fontId="5" fillId="0" borderId="55" xfId="1" applyFont="1" applyBorder="1" applyAlignment="1">
      <alignment vertical="top" wrapText="1"/>
    </xf>
    <xf numFmtId="166" fontId="0" fillId="0" borderId="29" xfId="1" applyFont="1" applyBorder="1" applyAlignment="1">
      <alignment vertical="top" wrapText="1"/>
    </xf>
    <xf numFmtId="0" fontId="5" fillId="12" borderId="34" xfId="7" applyFont="1" applyFill="1" applyBorder="1" applyAlignment="1">
      <alignment horizontal="left" vertical="top"/>
    </xf>
    <xf numFmtId="0" fontId="5" fillId="12" borderId="27" xfId="7" applyFont="1" applyFill="1" applyBorder="1" applyAlignment="1">
      <alignment horizontal="left" vertical="top"/>
    </xf>
    <xf numFmtId="49" fontId="4" fillId="0" borderId="38" xfId="7" applyNumberFormat="1" applyFont="1" applyBorder="1" applyAlignment="1">
      <alignment horizontal="left" vertical="top"/>
    </xf>
    <xf numFmtId="49" fontId="4" fillId="0" borderId="15" xfId="7" applyNumberFormat="1" applyFont="1" applyBorder="1" applyAlignment="1">
      <alignment horizontal="left" vertical="top"/>
    </xf>
    <xf numFmtId="49" fontId="4" fillId="0" borderId="4" xfId="7" applyNumberFormat="1" applyFont="1" applyBorder="1" applyAlignment="1">
      <alignment horizontal="left" vertical="top"/>
    </xf>
    <xf numFmtId="49" fontId="7" fillId="0" borderId="32" xfId="7" applyNumberFormat="1" applyFont="1" applyBorder="1" applyAlignment="1">
      <alignment horizontal="center" vertical="center" textRotation="90"/>
    </xf>
    <xf numFmtId="49" fontId="7" fillId="0" borderId="1" xfId="7" applyNumberFormat="1" applyFont="1" applyBorder="1" applyAlignment="1">
      <alignment horizontal="center" vertical="center" textRotation="90"/>
    </xf>
    <xf numFmtId="0" fontId="4" fillId="0" borderId="25" xfId="13" applyFont="1" applyBorder="1" applyAlignment="1">
      <alignment horizontal="left" vertical="top" wrapText="1"/>
    </xf>
    <xf numFmtId="0" fontId="4" fillId="0" borderId="24" xfId="13" applyFont="1" applyBorder="1" applyAlignment="1">
      <alignment horizontal="left" vertical="top" wrapText="1"/>
    </xf>
    <xf numFmtId="0" fontId="35" fillId="0" borderId="24" xfId="13" applyFont="1" applyBorder="1" applyAlignment="1">
      <alignment horizontal="left" vertical="top" wrapText="1"/>
    </xf>
    <xf numFmtId="0" fontId="35" fillId="0" borderId="23" xfId="13" applyFont="1" applyBorder="1" applyAlignment="1">
      <alignment horizontal="left" vertical="top" wrapText="1"/>
    </xf>
    <xf numFmtId="49" fontId="28" fillId="0" borderId="0" xfId="13" applyNumberFormat="1" applyFont="1" applyAlignment="1">
      <alignment horizontal="center" vertical="top" wrapText="1"/>
    </xf>
    <xf numFmtId="0" fontId="8" fillId="0" borderId="11" xfId="13" applyFont="1" applyBorder="1" applyAlignment="1">
      <alignment horizontal="center" vertical="center" wrapText="1"/>
    </xf>
    <xf numFmtId="0" fontId="28" fillId="4" borderId="8" xfId="13" applyFont="1" applyFill="1" applyBorder="1" applyAlignment="1">
      <alignment horizontal="left" vertical="top"/>
    </xf>
    <xf numFmtId="0" fontId="28" fillId="4" borderId="7" xfId="13" applyFont="1" applyFill="1" applyBorder="1" applyAlignment="1">
      <alignment horizontal="left" vertical="top"/>
    </xf>
    <xf numFmtId="0" fontId="28" fillId="4" borderId="6" xfId="13" applyFont="1" applyFill="1" applyBorder="1" applyAlignment="1">
      <alignment horizontal="left" vertical="top"/>
    </xf>
    <xf numFmtId="0" fontId="4" fillId="0" borderId="23" xfId="13" applyFont="1" applyBorder="1" applyAlignment="1">
      <alignment horizontal="left" vertical="top" wrapText="1"/>
    </xf>
    <xf numFmtId="0" fontId="4" fillId="0" borderId="15" xfId="7" applyFont="1" applyBorder="1" applyAlignment="1">
      <alignment horizontal="left" vertical="center" wrapText="1"/>
    </xf>
    <xf numFmtId="0" fontId="4" fillId="0" borderId="0" xfId="7" applyFont="1" applyAlignment="1">
      <alignment horizontal="left" vertical="center" wrapText="1"/>
    </xf>
    <xf numFmtId="0" fontId="4" fillId="0" borderId="14" xfId="7" applyFont="1" applyBorder="1" applyAlignment="1">
      <alignment horizontal="left" vertical="center" wrapText="1"/>
    </xf>
    <xf numFmtId="0" fontId="26" fillId="0" borderId="18" xfId="13" applyFont="1" applyBorder="1" applyAlignment="1">
      <alignment horizontal="left" vertical="top" wrapText="1"/>
    </xf>
    <xf numFmtId="0" fontId="26" fillId="0" borderId="17" xfId="13" applyFont="1" applyBorder="1" applyAlignment="1">
      <alignment horizontal="left" vertical="top" wrapText="1"/>
    </xf>
    <xf numFmtId="0" fontId="35" fillId="0" borderId="17" xfId="13" applyFont="1" applyBorder="1" applyAlignment="1">
      <alignment horizontal="left" vertical="top" wrapText="1"/>
    </xf>
    <xf numFmtId="0" fontId="35" fillId="0" borderId="16" xfId="13" applyFont="1" applyBorder="1" applyAlignment="1">
      <alignment horizontal="left" vertical="top" wrapText="1"/>
    </xf>
    <xf numFmtId="49" fontId="28" fillId="11" borderId="34" xfId="7" applyNumberFormat="1" applyFont="1" applyFill="1" applyBorder="1" applyAlignment="1">
      <alignment horizontal="center" vertical="top"/>
    </xf>
    <xf numFmtId="49" fontId="28" fillId="11" borderId="33" xfId="7" applyNumberFormat="1" applyFont="1" applyFill="1" applyBorder="1" applyAlignment="1">
      <alignment horizontal="center" vertical="top"/>
    </xf>
    <xf numFmtId="49" fontId="28" fillId="11" borderId="27" xfId="7" applyNumberFormat="1" applyFont="1" applyFill="1" applyBorder="1" applyAlignment="1">
      <alignment horizontal="center" vertical="top"/>
    </xf>
    <xf numFmtId="49" fontId="24" fillId="0" borderId="34" xfId="7" applyNumberFormat="1" applyFont="1" applyBorder="1" applyAlignment="1">
      <alignment horizontal="center" vertical="center" textRotation="90"/>
    </xf>
    <xf numFmtId="49" fontId="24" fillId="0" borderId="33" xfId="7" applyNumberFormat="1" applyFont="1" applyBorder="1" applyAlignment="1">
      <alignment horizontal="center" vertical="center" textRotation="90"/>
    </xf>
    <xf numFmtId="49" fontId="24" fillId="0" borderId="27" xfId="7" applyNumberFormat="1" applyFont="1" applyBorder="1" applyAlignment="1">
      <alignment horizontal="center" vertical="center" textRotation="90"/>
    </xf>
    <xf numFmtId="49" fontId="5" fillId="0" borderId="34" xfId="7" applyNumberFormat="1" applyFont="1" applyBorder="1" applyAlignment="1">
      <alignment horizontal="center" vertical="top"/>
    </xf>
    <xf numFmtId="49" fontId="5" fillId="0" borderId="33" xfId="7" applyNumberFormat="1" applyFont="1" applyBorder="1" applyAlignment="1">
      <alignment horizontal="center" vertical="top"/>
    </xf>
    <xf numFmtId="49" fontId="5" fillId="0" borderId="27" xfId="7" applyNumberFormat="1" applyFont="1" applyBorder="1" applyAlignment="1">
      <alignment horizontal="center" vertical="top"/>
    </xf>
    <xf numFmtId="0" fontId="5" fillId="12" borderId="34" xfId="7" applyFont="1" applyFill="1" applyBorder="1" applyAlignment="1">
      <alignment horizontal="left" vertical="center" wrapText="1"/>
    </xf>
    <xf numFmtId="0" fontId="5" fillId="12" borderId="33" xfId="7" applyFont="1" applyFill="1" applyBorder="1" applyAlignment="1">
      <alignment horizontal="left" vertical="center" wrapText="1"/>
    </xf>
    <xf numFmtId="0" fontId="5" fillId="12" borderId="27" xfId="7" applyFont="1" applyFill="1" applyBorder="1" applyAlignment="1">
      <alignment horizontal="left" vertical="center" wrapText="1"/>
    </xf>
    <xf numFmtId="49" fontId="8" fillId="13" borderId="34" xfId="7" applyNumberFormat="1" applyFont="1" applyFill="1" applyBorder="1" applyAlignment="1">
      <alignment horizontal="center" vertical="top"/>
    </xf>
    <xf numFmtId="49" fontId="8" fillId="13" borderId="27" xfId="7" applyNumberFormat="1" applyFont="1" applyFill="1" applyBorder="1" applyAlignment="1">
      <alignment horizontal="center" vertical="top"/>
    </xf>
    <xf numFmtId="49" fontId="8" fillId="13" borderId="33" xfId="7" applyNumberFormat="1" applyFont="1" applyFill="1" applyBorder="1" applyAlignment="1">
      <alignment horizontal="center" vertical="top"/>
    </xf>
    <xf numFmtId="0" fontId="28" fillId="11" borderId="34" xfId="7" applyFont="1" applyFill="1" applyBorder="1" applyAlignment="1">
      <alignment horizontal="left" vertical="top" wrapText="1"/>
    </xf>
    <xf numFmtId="0" fontId="28" fillId="11" borderId="33" xfId="7" applyFont="1" applyFill="1" applyBorder="1" applyAlignment="1">
      <alignment horizontal="left" vertical="top" wrapText="1"/>
    </xf>
    <xf numFmtId="49" fontId="14" fillId="8" borderId="34" xfId="7" applyNumberFormat="1" applyFont="1" applyFill="1" applyBorder="1" applyAlignment="1">
      <alignment horizontal="center" vertical="top"/>
    </xf>
    <xf numFmtId="49" fontId="14" fillId="8" borderId="27" xfId="7" applyNumberFormat="1" applyFont="1" applyFill="1" applyBorder="1" applyAlignment="1">
      <alignment horizontal="center" vertical="top"/>
    </xf>
    <xf numFmtId="49" fontId="14" fillId="8" borderId="33" xfId="7" applyNumberFormat="1" applyFont="1" applyFill="1" applyBorder="1" applyAlignment="1">
      <alignment horizontal="center" vertical="top"/>
    </xf>
    <xf numFmtId="0" fontId="8" fillId="7" borderId="12" xfId="7" applyFont="1" applyFill="1" applyBorder="1" applyAlignment="1">
      <alignment horizontal="right" vertical="top" wrapText="1"/>
    </xf>
    <xf numFmtId="0" fontId="8" fillId="7" borderId="11" xfId="7" applyFont="1" applyFill="1" applyBorder="1" applyAlignment="1">
      <alignment horizontal="right" vertical="top" wrapText="1"/>
    </xf>
    <xf numFmtId="0" fontId="8" fillId="7" borderId="10" xfId="7" applyFont="1" applyFill="1" applyBorder="1" applyAlignment="1">
      <alignment horizontal="right" vertical="top" wrapText="1"/>
    </xf>
    <xf numFmtId="49" fontId="24" fillId="0" borderId="32" xfId="7" applyNumberFormat="1" applyFont="1" applyBorder="1" applyAlignment="1">
      <alignment horizontal="center" vertical="center" textRotation="90"/>
    </xf>
    <xf numFmtId="49" fontId="24" fillId="0" borderId="1" xfId="7" applyNumberFormat="1" applyFont="1" applyBorder="1" applyAlignment="1">
      <alignment horizontal="center" vertical="center" textRotation="90"/>
    </xf>
    <xf numFmtId="0" fontId="28" fillId="11" borderId="34" xfId="7" applyFont="1" applyFill="1" applyBorder="1" applyAlignment="1">
      <alignment horizontal="left" vertical="center" wrapText="1"/>
    </xf>
    <xf numFmtId="0" fontId="28" fillId="11" borderId="33" xfId="7" applyFont="1" applyFill="1" applyBorder="1" applyAlignment="1">
      <alignment horizontal="left" vertical="center" wrapText="1"/>
    </xf>
    <xf numFmtId="0" fontId="49" fillId="11" borderId="27" xfId="7" applyFont="1" applyFill="1" applyBorder="1" applyAlignment="1">
      <alignment vertical="center" wrapText="1"/>
    </xf>
    <xf numFmtId="49" fontId="8" fillId="9" borderId="12" xfId="10" applyNumberFormat="1" applyFont="1" applyFill="1" applyBorder="1" applyAlignment="1">
      <alignment horizontal="right" vertical="top"/>
    </xf>
    <xf numFmtId="49" fontId="8" fillId="9" borderId="11" xfId="10" applyNumberFormat="1" applyFont="1" applyFill="1" applyBorder="1" applyAlignment="1">
      <alignment horizontal="right" vertical="top"/>
    </xf>
    <xf numFmtId="49" fontId="8" fillId="9" borderId="10" xfId="10" applyNumberFormat="1" applyFont="1" applyFill="1" applyBorder="1" applyAlignment="1">
      <alignment horizontal="right" vertical="top"/>
    </xf>
    <xf numFmtId="0" fontId="3" fillId="3" borderId="34" xfId="7" applyFill="1" applyBorder="1" applyAlignment="1">
      <alignment horizontal="center" vertical="top" wrapText="1"/>
    </xf>
    <xf numFmtId="0" fontId="3" fillId="3" borderId="27" xfId="7" applyFill="1" applyBorder="1" applyAlignment="1">
      <alignment horizontal="center" vertical="top" wrapText="1"/>
    </xf>
    <xf numFmtId="49" fontId="8" fillId="4" borderId="12" xfId="7" applyNumberFormat="1" applyFont="1" applyFill="1" applyBorder="1" applyAlignment="1">
      <alignment horizontal="right" vertical="top"/>
    </xf>
    <xf numFmtId="49" fontId="8" fillId="4" borderId="11" xfId="7" applyNumberFormat="1" applyFont="1" applyFill="1" applyBorder="1" applyAlignment="1">
      <alignment horizontal="right" vertical="top"/>
    </xf>
    <xf numFmtId="49" fontId="8" fillId="4" borderId="10" xfId="7" applyNumberFormat="1" applyFont="1" applyFill="1" applyBorder="1" applyAlignment="1">
      <alignment horizontal="right" vertical="top"/>
    </xf>
    <xf numFmtId="49" fontId="8" fillId="8" borderId="34" xfId="7" applyNumberFormat="1" applyFont="1" applyFill="1" applyBorder="1" applyAlignment="1">
      <alignment horizontal="center" vertical="top"/>
    </xf>
    <xf numFmtId="49" fontId="8" fillId="8" borderId="27" xfId="7" applyNumberFormat="1" applyFont="1" applyFill="1" applyBorder="1" applyAlignment="1">
      <alignment horizontal="center" vertical="top"/>
    </xf>
    <xf numFmtId="49" fontId="8" fillId="8" borderId="33" xfId="7" applyNumberFormat="1" applyFont="1" applyFill="1" applyBorder="1" applyAlignment="1">
      <alignment horizontal="center" vertical="top"/>
    </xf>
    <xf numFmtId="0" fontId="8" fillId="0" borderId="12" xfId="7" applyFont="1" applyBorder="1" applyAlignment="1">
      <alignment horizontal="center" vertical="top"/>
    </xf>
    <xf numFmtId="0" fontId="8" fillId="0" borderId="11" xfId="7" applyFont="1" applyBorder="1" applyAlignment="1">
      <alignment horizontal="center" vertical="top"/>
    </xf>
    <xf numFmtId="0" fontId="8" fillId="0" borderId="10" xfId="7" applyFont="1" applyBorder="1" applyAlignment="1">
      <alignment horizontal="center" vertical="top"/>
    </xf>
    <xf numFmtId="0" fontId="5" fillId="0" borderId="34" xfId="6" applyFont="1" applyBorder="1" applyAlignment="1">
      <alignment horizontal="left" vertical="center" wrapText="1"/>
    </xf>
    <xf numFmtId="0" fontId="5" fillId="0" borderId="33" xfId="6" applyFont="1" applyBorder="1" applyAlignment="1">
      <alignment horizontal="left" vertical="center" wrapText="1"/>
    </xf>
    <xf numFmtId="0" fontId="5" fillId="12" borderId="37" xfId="7" applyFont="1" applyFill="1" applyBorder="1" applyAlignment="1">
      <alignment horizontal="left" vertical="top"/>
    </xf>
    <xf numFmtId="0" fontId="5" fillId="12" borderId="2" xfId="7" applyFont="1" applyFill="1" applyBorder="1" applyAlignment="1">
      <alignment horizontal="left" vertical="top"/>
    </xf>
    <xf numFmtId="49" fontId="8" fillId="12" borderId="34" xfId="7" applyNumberFormat="1" applyFont="1" applyFill="1" applyBorder="1" applyAlignment="1">
      <alignment horizontal="left" vertical="top" wrapText="1"/>
    </xf>
    <xf numFmtId="49" fontId="8" fillId="12" borderId="27" xfId="7" applyNumberFormat="1" applyFont="1" applyFill="1" applyBorder="1" applyAlignment="1">
      <alignment horizontal="left" vertical="top" wrapText="1"/>
    </xf>
    <xf numFmtId="0" fontId="3" fillId="3" borderId="33" xfId="7" applyFill="1" applyBorder="1" applyAlignment="1">
      <alignment horizontal="center" vertical="top" wrapText="1"/>
    </xf>
    <xf numFmtId="0" fontId="5" fillId="12" borderId="34" xfId="6" applyFont="1" applyFill="1" applyBorder="1" applyAlignment="1">
      <alignment horizontal="left" vertical="top" wrapText="1"/>
    </xf>
    <xf numFmtId="0" fontId="5" fillId="12" borderId="27" xfId="6" applyFont="1" applyFill="1" applyBorder="1" applyAlignment="1">
      <alignment horizontal="left" vertical="top" wrapText="1"/>
    </xf>
    <xf numFmtId="0" fontId="5" fillId="12" borderId="33" xfId="6" applyFont="1" applyFill="1" applyBorder="1" applyAlignment="1">
      <alignment horizontal="left" vertical="top" wrapText="1"/>
    </xf>
    <xf numFmtId="0" fontId="5" fillId="0" borderId="14" xfId="6" applyFont="1" applyBorder="1" applyAlignment="1">
      <alignment horizontal="left" vertical="center" wrapText="1"/>
    </xf>
    <xf numFmtId="49" fontId="8" fillId="12" borderId="34" xfId="7" applyNumberFormat="1" applyFont="1" applyFill="1" applyBorder="1" applyAlignment="1">
      <alignment horizontal="center" vertical="top" wrapText="1"/>
    </xf>
    <xf numFmtId="49" fontId="8" fillId="12" borderId="33" xfId="7" applyNumberFormat="1" applyFont="1" applyFill="1" applyBorder="1" applyAlignment="1">
      <alignment horizontal="center" vertical="top" wrapText="1"/>
    </xf>
    <xf numFmtId="49" fontId="8" fillId="12" borderId="27" xfId="7" applyNumberFormat="1" applyFont="1" applyFill="1" applyBorder="1" applyAlignment="1">
      <alignment horizontal="center" vertical="top" wrapText="1"/>
    </xf>
    <xf numFmtId="0" fontId="3" fillId="3" borderId="38" xfId="7" applyFill="1" applyBorder="1" applyAlignment="1">
      <alignment horizontal="center" vertical="top" wrapText="1"/>
    </xf>
    <xf numFmtId="0" fontId="3" fillId="3" borderId="4" xfId="7" applyFill="1" applyBorder="1" applyAlignment="1">
      <alignment horizontal="center" vertical="top" wrapText="1"/>
    </xf>
    <xf numFmtId="49" fontId="8" fillId="11" borderId="34" xfId="7" applyNumberFormat="1" applyFont="1" applyFill="1" applyBorder="1" applyAlignment="1">
      <alignment horizontal="center" vertical="top" wrapText="1"/>
    </xf>
    <xf numFmtId="49" fontId="8" fillId="11" borderId="33" xfId="7" applyNumberFormat="1" applyFont="1" applyFill="1" applyBorder="1" applyAlignment="1">
      <alignment horizontal="center" vertical="top" wrapText="1"/>
    </xf>
    <xf numFmtId="49" fontId="8" fillId="11" borderId="27" xfId="7" applyNumberFormat="1" applyFont="1" applyFill="1" applyBorder="1" applyAlignment="1">
      <alignment horizontal="center" vertical="top" wrapText="1"/>
    </xf>
    <xf numFmtId="0" fontId="5" fillId="12" borderId="37" xfId="6" applyFont="1" applyFill="1" applyBorder="1" applyAlignment="1">
      <alignment horizontal="left" vertical="top" wrapText="1"/>
    </xf>
    <xf numFmtId="0" fontId="5" fillId="12" borderId="2" xfId="6" applyFont="1" applyFill="1" applyBorder="1" applyAlignment="1">
      <alignment horizontal="left" vertical="top" wrapText="1"/>
    </xf>
    <xf numFmtId="49" fontId="14" fillId="8" borderId="8" xfId="7" applyNumberFormat="1" applyFont="1" applyFill="1" applyBorder="1" applyAlignment="1">
      <alignment horizontal="center" vertical="top"/>
    </xf>
    <xf numFmtId="49" fontId="14" fillId="8" borderId="15" xfId="7" applyNumberFormat="1" applyFont="1" applyFill="1" applyBorder="1" applyAlignment="1">
      <alignment horizontal="center" vertical="top"/>
    </xf>
    <xf numFmtId="49" fontId="14" fillId="8" borderId="21" xfId="7" applyNumberFormat="1" applyFont="1" applyFill="1" applyBorder="1" applyAlignment="1">
      <alignment horizontal="center" vertical="top"/>
    </xf>
    <xf numFmtId="49" fontId="8" fillId="13" borderId="32" xfId="7" applyNumberFormat="1" applyFont="1" applyFill="1" applyBorder="1" applyAlignment="1">
      <alignment horizontal="center" vertical="top"/>
    </xf>
    <xf numFmtId="49" fontId="8" fillId="13" borderId="1" xfId="7" applyNumberFormat="1" applyFont="1" applyFill="1" applyBorder="1" applyAlignment="1">
      <alignment horizontal="center" vertical="top"/>
    </xf>
    <xf numFmtId="49" fontId="8" fillId="3" borderId="34" xfId="7" applyNumberFormat="1" applyFont="1" applyFill="1" applyBorder="1" applyAlignment="1">
      <alignment horizontal="center" vertical="top" wrapText="1"/>
    </xf>
    <xf numFmtId="49" fontId="8" fillId="3" borderId="33" xfId="7" applyNumberFormat="1" applyFont="1" applyFill="1" applyBorder="1" applyAlignment="1">
      <alignment horizontal="center" vertical="top" wrapText="1"/>
    </xf>
    <xf numFmtId="49" fontId="8" fillId="3" borderId="27" xfId="7" applyNumberFormat="1" applyFont="1" applyFill="1" applyBorder="1" applyAlignment="1">
      <alignment horizontal="center" vertical="top" wrapText="1"/>
    </xf>
    <xf numFmtId="49" fontId="14" fillId="8" borderId="70" xfId="7" applyNumberFormat="1" applyFont="1" applyFill="1" applyBorder="1" applyAlignment="1">
      <alignment horizontal="center" vertical="top"/>
    </xf>
    <xf numFmtId="0" fontId="5" fillId="0" borderId="51" xfId="7" applyFont="1" applyBorder="1" applyAlignment="1">
      <alignment horizontal="left" vertical="top" wrapText="1"/>
    </xf>
    <xf numFmtId="0" fontId="5" fillId="12" borderId="34" xfId="6" applyFont="1" applyFill="1" applyBorder="1" applyAlignment="1">
      <alignment horizontal="left" vertical="center" wrapText="1"/>
    </xf>
    <xf numFmtId="0" fontId="5" fillId="12" borderId="33" xfId="6" applyFont="1" applyFill="1" applyBorder="1" applyAlignment="1">
      <alignment horizontal="left" vertical="center" wrapText="1"/>
    </xf>
    <xf numFmtId="0" fontId="8" fillId="7" borderId="2" xfId="7" applyFont="1" applyFill="1" applyBorder="1" applyAlignment="1">
      <alignment horizontal="right" vertical="top" wrapText="1"/>
    </xf>
    <xf numFmtId="0" fontId="3" fillId="11" borderId="27" xfId="7" applyFill="1" applyBorder="1" applyAlignment="1">
      <alignment horizontal="center" vertical="top" wrapText="1"/>
    </xf>
    <xf numFmtId="49" fontId="8" fillId="12" borderId="32" xfId="7" applyNumberFormat="1" applyFont="1" applyFill="1" applyBorder="1" applyAlignment="1">
      <alignment horizontal="center" vertical="top"/>
    </xf>
    <xf numFmtId="49" fontId="8" fillId="12" borderId="1" xfId="7" applyNumberFormat="1" applyFont="1" applyFill="1" applyBorder="1" applyAlignment="1">
      <alignment horizontal="center" vertical="top"/>
    </xf>
    <xf numFmtId="0" fontId="28" fillId="11" borderId="38" xfId="7" applyFont="1" applyFill="1" applyBorder="1" applyAlignment="1">
      <alignment horizontal="center" vertical="center" wrapText="1"/>
    </xf>
    <xf numFmtId="0" fontId="28" fillId="11" borderId="26" xfId="7" applyFont="1" applyFill="1" applyBorder="1" applyAlignment="1">
      <alignment horizontal="center" vertical="center" wrapText="1"/>
    </xf>
    <xf numFmtId="0" fontId="28" fillId="11" borderId="37" xfId="7" applyFont="1" applyFill="1" applyBorder="1" applyAlignment="1">
      <alignment horizontal="center" vertical="center" wrapText="1"/>
    </xf>
    <xf numFmtId="0" fontId="28" fillId="11" borderId="15" xfId="7" applyFont="1" applyFill="1" applyBorder="1" applyAlignment="1">
      <alignment horizontal="center" vertical="center" wrapText="1"/>
    </xf>
    <xf numFmtId="0" fontId="28" fillId="11" borderId="0" xfId="7" applyFont="1" applyFill="1" applyAlignment="1">
      <alignment horizontal="center" vertical="center" wrapText="1"/>
    </xf>
    <xf numFmtId="0" fontId="28" fillId="11" borderId="14" xfId="7" applyFont="1" applyFill="1" applyBorder="1" applyAlignment="1">
      <alignment horizontal="center" vertical="center" wrapText="1"/>
    </xf>
    <xf numFmtId="0" fontId="28" fillId="11" borderId="4" xfId="7" applyFont="1" applyFill="1" applyBorder="1" applyAlignment="1">
      <alignment horizontal="center" vertical="center" wrapText="1"/>
    </xf>
    <xf numFmtId="0" fontId="28" fillId="11" borderId="3" xfId="7" applyFont="1" applyFill="1" applyBorder="1" applyAlignment="1">
      <alignment horizontal="center" vertical="center" wrapText="1"/>
    </xf>
    <xf numFmtId="0" fontId="28" fillId="11" borderId="2" xfId="7" applyFont="1" applyFill="1" applyBorder="1" applyAlignment="1">
      <alignment horizontal="center" vertical="center" wrapText="1"/>
    </xf>
    <xf numFmtId="49" fontId="8" fillId="13" borderId="13" xfId="7" applyNumberFormat="1" applyFont="1" applyFill="1" applyBorder="1" applyAlignment="1">
      <alignment horizontal="center" vertical="top"/>
    </xf>
    <xf numFmtId="0" fontId="28" fillId="0" borderId="7" xfId="7" applyFont="1" applyBorder="1" applyAlignment="1">
      <alignment horizontal="center" vertical="top" textRotation="90" wrapText="1"/>
    </xf>
    <xf numFmtId="0" fontId="28" fillId="0" borderId="24" xfId="7" applyFont="1" applyBorder="1" applyAlignment="1">
      <alignment horizontal="center" vertical="top" textRotation="90" wrapText="1"/>
    </xf>
    <xf numFmtId="0" fontId="28" fillId="0" borderId="20" xfId="7" applyFont="1" applyBorder="1" applyAlignment="1">
      <alignment horizontal="center" vertical="top" textRotation="90" wrapText="1"/>
    </xf>
    <xf numFmtId="0" fontId="28" fillId="0" borderId="0" xfId="7" applyFont="1" applyAlignment="1">
      <alignment horizontal="center" vertical="top" wrapText="1"/>
    </xf>
    <xf numFmtId="0" fontId="28" fillId="0" borderId="0" xfId="7" applyFont="1" applyAlignment="1">
      <alignment horizontal="center" vertical="center" wrapText="1"/>
    </xf>
    <xf numFmtId="0" fontId="28" fillId="0" borderId="38" xfId="7" applyFont="1" applyBorder="1" applyAlignment="1">
      <alignment horizontal="center" vertical="top"/>
    </xf>
    <xf numFmtId="0" fontId="28" fillId="0" borderId="26" xfId="7" applyFont="1" applyBorder="1" applyAlignment="1">
      <alignment horizontal="center" vertical="top"/>
    </xf>
    <xf numFmtId="0" fontId="28" fillId="0" borderId="37" xfId="7" applyFont="1" applyBorder="1" applyAlignment="1">
      <alignment horizontal="center" vertical="top"/>
    </xf>
    <xf numFmtId="0" fontId="28" fillId="0" borderId="4" xfId="7" applyFont="1" applyBorder="1" applyAlignment="1">
      <alignment horizontal="center" vertical="top"/>
    </xf>
    <xf numFmtId="0" fontId="28" fillId="0" borderId="3" xfId="7" applyFont="1" applyBorder="1" applyAlignment="1">
      <alignment horizontal="center" vertical="top"/>
    </xf>
    <xf numFmtId="0" fontId="28" fillId="0" borderId="2" xfId="7" applyFont="1" applyBorder="1" applyAlignment="1">
      <alignment horizontal="center" vertical="top"/>
    </xf>
    <xf numFmtId="49" fontId="8" fillId="9" borderId="34" xfId="7" applyNumberFormat="1" applyFont="1" applyFill="1" applyBorder="1" applyAlignment="1">
      <alignment horizontal="center" vertical="top" wrapText="1"/>
    </xf>
    <xf numFmtId="49" fontId="8" fillId="9" borderId="27" xfId="7" applyNumberFormat="1" applyFont="1" applyFill="1" applyBorder="1" applyAlignment="1">
      <alignment horizontal="center" vertical="top" wrapText="1"/>
    </xf>
    <xf numFmtId="0" fontId="5" fillId="0" borderId="27" xfId="6" applyFont="1" applyBorder="1" applyAlignment="1">
      <alignment horizontal="left" vertical="center" wrapText="1"/>
    </xf>
    <xf numFmtId="0" fontId="5" fillId="0" borderId="56" xfId="7" applyFont="1" applyBorder="1" applyAlignment="1">
      <alignment horizontal="center" vertical="center" wrapText="1"/>
    </xf>
    <xf numFmtId="0" fontId="5" fillId="0" borderId="30" xfId="7" applyFont="1" applyBorder="1" applyAlignment="1">
      <alignment horizontal="center" vertical="center" wrapText="1"/>
    </xf>
    <xf numFmtId="0" fontId="8" fillId="0" borderId="38" xfId="7" applyFont="1" applyBorder="1" applyAlignment="1">
      <alignment horizontal="center" vertical="top"/>
    </xf>
    <xf numFmtId="0" fontId="8" fillId="0" borderId="26" xfId="7" applyFont="1" applyBorder="1" applyAlignment="1">
      <alignment horizontal="center" vertical="top"/>
    </xf>
    <xf numFmtId="0" fontId="8" fillId="0" borderId="37" xfId="7" applyFont="1" applyBorder="1" applyAlignment="1">
      <alignment horizontal="center" vertical="top"/>
    </xf>
    <xf numFmtId="0" fontId="8" fillId="0" borderId="4" xfId="7" applyFont="1" applyBorder="1" applyAlignment="1">
      <alignment horizontal="center" vertical="top"/>
    </xf>
    <xf numFmtId="0" fontId="8" fillId="0" borderId="3" xfId="7" applyFont="1" applyBorder="1" applyAlignment="1">
      <alignment horizontal="center" vertical="top"/>
    </xf>
    <xf numFmtId="0" fontId="8" fillId="0" borderId="2" xfId="7" applyFont="1" applyBorder="1" applyAlignment="1">
      <alignment horizontal="center" vertical="top"/>
    </xf>
    <xf numFmtId="0" fontId="5" fillId="0" borderId="49" xfId="7" applyFont="1" applyBorder="1" applyAlignment="1">
      <alignment horizontal="center" vertical="center" wrapText="1"/>
    </xf>
    <xf numFmtId="0" fontId="5" fillId="0" borderId="52" xfId="7" applyFont="1" applyBorder="1" applyAlignment="1">
      <alignment horizontal="center" vertical="center" wrapText="1"/>
    </xf>
    <xf numFmtId="49" fontId="5" fillId="0" borderId="38" xfId="7" applyNumberFormat="1" applyFont="1" applyBorder="1" applyAlignment="1">
      <alignment horizontal="center" vertical="top"/>
    </xf>
    <xf numFmtId="49" fontId="5" fillId="0" borderId="15" xfId="7" applyNumberFormat="1" applyFont="1" applyBorder="1" applyAlignment="1">
      <alignment horizontal="center" vertical="top"/>
    </xf>
    <xf numFmtId="0" fontId="5" fillId="0" borderId="51" xfId="7" applyFont="1" applyBorder="1" applyAlignment="1">
      <alignment horizontal="left" vertical="center" wrapText="1"/>
    </xf>
    <xf numFmtId="0" fontId="5" fillId="0" borderId="31" xfId="7" applyFont="1" applyBorder="1" applyAlignment="1">
      <alignment horizontal="left" vertical="center" wrapText="1"/>
    </xf>
    <xf numFmtId="0" fontId="5" fillId="0" borderId="55" xfId="7" applyFont="1" applyBorder="1" applyAlignment="1">
      <alignment horizontal="left" vertical="top" wrapText="1"/>
    </xf>
    <xf numFmtId="0" fontId="5" fillId="0" borderId="29" xfId="7" applyFont="1" applyBorder="1" applyAlignment="1">
      <alignment horizontal="left" vertical="top" wrapText="1"/>
    </xf>
    <xf numFmtId="49" fontId="5" fillId="0" borderId="34" xfId="7" applyNumberFormat="1" applyFont="1" applyBorder="1" applyAlignment="1">
      <alignment horizontal="left" vertical="top" wrapText="1"/>
    </xf>
    <xf numFmtId="49" fontId="5" fillId="0" borderId="33" xfId="7" applyNumberFormat="1" applyFont="1" applyBorder="1" applyAlignment="1">
      <alignment horizontal="left" vertical="top" wrapText="1"/>
    </xf>
    <xf numFmtId="49" fontId="5" fillId="0" borderId="27" xfId="7" applyNumberFormat="1" applyFont="1" applyBorder="1" applyAlignment="1">
      <alignment horizontal="left" vertical="top" wrapText="1"/>
    </xf>
    <xf numFmtId="49" fontId="28" fillId="8" borderId="13" xfId="7" applyNumberFormat="1" applyFont="1" applyFill="1" applyBorder="1" applyAlignment="1">
      <alignment horizontal="center" vertical="top"/>
    </xf>
    <xf numFmtId="49" fontId="28" fillId="8" borderId="5" xfId="7" applyNumberFormat="1" applyFont="1" applyFill="1" applyBorder="1" applyAlignment="1">
      <alignment horizontal="center" vertical="top"/>
    </xf>
    <xf numFmtId="49" fontId="28" fillId="13" borderId="13" xfId="7" applyNumberFormat="1" applyFont="1" applyFill="1" applyBorder="1" applyAlignment="1">
      <alignment horizontal="center" vertical="top"/>
    </xf>
    <xf numFmtId="49" fontId="28" fillId="13" borderId="5" xfId="7" applyNumberFormat="1" applyFont="1" applyFill="1" applyBorder="1" applyAlignment="1">
      <alignment horizontal="center" vertical="top"/>
    </xf>
    <xf numFmtId="49" fontId="28" fillId="11" borderId="5" xfId="7" applyNumberFormat="1" applyFont="1" applyFill="1" applyBorder="1" applyAlignment="1">
      <alignment horizontal="center" vertical="top" wrapText="1"/>
    </xf>
    <xf numFmtId="0" fontId="28" fillId="11" borderId="33" xfId="7" applyFont="1" applyFill="1" applyBorder="1" applyAlignment="1">
      <alignment vertical="top" wrapText="1"/>
    </xf>
    <xf numFmtId="0" fontId="53" fillId="11" borderId="33" xfId="7" applyFont="1" applyFill="1" applyBorder="1" applyAlignment="1">
      <alignment wrapText="1"/>
    </xf>
    <xf numFmtId="0" fontId="53" fillId="11" borderId="27" xfId="7" applyFont="1" applyFill="1" applyBorder="1" applyAlignment="1">
      <alignment wrapText="1"/>
    </xf>
    <xf numFmtId="49" fontId="24" fillId="3" borderId="34" xfId="7" applyNumberFormat="1" applyFont="1" applyFill="1" applyBorder="1" applyAlignment="1">
      <alignment horizontal="center" vertical="center" textRotation="90"/>
    </xf>
    <xf numFmtId="49" fontId="24" fillId="3" borderId="33" xfId="7" applyNumberFormat="1" applyFont="1" applyFill="1" applyBorder="1" applyAlignment="1">
      <alignment horizontal="center" vertical="center" textRotation="90"/>
    </xf>
    <xf numFmtId="49" fontId="24" fillId="3" borderId="27" xfId="7" applyNumberFormat="1" applyFont="1" applyFill="1" applyBorder="1" applyAlignment="1">
      <alignment horizontal="center" vertical="center" textRotation="90"/>
    </xf>
    <xf numFmtId="49" fontId="28" fillId="3" borderId="34" xfId="7" applyNumberFormat="1" applyFont="1" applyFill="1" applyBorder="1" applyAlignment="1">
      <alignment horizontal="center" vertical="top" wrapText="1"/>
    </xf>
    <xf numFmtId="49" fontId="28" fillId="3" borderId="33" xfId="7" applyNumberFormat="1" applyFont="1" applyFill="1" applyBorder="1" applyAlignment="1">
      <alignment horizontal="center" vertical="top" wrapText="1"/>
    </xf>
    <xf numFmtId="49" fontId="28" fillId="3" borderId="27" xfId="7" applyNumberFormat="1" applyFont="1" applyFill="1" applyBorder="1" applyAlignment="1">
      <alignment horizontal="center" vertical="top" wrapText="1"/>
    </xf>
    <xf numFmtId="49" fontId="28" fillId="9" borderId="8" xfId="7" applyNumberFormat="1" applyFont="1" applyFill="1" applyBorder="1" applyAlignment="1">
      <alignment horizontal="center" vertical="top"/>
    </xf>
    <xf numFmtId="49" fontId="28" fillId="9" borderId="15" xfId="7" applyNumberFormat="1" applyFont="1" applyFill="1" applyBorder="1" applyAlignment="1">
      <alignment horizontal="center" vertical="top"/>
    </xf>
    <xf numFmtId="49" fontId="28" fillId="9" borderId="21" xfId="7" applyNumberFormat="1" applyFont="1" applyFill="1" applyBorder="1" applyAlignment="1">
      <alignment horizontal="center" vertical="top"/>
    </xf>
    <xf numFmtId="0" fontId="28" fillId="7" borderId="12" xfId="7" applyFont="1" applyFill="1" applyBorder="1" applyAlignment="1">
      <alignment horizontal="left" vertical="top" wrapText="1"/>
    </xf>
    <xf numFmtId="0" fontId="28" fillId="7" borderId="11" xfId="7" applyFont="1" applyFill="1" applyBorder="1" applyAlignment="1">
      <alignment horizontal="left" vertical="top" wrapText="1"/>
    </xf>
    <xf numFmtId="0" fontId="28" fillId="7" borderId="10" xfId="7" applyFont="1" applyFill="1" applyBorder="1" applyAlignment="1">
      <alignment horizontal="left" vertical="top" wrapText="1"/>
    </xf>
    <xf numFmtId="49" fontId="24" fillId="0" borderId="26" xfId="7" applyNumberFormat="1" applyFont="1" applyBorder="1" applyAlignment="1">
      <alignment horizontal="center" vertical="center" textRotation="90" wrapText="1"/>
    </xf>
    <xf numFmtId="49" fontId="24" fillId="0" borderId="0" xfId="7" applyNumberFormat="1" applyFont="1" applyAlignment="1">
      <alignment horizontal="center" vertical="center" textRotation="90" wrapText="1"/>
    </xf>
    <xf numFmtId="49" fontId="24" fillId="0" borderId="3" xfId="7" applyNumberFormat="1" applyFont="1" applyBorder="1" applyAlignment="1">
      <alignment horizontal="center" vertical="center" textRotation="90" wrapText="1"/>
    </xf>
    <xf numFmtId="49" fontId="28" fillId="9" borderId="12" xfId="10" applyNumberFormat="1" applyFont="1" applyFill="1" applyBorder="1" applyAlignment="1">
      <alignment horizontal="right" vertical="top"/>
    </xf>
    <xf numFmtId="49" fontId="28" fillId="9" borderId="11" xfId="10" applyNumberFormat="1" applyFont="1" applyFill="1" applyBorder="1" applyAlignment="1">
      <alignment horizontal="right" vertical="top"/>
    </xf>
    <xf numFmtId="49" fontId="28" fillId="9" borderId="10" xfId="10" applyNumberFormat="1" applyFont="1" applyFill="1" applyBorder="1" applyAlignment="1">
      <alignment horizontal="right" vertical="top"/>
    </xf>
    <xf numFmtId="0" fontId="28" fillId="11" borderId="34" xfId="7" applyFont="1" applyFill="1" applyBorder="1" applyAlignment="1">
      <alignment vertical="top" wrapText="1"/>
    </xf>
    <xf numFmtId="49" fontId="28" fillId="12" borderId="5" xfId="7" applyNumberFormat="1" applyFont="1" applyFill="1" applyBorder="1" applyAlignment="1">
      <alignment horizontal="center" vertical="top" wrapText="1"/>
    </xf>
    <xf numFmtId="49" fontId="28" fillId="12" borderId="26" xfId="7" applyNumberFormat="1" applyFont="1" applyFill="1" applyBorder="1" applyAlignment="1">
      <alignment horizontal="center" vertical="top" wrapText="1"/>
    </xf>
    <xf numFmtId="49" fontId="28" fillId="12" borderId="3" xfId="7" applyNumberFormat="1" applyFont="1" applyFill="1" applyBorder="1" applyAlignment="1">
      <alignment horizontal="center" vertical="top" wrapText="1"/>
    </xf>
    <xf numFmtId="0" fontId="7" fillId="0" borderId="34" xfId="7" applyFont="1" applyBorder="1" applyAlignment="1">
      <alignment horizontal="center" vertical="top" wrapText="1"/>
    </xf>
    <xf numFmtId="0" fontId="7" fillId="0" borderId="33" xfId="7" applyFont="1" applyBorder="1" applyAlignment="1">
      <alignment horizontal="center" vertical="top" wrapText="1"/>
    </xf>
    <xf numFmtId="0" fontId="7" fillId="0" borderId="27" xfId="7" applyFont="1" applyBorder="1" applyAlignment="1">
      <alignment horizontal="center" vertical="top" wrapText="1"/>
    </xf>
    <xf numFmtId="0" fontId="28" fillId="0" borderId="34" xfId="7" applyFont="1" applyBorder="1" applyAlignment="1">
      <alignment horizontal="center" vertical="top" wrapText="1"/>
    </xf>
    <xf numFmtId="0" fontId="28" fillId="0" borderId="33" xfId="7" applyFont="1" applyBorder="1" applyAlignment="1">
      <alignment horizontal="center" vertical="top" wrapText="1"/>
    </xf>
    <xf numFmtId="0" fontId="28" fillId="11" borderId="34" xfId="10" applyFont="1" applyFill="1" applyBorder="1" applyAlignment="1">
      <alignment horizontal="left" vertical="top" wrapText="1"/>
    </xf>
    <xf numFmtId="0" fontId="28" fillId="11" borderId="33" xfId="10" applyFont="1" applyFill="1" applyBorder="1" applyAlignment="1">
      <alignment horizontal="left" vertical="top" wrapText="1"/>
    </xf>
    <xf numFmtId="0" fontId="53" fillId="11" borderId="27" xfId="7" applyFont="1" applyFill="1" applyBorder="1" applyAlignment="1">
      <alignment vertical="top" wrapText="1"/>
    </xf>
    <xf numFmtId="49" fontId="28" fillId="11" borderId="38" xfId="7" applyNumberFormat="1" applyFont="1" applyFill="1" applyBorder="1" applyAlignment="1">
      <alignment horizontal="center" vertical="top" wrapText="1"/>
    </xf>
    <xf numFmtId="49" fontId="28" fillId="11" borderId="15" xfId="7" applyNumberFormat="1" applyFont="1" applyFill="1" applyBorder="1" applyAlignment="1">
      <alignment horizontal="center" vertical="top" wrapText="1"/>
    </xf>
    <xf numFmtId="49" fontId="4" fillId="0" borderId="37" xfId="7" applyNumberFormat="1" applyFont="1" applyBorder="1" applyAlignment="1">
      <alignment horizontal="center" vertical="top"/>
    </xf>
    <xf numFmtId="49" fontId="4" fillId="0" borderId="14" xfId="7" applyNumberFormat="1" applyFont="1" applyBorder="1" applyAlignment="1">
      <alignment horizontal="center" vertical="top"/>
    </xf>
    <xf numFmtId="49" fontId="4" fillId="0" borderId="2" xfId="7" applyNumberFormat="1" applyFont="1" applyBorder="1" applyAlignment="1">
      <alignment horizontal="center" vertical="top"/>
    </xf>
    <xf numFmtId="49" fontId="24" fillId="0" borderId="34" xfId="7" applyNumberFormat="1" applyFont="1" applyBorder="1" applyAlignment="1">
      <alignment horizontal="center" vertical="center" textRotation="90" wrapText="1"/>
    </xf>
    <xf numFmtId="49" fontId="24" fillId="0" borderId="33" xfId="7" applyNumberFormat="1" applyFont="1" applyBorder="1" applyAlignment="1">
      <alignment horizontal="center" vertical="center" textRotation="90" wrapText="1"/>
    </xf>
    <xf numFmtId="49" fontId="24" fillId="0" borderId="27" xfId="7" applyNumberFormat="1" applyFont="1" applyBorder="1" applyAlignment="1">
      <alignment horizontal="center" vertical="center" textRotation="90" wrapText="1"/>
    </xf>
    <xf numFmtId="0" fontId="28" fillId="7" borderId="12" xfId="10" applyFont="1" applyFill="1" applyBorder="1" applyAlignment="1">
      <alignment horizontal="left" vertical="top"/>
    </xf>
    <xf numFmtId="0" fontId="28" fillId="7" borderId="11" xfId="10" applyFont="1" applyFill="1" applyBorder="1" applyAlignment="1">
      <alignment horizontal="left" vertical="top"/>
    </xf>
    <xf numFmtId="0" fontId="28" fillId="7" borderId="10" xfId="10" applyFont="1" applyFill="1" applyBorder="1" applyAlignment="1">
      <alignment horizontal="left" vertical="top"/>
    </xf>
    <xf numFmtId="0" fontId="4" fillId="0" borderId="70" xfId="3" applyFont="1" applyBorder="1" applyAlignment="1">
      <alignment horizontal="left" vertical="top" wrapText="1"/>
    </xf>
    <xf numFmtId="0" fontId="4" fillId="0" borderId="71" xfId="3" applyFont="1" applyBorder="1" applyAlignment="1">
      <alignment horizontal="left" vertical="top" wrapText="1"/>
    </xf>
    <xf numFmtId="0" fontId="4" fillId="0" borderId="60" xfId="3" applyFont="1" applyBorder="1" applyAlignment="1">
      <alignment horizontal="left" vertical="top" wrapText="1"/>
    </xf>
    <xf numFmtId="0" fontId="4" fillId="0" borderId="0" xfId="6" applyFont="1" applyAlignment="1">
      <alignment horizontal="left" vertical="top" wrapText="1"/>
    </xf>
    <xf numFmtId="0" fontId="52" fillId="12" borderId="34" xfId="6" applyFont="1" applyFill="1" applyBorder="1" applyAlignment="1">
      <alignment horizontal="left" vertical="top" wrapText="1"/>
    </xf>
    <xf numFmtId="0" fontId="52" fillId="12" borderId="27" xfId="6" applyFont="1" applyFill="1" applyBorder="1" applyAlignment="1">
      <alignment horizontal="left" vertical="top" wrapText="1"/>
    </xf>
    <xf numFmtId="0" fontId="31" fillId="2" borderId="12" xfId="16" applyFont="1" applyFill="1" applyBorder="1" applyAlignment="1">
      <alignment horizontal="left" vertical="center" wrapText="1"/>
    </xf>
    <xf numFmtId="0" fontId="31" fillId="2" borderId="11" xfId="16" applyFont="1" applyFill="1" applyBorder="1" applyAlignment="1">
      <alignment horizontal="left" vertical="center" wrapText="1"/>
    </xf>
    <xf numFmtId="0" fontId="31" fillId="2" borderId="10" xfId="16" applyFont="1" applyFill="1" applyBorder="1" applyAlignment="1">
      <alignment horizontal="left" vertical="center" wrapText="1"/>
    </xf>
    <xf numFmtId="0" fontId="31" fillId="4" borderId="12" xfId="16" applyFont="1" applyFill="1" applyBorder="1" applyAlignment="1">
      <alignment horizontal="left" vertical="center" wrapText="1"/>
    </xf>
    <xf numFmtId="0" fontId="31" fillId="4" borderId="11" xfId="16" applyFont="1" applyFill="1" applyBorder="1" applyAlignment="1">
      <alignment horizontal="left" vertical="center" wrapText="1"/>
    </xf>
    <xf numFmtId="0" fontId="31" fillId="4" borderId="10" xfId="16" applyFont="1" applyFill="1" applyBorder="1" applyAlignment="1">
      <alignment horizontal="left" vertical="center" wrapText="1"/>
    </xf>
    <xf numFmtId="0" fontId="30" fillId="0" borderId="15" xfId="16" applyFont="1" applyBorder="1" applyAlignment="1">
      <alignment horizontal="left" vertical="center" wrapText="1"/>
    </xf>
    <xf numFmtId="0" fontId="30" fillId="0" borderId="0" xfId="16" applyFont="1" applyAlignment="1">
      <alignment horizontal="left" vertical="center" wrapText="1"/>
    </xf>
    <xf numFmtId="0" fontId="30" fillId="0" borderId="14" xfId="16" applyFont="1" applyBorder="1" applyAlignment="1">
      <alignment horizontal="left" vertical="center" wrapText="1"/>
    </xf>
    <xf numFmtId="49" fontId="17" fillId="8" borderId="34" xfId="16" applyNumberFormat="1" applyFont="1" applyFill="1" applyBorder="1" applyAlignment="1">
      <alignment horizontal="center" vertical="top"/>
    </xf>
    <xf numFmtId="49" fontId="17" fillId="8" borderId="33" xfId="16" applyNumberFormat="1" applyFont="1" applyFill="1" applyBorder="1" applyAlignment="1">
      <alignment horizontal="center" vertical="top"/>
    </xf>
    <xf numFmtId="49" fontId="17" fillId="8" borderId="27" xfId="16" applyNumberFormat="1" applyFont="1" applyFill="1" applyBorder="1" applyAlignment="1">
      <alignment horizontal="center" vertical="top"/>
    </xf>
    <xf numFmtId="49" fontId="17" fillId="11" borderId="26" xfId="16" applyNumberFormat="1" applyFont="1" applyFill="1" applyBorder="1" applyAlignment="1">
      <alignment horizontal="center" vertical="top" wrapText="1"/>
    </xf>
    <xf numFmtId="49" fontId="17" fillId="11" borderId="0" xfId="16" applyNumberFormat="1" applyFont="1" applyFill="1" applyAlignment="1">
      <alignment horizontal="center" vertical="top" wrapText="1"/>
    </xf>
    <xf numFmtId="0" fontId="21" fillId="11" borderId="3" xfId="16" applyFont="1" applyFill="1" applyBorder="1" applyAlignment="1">
      <alignment horizontal="center" vertical="top" wrapText="1"/>
    </xf>
    <xf numFmtId="0" fontId="30" fillId="0" borderId="8" xfId="16" applyFont="1" applyBorder="1" applyAlignment="1">
      <alignment horizontal="left" vertical="center" wrapText="1"/>
    </xf>
    <xf numFmtId="0" fontId="30" fillId="0" borderId="7" xfId="16" applyFont="1" applyBorder="1" applyAlignment="1">
      <alignment horizontal="left" vertical="center" wrapText="1"/>
    </xf>
    <xf numFmtId="0" fontId="30" fillId="0" borderId="6" xfId="16" applyFont="1" applyBorder="1" applyAlignment="1">
      <alignment horizontal="left" vertical="center" wrapText="1"/>
    </xf>
    <xf numFmtId="0" fontId="30" fillId="0" borderId="4" xfId="16" applyFont="1" applyBorder="1" applyAlignment="1">
      <alignment horizontal="left" vertical="center" wrapText="1"/>
    </xf>
    <xf numFmtId="0" fontId="30" fillId="0" borderId="3" xfId="16" applyFont="1" applyBorder="1" applyAlignment="1">
      <alignment horizontal="left" vertical="center" wrapText="1"/>
    </xf>
    <xf numFmtId="0" fontId="30" fillId="0" borderId="2" xfId="16" applyFont="1" applyBorder="1" applyAlignment="1">
      <alignment horizontal="left" vertical="center" wrapText="1"/>
    </xf>
    <xf numFmtId="0" fontId="4" fillId="3" borderId="15" xfId="16" applyFont="1" applyFill="1" applyBorder="1" applyAlignment="1">
      <alignment horizontal="left" vertical="center" wrapText="1"/>
    </xf>
    <xf numFmtId="0" fontId="4" fillId="3" borderId="0" xfId="16" applyFont="1" applyFill="1" applyAlignment="1">
      <alignment horizontal="left" vertical="center" wrapText="1"/>
    </xf>
    <xf numFmtId="0" fontId="4" fillId="3" borderId="14" xfId="16" applyFont="1" applyFill="1" applyBorder="1" applyAlignment="1">
      <alignment horizontal="left" vertical="center" wrapText="1"/>
    </xf>
    <xf numFmtId="0" fontId="4" fillId="0" borderId="15" xfId="16" applyFont="1" applyBorder="1" applyAlignment="1">
      <alignment horizontal="left" vertical="center" wrapText="1"/>
    </xf>
    <xf numFmtId="0" fontId="4" fillId="0" borderId="0" xfId="16" applyFont="1" applyAlignment="1">
      <alignment horizontal="left" vertical="center" wrapText="1"/>
    </xf>
    <xf numFmtId="0" fontId="4" fillId="0" borderId="14" xfId="16" applyFont="1" applyBorder="1" applyAlignment="1">
      <alignment horizontal="left" vertical="center" wrapText="1"/>
    </xf>
    <xf numFmtId="0" fontId="17" fillId="7" borderId="12" xfId="16" applyFont="1" applyFill="1" applyBorder="1" applyAlignment="1">
      <alignment horizontal="right" vertical="top" wrapText="1"/>
    </xf>
    <xf numFmtId="0" fontId="17" fillId="7" borderId="11" xfId="16" applyFont="1" applyFill="1" applyBorder="1" applyAlignment="1">
      <alignment horizontal="right" vertical="top" wrapText="1"/>
    </xf>
    <xf numFmtId="0" fontId="17" fillId="7" borderId="3" xfId="16" applyFont="1" applyFill="1" applyBorder="1" applyAlignment="1">
      <alignment horizontal="right" vertical="top" wrapText="1"/>
    </xf>
    <xf numFmtId="0" fontId="17" fillId="7" borderId="10" xfId="16" applyFont="1" applyFill="1" applyBorder="1" applyAlignment="1">
      <alignment horizontal="right" vertical="top" wrapText="1"/>
    </xf>
    <xf numFmtId="49" fontId="8" fillId="8" borderId="34" xfId="16" applyNumberFormat="1" applyFont="1" applyFill="1" applyBorder="1" applyAlignment="1">
      <alignment horizontal="center" vertical="top"/>
    </xf>
    <xf numFmtId="49" fontId="8" fillId="8" borderId="27" xfId="16" applyNumberFormat="1" applyFont="1" applyFill="1" applyBorder="1" applyAlignment="1">
      <alignment horizontal="center" vertical="top"/>
    </xf>
    <xf numFmtId="49" fontId="17" fillId="8" borderId="34" xfId="16" applyNumberFormat="1" applyFont="1" applyFill="1" applyBorder="1" applyAlignment="1">
      <alignment vertical="top"/>
    </xf>
    <xf numFmtId="49" fontId="17" fillId="8" borderId="33" xfId="16" applyNumberFormat="1" applyFont="1" applyFill="1" applyBorder="1" applyAlignment="1">
      <alignment vertical="top"/>
    </xf>
    <xf numFmtId="49" fontId="17" fillId="8" borderId="27" xfId="16" applyNumberFormat="1" applyFont="1" applyFill="1" applyBorder="1" applyAlignment="1">
      <alignment vertical="top"/>
    </xf>
    <xf numFmtId="49" fontId="17" fillId="13" borderId="34" xfId="16" applyNumberFormat="1" applyFont="1" applyFill="1" applyBorder="1" applyAlignment="1">
      <alignment vertical="top"/>
    </xf>
    <xf numFmtId="49" fontId="17" fillId="13" borderId="33" xfId="16" applyNumberFormat="1" applyFont="1" applyFill="1" applyBorder="1" applyAlignment="1">
      <alignment vertical="top"/>
    </xf>
    <xf numFmtId="49" fontId="17" fillId="13" borderId="27" xfId="16" applyNumberFormat="1" applyFont="1" applyFill="1" applyBorder="1" applyAlignment="1">
      <alignment vertical="top"/>
    </xf>
    <xf numFmtId="49" fontId="8" fillId="8" borderId="34" xfId="16" applyNumberFormat="1" applyFont="1" applyFill="1" applyBorder="1" applyAlignment="1">
      <alignment vertical="top"/>
    </xf>
    <xf numFmtId="49" fontId="8" fillId="8" borderId="33" xfId="16" applyNumberFormat="1" applyFont="1" applyFill="1" applyBorder="1" applyAlignment="1">
      <alignment vertical="top"/>
    </xf>
    <xf numFmtId="49" fontId="8" fillId="8" borderId="27" xfId="16" applyNumberFormat="1" applyFont="1" applyFill="1" applyBorder="1" applyAlignment="1">
      <alignment vertical="top"/>
    </xf>
    <xf numFmtId="49" fontId="8" fillId="13" borderId="34" xfId="16" applyNumberFormat="1" applyFont="1" applyFill="1" applyBorder="1" applyAlignment="1">
      <alignment vertical="top"/>
    </xf>
    <xf numFmtId="49" fontId="8" fillId="13" borderId="33" xfId="16" applyNumberFormat="1" applyFont="1" applyFill="1" applyBorder="1" applyAlignment="1">
      <alignment vertical="top"/>
    </xf>
    <xf numFmtId="49" fontId="8" fillId="13" borderId="27" xfId="16" applyNumberFormat="1" applyFont="1" applyFill="1" applyBorder="1" applyAlignment="1">
      <alignment vertical="top"/>
    </xf>
    <xf numFmtId="49" fontId="17" fillId="12" borderId="34" xfId="16" applyNumberFormat="1" applyFont="1" applyFill="1" applyBorder="1" applyAlignment="1">
      <alignment horizontal="center" vertical="top" wrapText="1"/>
    </xf>
    <xf numFmtId="49" fontId="17" fillId="12" borderId="27" xfId="16" applyNumberFormat="1" applyFont="1" applyFill="1" applyBorder="1" applyAlignment="1">
      <alignment horizontal="center" vertical="top" wrapText="1"/>
    </xf>
    <xf numFmtId="49" fontId="8" fillId="7" borderId="34" xfId="16" applyNumberFormat="1" applyFont="1" applyFill="1" applyBorder="1" applyAlignment="1">
      <alignment horizontal="center" vertical="top"/>
    </xf>
    <xf numFmtId="49" fontId="8" fillId="7" borderId="27" xfId="16" applyNumberFormat="1" applyFont="1" applyFill="1" applyBorder="1" applyAlignment="1">
      <alignment horizontal="center" vertical="top"/>
    </xf>
    <xf numFmtId="0" fontId="8" fillId="11" borderId="34" xfId="16" applyFont="1" applyFill="1" applyBorder="1" applyAlignment="1">
      <alignment horizontal="center" vertical="center" textRotation="90" wrapText="1"/>
    </xf>
    <xf numFmtId="0" fontId="8" fillId="11" borderId="33" xfId="16" applyFont="1" applyFill="1" applyBorder="1" applyAlignment="1">
      <alignment horizontal="center" vertical="center" textRotation="90" wrapText="1"/>
    </xf>
    <xf numFmtId="0" fontId="8" fillId="11" borderId="27" xfId="16" applyFont="1" applyFill="1" applyBorder="1" applyAlignment="1">
      <alignment horizontal="center" vertical="center" textRotation="90" wrapText="1"/>
    </xf>
    <xf numFmtId="49" fontId="7" fillId="0" borderId="33" xfId="16" applyNumberFormat="1" applyFont="1" applyBorder="1" applyAlignment="1">
      <alignment horizontal="center" vertical="center" textRotation="90"/>
    </xf>
    <xf numFmtId="49" fontId="7" fillId="0" borderId="27" xfId="16" applyNumberFormat="1" applyFont="1" applyBorder="1" applyAlignment="1">
      <alignment horizontal="center" vertical="center" textRotation="90"/>
    </xf>
    <xf numFmtId="49" fontId="17" fillId="12" borderId="33" xfId="16" applyNumberFormat="1" applyFont="1" applyFill="1" applyBorder="1" applyAlignment="1">
      <alignment horizontal="center" vertical="top" wrapText="1"/>
    </xf>
    <xf numFmtId="0" fontId="21" fillId="3" borderId="34" xfId="16" applyFont="1" applyFill="1" applyBorder="1" applyAlignment="1">
      <alignment horizontal="center" vertical="top" wrapText="1"/>
    </xf>
    <xf numFmtId="0" fontId="21" fillId="3" borderId="33" xfId="16" applyFont="1" applyFill="1" applyBorder="1" applyAlignment="1">
      <alignment horizontal="center" vertical="top" wrapText="1"/>
    </xf>
    <xf numFmtId="0" fontId="21" fillId="3" borderId="27" xfId="16" applyFont="1" applyFill="1" applyBorder="1" applyAlignment="1">
      <alignment horizontal="center" vertical="top" wrapText="1"/>
    </xf>
    <xf numFmtId="49" fontId="13" fillId="0" borderId="34" xfId="16" applyNumberFormat="1" applyFont="1" applyBorder="1" applyAlignment="1">
      <alignment horizontal="center" vertical="top"/>
    </xf>
    <xf numFmtId="49" fontId="13" fillId="0" borderId="33" xfId="16" applyNumberFormat="1" applyFont="1" applyBorder="1" applyAlignment="1">
      <alignment horizontal="center" vertical="top"/>
    </xf>
    <xf numFmtId="49" fontId="13" fillId="0" borderId="27" xfId="16" applyNumberFormat="1" applyFont="1" applyBorder="1" applyAlignment="1">
      <alignment horizontal="center" vertical="top"/>
    </xf>
    <xf numFmtId="0" fontId="88" fillId="12" borderId="34" xfId="6" applyFont="1" applyFill="1" applyBorder="1" applyAlignment="1">
      <alignment horizontal="left" vertical="top" wrapText="1"/>
    </xf>
    <xf numFmtId="0" fontId="88" fillId="12" borderId="33" xfId="6" applyFont="1" applyFill="1" applyBorder="1" applyAlignment="1">
      <alignment horizontal="left" vertical="top" wrapText="1"/>
    </xf>
    <xf numFmtId="0" fontId="88" fillId="12" borderId="27" xfId="6" applyFont="1" applyFill="1" applyBorder="1" applyAlignment="1">
      <alignment horizontal="left" vertical="top" wrapText="1"/>
    </xf>
    <xf numFmtId="0" fontId="88" fillId="12" borderId="37" xfId="6" applyFont="1" applyFill="1" applyBorder="1" applyAlignment="1">
      <alignment horizontal="left" vertical="top" wrapText="1"/>
    </xf>
    <xf numFmtId="0" fontId="88" fillId="12" borderId="14" xfId="6" applyFont="1" applyFill="1" applyBorder="1" applyAlignment="1">
      <alignment horizontal="left" vertical="top" wrapText="1"/>
    </xf>
    <xf numFmtId="0" fontId="88" fillId="12" borderId="2" xfId="6" applyFont="1" applyFill="1" applyBorder="1" applyAlignment="1">
      <alignment horizontal="left" vertical="top" wrapText="1"/>
    </xf>
    <xf numFmtId="0" fontId="28" fillId="11" borderId="26" xfId="16" applyFont="1" applyFill="1" applyBorder="1" applyAlignment="1">
      <alignment horizontal="left" vertical="top" wrapText="1"/>
    </xf>
    <xf numFmtId="0" fontId="28" fillId="11" borderId="37" xfId="16" applyFont="1" applyFill="1" applyBorder="1" applyAlignment="1">
      <alignment horizontal="left" vertical="top" wrapText="1"/>
    </xf>
    <xf numFmtId="0" fontId="28" fillId="11" borderId="0" xfId="16" applyFont="1" applyFill="1" applyAlignment="1">
      <alignment horizontal="left" vertical="top" wrapText="1"/>
    </xf>
    <xf numFmtId="0" fontId="28" fillId="11" borderId="14" xfId="16" applyFont="1" applyFill="1" applyBorder="1" applyAlignment="1">
      <alignment horizontal="left" vertical="top" wrapText="1"/>
    </xf>
    <xf numFmtId="0" fontId="28" fillId="11" borderId="3" xfId="16" applyFont="1" applyFill="1" applyBorder="1" applyAlignment="1">
      <alignment horizontal="left" vertical="top" wrapText="1"/>
    </xf>
    <xf numFmtId="0" fontId="28" fillId="11" borderId="2" xfId="16" applyFont="1" applyFill="1" applyBorder="1" applyAlignment="1">
      <alignment horizontal="left" vertical="top" wrapText="1"/>
    </xf>
    <xf numFmtId="49" fontId="13" fillId="0" borderId="38" xfId="16" applyNumberFormat="1" applyFont="1" applyBorder="1" applyAlignment="1">
      <alignment horizontal="center" vertical="center" textRotation="90"/>
    </xf>
    <xf numFmtId="49" fontId="13" fillId="0" borderId="15" xfId="16" applyNumberFormat="1" applyFont="1" applyBorder="1" applyAlignment="1">
      <alignment horizontal="center" vertical="center" textRotation="90"/>
    </xf>
    <xf numFmtId="49" fontId="13" fillId="0" borderId="4" xfId="16" applyNumberFormat="1" applyFont="1" applyBorder="1" applyAlignment="1">
      <alignment horizontal="center" vertical="center" textRotation="90"/>
    </xf>
    <xf numFmtId="49" fontId="17" fillId="7" borderId="34" xfId="16" applyNumberFormat="1" applyFont="1" applyFill="1" applyBorder="1" applyAlignment="1">
      <alignment horizontal="center" vertical="top"/>
    </xf>
    <xf numFmtId="49" fontId="17" fillId="7" borderId="33" xfId="16" applyNumberFormat="1" applyFont="1" applyFill="1" applyBorder="1" applyAlignment="1">
      <alignment horizontal="center" vertical="top"/>
    </xf>
    <xf numFmtId="49" fontId="17" fillId="7" borderId="27" xfId="16" applyNumberFormat="1" applyFont="1" applyFill="1" applyBorder="1" applyAlignment="1">
      <alignment horizontal="center" vertical="top"/>
    </xf>
    <xf numFmtId="49" fontId="8" fillId="11" borderId="0" xfId="16" applyNumberFormat="1" applyFont="1" applyFill="1" applyAlignment="1">
      <alignment horizontal="center" vertical="top" wrapText="1"/>
    </xf>
    <xf numFmtId="0" fontId="3" fillId="11" borderId="3" xfId="16" applyFill="1" applyBorder="1" applyAlignment="1">
      <alignment horizontal="center" vertical="top" wrapText="1"/>
    </xf>
    <xf numFmtId="0" fontId="88" fillId="12" borderId="37" xfId="6" applyFont="1" applyFill="1" applyBorder="1" applyAlignment="1">
      <alignment horizontal="left" vertical="top"/>
    </xf>
    <xf numFmtId="0" fontId="88" fillId="12" borderId="14" xfId="6" applyFont="1" applyFill="1" applyBorder="1" applyAlignment="1">
      <alignment horizontal="left" vertical="top"/>
    </xf>
    <xf numFmtId="0" fontId="88" fillId="12" borderId="2" xfId="6" applyFont="1" applyFill="1" applyBorder="1" applyAlignment="1">
      <alignment horizontal="left" vertical="top"/>
    </xf>
    <xf numFmtId="0" fontId="16" fillId="3" borderId="49" xfId="16" applyFont="1" applyFill="1" applyBorder="1" applyAlignment="1">
      <alignment horizontal="center" vertical="center"/>
    </xf>
    <xf numFmtId="0" fontId="16" fillId="3" borderId="47" xfId="16" applyFont="1" applyFill="1" applyBorder="1" applyAlignment="1">
      <alignment horizontal="center" vertical="center"/>
    </xf>
    <xf numFmtId="49" fontId="20" fillId="0" borderId="34" xfId="16" applyNumberFormat="1" applyFont="1" applyBorder="1" applyAlignment="1">
      <alignment horizontal="center" vertical="center" textRotation="90"/>
    </xf>
    <xf numFmtId="49" fontId="20" fillId="0" borderId="33" xfId="16" applyNumberFormat="1" applyFont="1" applyBorder="1" applyAlignment="1">
      <alignment horizontal="center" vertical="center" textRotation="90"/>
    </xf>
    <xf numFmtId="49" fontId="7" fillId="0" borderId="34" xfId="16" applyNumberFormat="1" applyFont="1" applyBorder="1" applyAlignment="1">
      <alignment horizontal="center" vertical="center" textRotation="90"/>
    </xf>
    <xf numFmtId="0" fontId="13" fillId="0" borderId="51" xfId="16" applyFont="1" applyBorder="1" applyAlignment="1">
      <alignment horizontal="justify" vertical="center"/>
    </xf>
    <xf numFmtId="0" fontId="13" fillId="0" borderId="29" xfId="16" applyFont="1" applyBorder="1" applyAlignment="1">
      <alignment horizontal="justify" vertical="center"/>
    </xf>
    <xf numFmtId="49" fontId="8" fillId="4" borderId="12" xfId="16" applyNumberFormat="1" applyFont="1" applyFill="1" applyBorder="1" applyAlignment="1">
      <alignment horizontal="right" vertical="top"/>
    </xf>
    <xf numFmtId="49" fontId="8" fillId="4" borderId="11" xfId="16" applyNumberFormat="1" applyFont="1" applyFill="1" applyBorder="1" applyAlignment="1">
      <alignment horizontal="right" vertical="top"/>
    </xf>
    <xf numFmtId="49" fontId="8" fillId="4" borderId="10" xfId="16" applyNumberFormat="1" applyFont="1" applyFill="1" applyBorder="1" applyAlignment="1">
      <alignment horizontal="right" vertical="top"/>
    </xf>
    <xf numFmtId="49" fontId="8" fillId="8" borderId="33" xfId="16" applyNumberFormat="1" applyFont="1" applyFill="1" applyBorder="1" applyAlignment="1">
      <alignment horizontal="center" vertical="top"/>
    </xf>
    <xf numFmtId="49" fontId="8" fillId="7" borderId="33" xfId="16" applyNumberFormat="1" applyFont="1" applyFill="1" applyBorder="1" applyAlignment="1">
      <alignment horizontal="center" vertical="top"/>
    </xf>
    <xf numFmtId="49" fontId="8" fillId="12" borderId="34" xfId="16" applyNumberFormat="1" applyFont="1" applyFill="1" applyBorder="1" applyAlignment="1">
      <alignment horizontal="center" vertical="top" wrapText="1"/>
    </xf>
    <xf numFmtId="49" fontId="8" fillId="12" borderId="33" xfId="16" applyNumberFormat="1" applyFont="1" applyFill="1" applyBorder="1" applyAlignment="1">
      <alignment horizontal="center" vertical="top" wrapText="1"/>
    </xf>
    <xf numFmtId="49" fontId="8" fillId="12" borderId="27" xfId="16" applyNumberFormat="1" applyFont="1" applyFill="1" applyBorder="1" applyAlignment="1">
      <alignment horizontal="center" vertical="top" wrapText="1"/>
    </xf>
    <xf numFmtId="0" fontId="91" fillId="12" borderId="37" xfId="6" applyFont="1" applyFill="1" applyBorder="1" applyAlignment="1">
      <alignment horizontal="left" vertical="top"/>
    </xf>
    <xf numFmtId="0" fontId="91" fillId="12" borderId="14" xfId="6" applyFont="1" applyFill="1" applyBorder="1" applyAlignment="1">
      <alignment horizontal="left" vertical="top"/>
    </xf>
    <xf numFmtId="0" fontId="91" fillId="12" borderId="2" xfId="6" applyFont="1" applyFill="1" applyBorder="1" applyAlignment="1">
      <alignment horizontal="left" vertical="top"/>
    </xf>
    <xf numFmtId="49" fontId="17" fillId="11" borderId="34" xfId="16" applyNumberFormat="1" applyFont="1" applyFill="1" applyBorder="1" applyAlignment="1">
      <alignment horizontal="center" vertical="top" wrapText="1"/>
    </xf>
    <xf numFmtId="49" fontId="17" fillId="11" borderId="33" xfId="16" applyNumberFormat="1" applyFont="1" applyFill="1" applyBorder="1" applyAlignment="1">
      <alignment horizontal="center" vertical="top" wrapText="1"/>
    </xf>
    <xf numFmtId="0" fontId="21" fillId="11" borderId="27" xfId="16" applyFont="1" applyFill="1" applyBorder="1" applyAlignment="1">
      <alignment horizontal="center" vertical="top" wrapText="1"/>
    </xf>
    <xf numFmtId="49" fontId="17" fillId="13" borderId="34" xfId="16" applyNumberFormat="1" applyFont="1" applyFill="1" applyBorder="1" applyAlignment="1">
      <alignment horizontal="center" vertical="top"/>
    </xf>
    <xf numFmtId="49" fontId="17" fillId="13" borderId="33" xfId="16" applyNumberFormat="1" applyFont="1" applyFill="1" applyBorder="1" applyAlignment="1">
      <alignment horizontal="center" vertical="top"/>
    </xf>
    <xf numFmtId="49" fontId="17" fillId="13" borderId="27" xfId="16" applyNumberFormat="1" applyFont="1" applyFill="1" applyBorder="1" applyAlignment="1">
      <alignment horizontal="center" vertical="top"/>
    </xf>
    <xf numFmtId="49" fontId="17" fillId="8" borderId="8" xfId="16" applyNumberFormat="1" applyFont="1" applyFill="1" applyBorder="1" applyAlignment="1">
      <alignment horizontal="center" vertical="top"/>
    </xf>
    <xf numFmtId="49" fontId="17" fillId="8" borderId="15" xfId="16" applyNumberFormat="1" applyFont="1" applyFill="1" applyBorder="1" applyAlignment="1">
      <alignment horizontal="center" vertical="top"/>
    </xf>
    <xf numFmtId="49" fontId="17" fillId="8" borderId="21" xfId="16" applyNumberFormat="1" applyFont="1" applyFill="1" applyBorder="1" applyAlignment="1">
      <alignment horizontal="center" vertical="top"/>
    </xf>
    <xf numFmtId="49" fontId="17" fillId="13" borderId="32" xfId="16" applyNumberFormat="1" applyFont="1" applyFill="1" applyBorder="1" applyAlignment="1">
      <alignment horizontal="center" vertical="top"/>
    </xf>
    <xf numFmtId="49" fontId="17" fillId="13" borderId="1" xfId="16" applyNumberFormat="1" applyFont="1" applyFill="1" applyBorder="1" applyAlignment="1">
      <alignment horizontal="center" vertical="top"/>
    </xf>
    <xf numFmtId="0" fontId="16" fillId="0" borderId="39" xfId="16" applyFont="1" applyBorder="1" applyAlignment="1">
      <alignment horizontal="center" vertical="center" wrapText="1"/>
    </xf>
    <xf numFmtId="0" fontId="16" fillId="0" borderId="53" xfId="16" applyFont="1" applyBorder="1" applyAlignment="1">
      <alignment horizontal="center" vertical="center" wrapText="1"/>
    </xf>
    <xf numFmtId="0" fontId="5" fillId="0" borderId="51" xfId="16" applyFont="1" applyBorder="1" applyAlignment="1">
      <alignment horizontal="left" vertical="top" wrapText="1"/>
    </xf>
    <xf numFmtId="0" fontId="5" fillId="0" borderId="55" xfId="16" applyFont="1" applyBorder="1" applyAlignment="1">
      <alignment horizontal="left" vertical="top" wrapText="1"/>
    </xf>
    <xf numFmtId="0" fontId="5" fillId="0" borderId="29" xfId="16" applyFont="1" applyBorder="1" applyAlignment="1">
      <alignment horizontal="left" vertical="top" wrapText="1"/>
    </xf>
    <xf numFmtId="49" fontId="16" fillId="14" borderId="49" xfId="16" applyNumberFormat="1" applyFont="1" applyFill="1" applyBorder="1" applyAlignment="1">
      <alignment horizontal="center" vertical="center" wrapText="1"/>
    </xf>
    <xf numFmtId="49" fontId="16" fillId="14" borderId="53" xfId="16" applyNumberFormat="1" applyFont="1" applyFill="1" applyBorder="1" applyAlignment="1">
      <alignment horizontal="center" vertical="center" wrapText="1"/>
    </xf>
    <xf numFmtId="49" fontId="16" fillId="14" borderId="47" xfId="16" applyNumberFormat="1" applyFont="1" applyFill="1" applyBorder="1" applyAlignment="1">
      <alignment horizontal="center" vertical="center" wrapText="1"/>
    </xf>
    <xf numFmtId="0" fontId="16" fillId="3" borderId="56" xfId="16" applyFont="1" applyFill="1" applyBorder="1" applyAlignment="1">
      <alignment horizontal="center" vertical="center"/>
    </xf>
    <xf numFmtId="0" fontId="16" fillId="3" borderId="59" xfId="16" applyFont="1" applyFill="1" applyBorder="1" applyAlignment="1">
      <alignment horizontal="center" vertical="center"/>
    </xf>
    <xf numFmtId="0" fontId="16" fillId="3" borderId="28" xfId="16" applyFont="1" applyFill="1" applyBorder="1" applyAlignment="1">
      <alignment horizontal="center" vertical="center"/>
    </xf>
    <xf numFmtId="0" fontId="16" fillId="3" borderId="51" xfId="16" applyFont="1" applyFill="1" applyBorder="1" applyAlignment="1">
      <alignment horizontal="left" vertical="center" wrapText="1"/>
    </xf>
    <xf numFmtId="0" fontId="16" fillId="3" borderId="55" xfId="16" applyFont="1" applyFill="1" applyBorder="1" applyAlignment="1">
      <alignment horizontal="left" vertical="center" wrapText="1"/>
    </xf>
    <xf numFmtId="0" fontId="16" fillId="3" borderId="29" xfId="16" applyFont="1" applyFill="1" applyBorder="1" applyAlignment="1">
      <alignment horizontal="left" vertical="center" wrapText="1"/>
    </xf>
    <xf numFmtId="164" fontId="16" fillId="14" borderId="56" xfId="16" applyNumberFormat="1" applyFont="1" applyFill="1" applyBorder="1" applyAlignment="1">
      <alignment horizontal="center" vertical="center" wrapText="1"/>
    </xf>
    <xf numFmtId="164" fontId="16" fillId="14" borderId="28" xfId="16" applyNumberFormat="1" applyFont="1" applyFill="1" applyBorder="1" applyAlignment="1">
      <alignment horizontal="center" vertical="center" wrapText="1"/>
    </xf>
    <xf numFmtId="0" fontId="28" fillId="11" borderId="26" xfId="16" applyFont="1" applyFill="1" applyBorder="1" applyAlignment="1">
      <alignment horizontal="center" vertical="top" wrapText="1"/>
    </xf>
    <xf numFmtId="0" fontId="28" fillId="11" borderId="37" xfId="16" applyFont="1" applyFill="1" applyBorder="1" applyAlignment="1">
      <alignment horizontal="center" vertical="top" wrapText="1"/>
    </xf>
    <xf numFmtId="0" fontId="28" fillId="11" borderId="0" xfId="16" applyFont="1" applyFill="1" applyAlignment="1">
      <alignment horizontal="center" vertical="top" wrapText="1"/>
    </xf>
    <xf numFmtId="0" fontId="28" fillId="11" borderId="14" xfId="16" applyFont="1" applyFill="1" applyBorder="1" applyAlignment="1">
      <alignment horizontal="center" vertical="top" wrapText="1"/>
    </xf>
    <xf numFmtId="0" fontId="28" fillId="11" borderId="3" xfId="16" applyFont="1" applyFill="1" applyBorder="1" applyAlignment="1">
      <alignment horizontal="center" vertical="top" wrapText="1"/>
    </xf>
    <xf numFmtId="0" fontId="28" fillId="11" borderId="2" xfId="16" applyFont="1" applyFill="1" applyBorder="1" applyAlignment="1">
      <alignment horizontal="center" vertical="top" wrapText="1"/>
    </xf>
    <xf numFmtId="49" fontId="17" fillId="13" borderId="5" xfId="16" applyNumberFormat="1" applyFont="1" applyFill="1" applyBorder="1" applyAlignment="1">
      <alignment horizontal="center" vertical="top"/>
    </xf>
    <xf numFmtId="49" fontId="5" fillId="14" borderId="49" xfId="16" applyNumberFormat="1" applyFont="1" applyFill="1" applyBorder="1" applyAlignment="1">
      <alignment horizontal="center" vertical="center" wrapText="1"/>
    </xf>
    <xf numFmtId="49" fontId="5" fillId="14" borderId="47" xfId="16" applyNumberFormat="1" applyFont="1" applyFill="1" applyBorder="1" applyAlignment="1">
      <alignment horizontal="center" vertical="center" wrapText="1"/>
    </xf>
    <xf numFmtId="0" fontId="88" fillId="12" borderId="34" xfId="6" applyFont="1" applyFill="1" applyBorder="1" applyAlignment="1">
      <alignment horizontal="left" vertical="top"/>
    </xf>
    <xf numFmtId="0" fontId="88" fillId="12" borderId="27" xfId="6" applyFont="1" applyFill="1" applyBorder="1" applyAlignment="1">
      <alignment horizontal="left" vertical="top"/>
    </xf>
    <xf numFmtId="49" fontId="13" fillId="0" borderId="18" xfId="16" applyNumberFormat="1" applyFont="1" applyBorder="1" applyAlignment="1">
      <alignment horizontal="center" vertical="top" textRotation="90"/>
    </xf>
    <xf numFmtId="49" fontId="13" fillId="0" borderId="15" xfId="16" applyNumberFormat="1" applyFont="1" applyBorder="1" applyAlignment="1">
      <alignment horizontal="center" vertical="top" textRotation="90"/>
    </xf>
    <xf numFmtId="49" fontId="13" fillId="0" borderId="21" xfId="16" applyNumberFormat="1" applyFont="1" applyBorder="1" applyAlignment="1">
      <alignment horizontal="center" vertical="top" textRotation="90"/>
    </xf>
    <xf numFmtId="0" fontId="28" fillId="11" borderId="38" xfId="16" applyFont="1" applyFill="1" applyBorder="1" applyAlignment="1">
      <alignment horizontal="center" vertical="top" wrapText="1"/>
    </xf>
    <xf numFmtId="0" fontId="28" fillId="11" borderId="15" xfId="16" applyFont="1" applyFill="1" applyBorder="1" applyAlignment="1">
      <alignment horizontal="center" vertical="top" wrapText="1"/>
    </xf>
    <xf numFmtId="0" fontId="28" fillId="11" borderId="4" xfId="16" applyFont="1" applyFill="1" applyBorder="1" applyAlignment="1">
      <alignment horizontal="center" vertical="top" wrapText="1"/>
    </xf>
    <xf numFmtId="0" fontId="5" fillId="12" borderId="34" xfId="16" applyFont="1" applyFill="1" applyBorder="1" applyAlignment="1">
      <alignment vertical="top" wrapText="1"/>
    </xf>
    <xf numFmtId="0" fontId="5" fillId="12" borderId="33" xfId="16" applyFont="1" applyFill="1" applyBorder="1" applyAlignment="1">
      <alignment vertical="top" wrapText="1"/>
    </xf>
    <xf numFmtId="0" fontId="5" fillId="12" borderId="27" xfId="16" applyFont="1" applyFill="1" applyBorder="1" applyAlignment="1">
      <alignment vertical="top" wrapText="1"/>
    </xf>
    <xf numFmtId="49" fontId="7" fillId="0" borderId="18" xfId="16" applyNumberFormat="1" applyFont="1" applyBorder="1" applyAlignment="1">
      <alignment horizontal="center" vertical="center" textRotation="90"/>
    </xf>
    <xf numFmtId="49" fontId="7" fillId="0" borderId="15" xfId="16" applyNumberFormat="1" applyFont="1" applyBorder="1" applyAlignment="1">
      <alignment horizontal="center" vertical="center" textRotation="90"/>
    </xf>
    <xf numFmtId="49" fontId="7" fillId="0" borderId="21" xfId="16" applyNumberFormat="1" applyFont="1" applyBorder="1" applyAlignment="1">
      <alignment horizontal="center" vertical="center" textRotation="90"/>
    </xf>
    <xf numFmtId="49" fontId="13" fillId="0" borderId="8" xfId="16" applyNumberFormat="1" applyFont="1" applyBorder="1" applyAlignment="1">
      <alignment horizontal="center" vertical="top" textRotation="90"/>
    </xf>
    <xf numFmtId="0" fontId="91" fillId="12" borderId="34" xfId="6" applyFont="1" applyFill="1" applyBorder="1" applyAlignment="1">
      <alignment horizontal="left" vertical="top"/>
    </xf>
    <xf numFmtId="0" fontId="91" fillId="12" borderId="27" xfId="6" applyFont="1" applyFill="1" applyBorder="1" applyAlignment="1">
      <alignment horizontal="left" vertical="top"/>
    </xf>
    <xf numFmtId="49" fontId="13" fillId="0" borderId="34" xfId="16" applyNumberFormat="1" applyFont="1" applyBorder="1" applyAlignment="1">
      <alignment horizontal="center" vertical="center" textRotation="90"/>
    </xf>
    <xf numFmtId="49" fontId="13" fillId="0" borderId="33" xfId="16" applyNumberFormat="1" applyFont="1" applyBorder="1" applyAlignment="1">
      <alignment horizontal="center" vertical="center" textRotation="90"/>
    </xf>
    <xf numFmtId="49" fontId="13" fillId="0" borderId="27" xfId="16" applyNumberFormat="1" applyFont="1" applyBorder="1" applyAlignment="1">
      <alignment horizontal="center" vertical="center" textRotation="90"/>
    </xf>
    <xf numFmtId="49" fontId="17" fillId="11" borderId="27" xfId="16" applyNumberFormat="1" applyFont="1" applyFill="1" applyBorder="1" applyAlignment="1">
      <alignment horizontal="center" vertical="top" wrapText="1"/>
    </xf>
    <xf numFmtId="49" fontId="17" fillId="12" borderId="37" xfId="16" applyNumberFormat="1" applyFont="1" applyFill="1" applyBorder="1" applyAlignment="1">
      <alignment horizontal="center" vertical="top" wrapText="1"/>
    </xf>
    <xf numFmtId="49" fontId="17" fillId="12" borderId="2" xfId="16" applyNumberFormat="1" applyFont="1" applyFill="1" applyBorder="1" applyAlignment="1">
      <alignment horizontal="center" vertical="top" wrapText="1"/>
    </xf>
    <xf numFmtId="0" fontId="5" fillId="3" borderId="56" xfId="16" applyFont="1" applyFill="1" applyBorder="1" applyAlignment="1">
      <alignment horizontal="center" vertical="center"/>
    </xf>
    <xf numFmtId="0" fontId="5" fillId="3" borderId="59" xfId="16" applyFont="1" applyFill="1" applyBorder="1" applyAlignment="1">
      <alignment horizontal="center" vertical="center"/>
    </xf>
    <xf numFmtId="49" fontId="17" fillId="8" borderId="18" xfId="16" applyNumberFormat="1" applyFont="1" applyFill="1" applyBorder="1" applyAlignment="1">
      <alignment horizontal="center" vertical="top"/>
    </xf>
    <xf numFmtId="164" fontId="5" fillId="14" borderId="63" xfId="16" applyNumberFormat="1" applyFont="1" applyFill="1" applyBorder="1" applyAlignment="1">
      <alignment horizontal="center" vertical="center" wrapText="1"/>
    </xf>
    <xf numFmtId="164" fontId="5" fillId="14" borderId="59" xfId="16" applyNumberFormat="1" applyFont="1" applyFill="1" applyBorder="1" applyAlignment="1">
      <alignment horizontal="center" vertical="center" wrapText="1"/>
    </xf>
    <xf numFmtId="49" fontId="16" fillId="0" borderId="34" xfId="16" applyNumberFormat="1" applyFont="1" applyBorder="1" applyAlignment="1">
      <alignment horizontal="center" vertical="top"/>
    </xf>
    <xf numFmtId="49" fontId="16" fillId="0" borderId="33" xfId="16" applyNumberFormat="1" applyFont="1" applyBorder="1" applyAlignment="1">
      <alignment horizontal="center" vertical="top"/>
    </xf>
    <xf numFmtId="49" fontId="16" fillId="0" borderId="27" xfId="16" applyNumberFormat="1" applyFont="1" applyBorder="1" applyAlignment="1">
      <alignment horizontal="center" vertical="top"/>
    </xf>
    <xf numFmtId="0" fontId="16" fillId="0" borderId="0" xfId="16" applyFont="1" applyAlignment="1">
      <alignment horizontal="center" vertical="top"/>
    </xf>
    <xf numFmtId="0" fontId="16" fillId="11" borderId="34" xfId="16" applyFont="1" applyFill="1" applyBorder="1" applyAlignment="1">
      <alignment horizontal="center" vertical="top"/>
    </xf>
    <xf numFmtId="0" fontId="16" fillId="11" borderId="5" xfId="16" applyFont="1" applyFill="1" applyBorder="1" applyAlignment="1">
      <alignment horizontal="center" vertical="top"/>
    </xf>
    <xf numFmtId="164" fontId="5" fillId="11" borderId="34" xfId="16" applyNumberFormat="1" applyFont="1" applyFill="1" applyBorder="1" applyAlignment="1">
      <alignment horizontal="center" vertical="top"/>
    </xf>
    <xf numFmtId="164" fontId="5" fillId="11" borderId="5" xfId="16" applyNumberFormat="1" applyFont="1" applyFill="1" applyBorder="1" applyAlignment="1">
      <alignment horizontal="center" vertical="top"/>
    </xf>
    <xf numFmtId="0" fontId="13" fillId="0" borderId="41" xfId="16" applyFont="1" applyBorder="1" applyAlignment="1">
      <alignment horizontal="left" vertical="top" wrapText="1"/>
    </xf>
    <xf numFmtId="0" fontId="13" fillId="0" borderId="29" xfId="16" applyFont="1" applyBorder="1" applyAlignment="1">
      <alignment horizontal="left" vertical="top" wrapText="1"/>
    </xf>
    <xf numFmtId="164" fontId="16" fillId="14" borderId="63" xfId="16" applyNumberFormat="1" applyFont="1" applyFill="1" applyBorder="1" applyAlignment="1">
      <alignment horizontal="center" vertical="center" wrapText="1"/>
    </xf>
    <xf numFmtId="0" fontId="16" fillId="3" borderId="39" xfId="16" applyFont="1" applyFill="1" applyBorder="1" applyAlignment="1">
      <alignment horizontal="center" vertical="center"/>
    </xf>
    <xf numFmtId="0" fontId="16" fillId="0" borderId="40" xfId="16" applyFont="1" applyBorder="1" applyAlignment="1">
      <alignment horizontal="justify" vertical="center"/>
    </xf>
    <xf numFmtId="0" fontId="16" fillId="0" borderId="54" xfId="16" applyFont="1" applyBorder="1" applyAlignment="1">
      <alignment horizontal="justify" vertical="center"/>
    </xf>
    <xf numFmtId="0" fontId="16" fillId="0" borderId="48" xfId="16" applyFont="1" applyBorder="1" applyAlignment="1">
      <alignment horizontal="justify" vertical="center"/>
    </xf>
    <xf numFmtId="0" fontId="16" fillId="0" borderId="29" xfId="16" applyFont="1" applyBorder="1" applyAlignment="1">
      <alignment horizontal="justify" vertical="center"/>
    </xf>
    <xf numFmtId="0" fontId="16" fillId="0" borderId="63" xfId="16" applyFont="1" applyBorder="1" applyAlignment="1">
      <alignment horizontal="center" vertical="center"/>
    </xf>
    <xf numFmtId="0" fontId="16" fillId="0" borderId="28" xfId="16" applyFont="1" applyBorder="1" applyAlignment="1">
      <alignment horizontal="center" vertical="center"/>
    </xf>
    <xf numFmtId="164" fontId="16" fillId="0" borderId="0" xfId="16" applyNumberFormat="1" applyFont="1" applyAlignment="1">
      <alignment horizontal="center" vertical="top"/>
    </xf>
    <xf numFmtId="0" fontId="16" fillId="0" borderId="41" xfId="16" applyFont="1" applyBorder="1" applyAlignment="1">
      <alignment vertical="center" wrapText="1"/>
    </xf>
    <xf numFmtId="0" fontId="16" fillId="0" borderId="55" xfId="16" applyFont="1" applyBorder="1" applyAlignment="1">
      <alignment vertical="center" wrapText="1"/>
    </xf>
    <xf numFmtId="0" fontId="16" fillId="0" borderId="29" xfId="16" applyFont="1" applyBorder="1" applyAlignment="1">
      <alignment vertical="center" wrapText="1"/>
    </xf>
    <xf numFmtId="0" fontId="5" fillId="0" borderId="63" xfId="16" applyFont="1" applyBorder="1" applyAlignment="1">
      <alignment horizontal="center" vertical="center"/>
    </xf>
    <xf numFmtId="0" fontId="5" fillId="0" borderId="59" xfId="16" applyFont="1" applyBorder="1" applyAlignment="1">
      <alignment horizontal="center" vertical="center"/>
    </xf>
    <xf numFmtId="0" fontId="5" fillId="0" borderId="28" xfId="16" applyFont="1" applyBorder="1" applyAlignment="1">
      <alignment horizontal="center" vertical="center"/>
    </xf>
    <xf numFmtId="0" fontId="16" fillId="0" borderId="47" xfId="16" applyFont="1" applyBorder="1" applyAlignment="1">
      <alignment horizontal="center" vertical="center" wrapText="1"/>
    </xf>
    <xf numFmtId="0" fontId="5" fillId="0" borderId="0" xfId="16" applyFont="1" applyAlignment="1">
      <alignment horizontal="center" vertical="center"/>
    </xf>
    <xf numFmtId="0" fontId="5" fillId="14" borderId="0" xfId="16" applyFont="1" applyFill="1" applyAlignment="1">
      <alignment horizontal="center" vertical="top" wrapText="1"/>
    </xf>
    <xf numFmtId="49" fontId="13" fillId="0" borderId="8" xfId="16" applyNumberFormat="1" applyFont="1" applyBorder="1" applyAlignment="1">
      <alignment horizontal="center" vertical="center" textRotation="90"/>
    </xf>
    <xf numFmtId="49" fontId="13" fillId="0" borderId="21" xfId="16" applyNumberFormat="1" applyFont="1" applyBorder="1" applyAlignment="1">
      <alignment horizontal="center" vertical="center" textRotation="90"/>
    </xf>
    <xf numFmtId="49" fontId="13" fillId="0" borderId="18" xfId="16" applyNumberFormat="1" applyFont="1" applyBorder="1" applyAlignment="1">
      <alignment horizontal="center" vertical="center" textRotation="90"/>
    </xf>
    <xf numFmtId="49" fontId="16" fillId="14" borderId="39" xfId="16" applyNumberFormat="1" applyFont="1" applyFill="1" applyBorder="1" applyAlignment="1">
      <alignment horizontal="center" vertical="center" wrapText="1"/>
    </xf>
    <xf numFmtId="0" fontId="16" fillId="0" borderId="59" xfId="16" applyFont="1" applyBorder="1" applyAlignment="1">
      <alignment horizontal="center" vertical="center"/>
    </xf>
    <xf numFmtId="0" fontId="5" fillId="3" borderId="51" xfId="16" applyFont="1" applyFill="1" applyBorder="1" applyAlignment="1">
      <alignment vertical="center" wrapText="1"/>
    </xf>
    <xf numFmtId="0" fontId="5" fillId="3" borderId="29" xfId="16" applyFont="1" applyFill="1" applyBorder="1" applyAlignment="1">
      <alignment vertical="center" wrapText="1"/>
    </xf>
    <xf numFmtId="0" fontId="28" fillId="0" borderId="55" xfId="16" applyFont="1" applyBorder="1" applyAlignment="1">
      <alignment horizontal="center" vertical="center" wrapText="1"/>
    </xf>
    <xf numFmtId="0" fontId="28" fillId="0" borderId="29" xfId="16" applyFont="1" applyBorder="1" applyAlignment="1">
      <alignment horizontal="center" vertical="center" wrapText="1"/>
    </xf>
    <xf numFmtId="0" fontId="28" fillId="12" borderId="34" xfId="16" applyFont="1" applyFill="1" applyBorder="1" applyAlignment="1">
      <alignment horizontal="center" vertical="center" textRotation="90" wrapText="1"/>
    </xf>
    <xf numFmtId="0" fontId="28" fillId="12" borderId="33" xfId="16" applyFont="1" applyFill="1" applyBorder="1" applyAlignment="1">
      <alignment horizontal="center" vertical="center" textRotation="90" wrapText="1"/>
    </xf>
    <xf numFmtId="0" fontId="28" fillId="12" borderId="27" xfId="16" applyFont="1" applyFill="1" applyBorder="1" applyAlignment="1">
      <alignment horizontal="center" vertical="center" textRotation="90" wrapText="1"/>
    </xf>
    <xf numFmtId="0" fontId="28" fillId="11" borderId="34" xfId="16" applyFont="1" applyFill="1" applyBorder="1" applyAlignment="1">
      <alignment horizontal="center" vertical="center" textRotation="90" wrapText="1"/>
    </xf>
    <xf numFmtId="0" fontId="28" fillId="11" borderId="33" xfId="16" applyFont="1" applyFill="1" applyBorder="1" applyAlignment="1">
      <alignment horizontal="center" vertical="center" textRotation="90" wrapText="1"/>
    </xf>
    <xf numFmtId="0" fontId="28" fillId="11" borderId="27" xfId="16" applyFont="1" applyFill="1" applyBorder="1" applyAlignment="1">
      <alignment horizontal="center" vertical="center" textRotation="90" wrapText="1"/>
    </xf>
    <xf numFmtId="0" fontId="28" fillId="0" borderId="7" xfId="16" applyFont="1" applyBorder="1" applyAlignment="1">
      <alignment horizontal="center" vertical="center" textRotation="90" wrapText="1"/>
    </xf>
    <xf numFmtId="0" fontId="28" fillId="0" borderId="24" xfId="16" applyFont="1" applyBorder="1" applyAlignment="1">
      <alignment horizontal="center" vertical="center" textRotation="90" wrapText="1"/>
    </xf>
    <xf numFmtId="0" fontId="28" fillId="0" borderId="20" xfId="16" applyFont="1" applyBorder="1" applyAlignment="1">
      <alignment horizontal="center" vertical="center" textRotation="90" wrapText="1"/>
    </xf>
    <xf numFmtId="0" fontId="28" fillId="0" borderId="56" xfId="16" applyFont="1" applyBorder="1" applyAlignment="1">
      <alignment horizontal="center" vertical="center" wrapText="1"/>
    </xf>
    <xf numFmtId="0" fontId="28" fillId="0" borderId="28" xfId="16" applyFont="1" applyBorder="1" applyAlignment="1">
      <alignment horizontal="center" vertical="center" wrapText="1"/>
    </xf>
    <xf numFmtId="0" fontId="25" fillId="0" borderId="0" xfId="16" applyFont="1" applyAlignment="1">
      <alignment horizontal="center" vertical="top" wrapText="1"/>
    </xf>
    <xf numFmtId="0" fontId="28" fillId="0" borderId="0" xfId="16" applyFont="1" applyAlignment="1">
      <alignment horizontal="center" vertical="center"/>
    </xf>
    <xf numFmtId="0" fontId="28" fillId="9" borderId="32" xfId="16" applyFont="1" applyFill="1" applyBorder="1" applyAlignment="1">
      <alignment horizontal="center" vertical="center" textRotation="90" wrapText="1"/>
    </xf>
    <xf numFmtId="0" fontId="28" fillId="9" borderId="22" xfId="16" applyFont="1" applyFill="1" applyBorder="1" applyAlignment="1">
      <alignment horizontal="center" vertical="center" textRotation="90" wrapText="1"/>
    </xf>
    <xf numFmtId="0" fontId="28" fillId="9" borderId="1" xfId="16" applyFont="1" applyFill="1" applyBorder="1" applyAlignment="1">
      <alignment horizontal="center" vertical="center" textRotation="90" wrapText="1"/>
    </xf>
    <xf numFmtId="2" fontId="16" fillId="14" borderId="0" xfId="16" applyNumberFormat="1" applyFont="1" applyFill="1" applyAlignment="1">
      <alignment horizontal="center" vertical="center" wrapText="1"/>
    </xf>
    <xf numFmtId="49" fontId="13" fillId="0" borderId="34" xfId="16" applyNumberFormat="1" applyFont="1" applyBorder="1" applyAlignment="1">
      <alignment vertical="top" wrapText="1"/>
    </xf>
    <xf numFmtId="49" fontId="13" fillId="0" borderId="33" xfId="16" applyNumberFormat="1" applyFont="1" applyBorder="1" applyAlignment="1">
      <alignment vertical="top" wrapText="1"/>
    </xf>
    <xf numFmtId="0" fontId="5" fillId="3" borderId="50" xfId="16" applyFont="1" applyFill="1" applyBorder="1" applyAlignment="1">
      <alignment vertical="center" wrapText="1"/>
    </xf>
    <xf numFmtId="0" fontId="5" fillId="3" borderId="54" xfId="16" applyFont="1" applyFill="1" applyBorder="1" applyAlignment="1">
      <alignment vertical="center" wrapText="1"/>
    </xf>
    <xf numFmtId="0" fontId="28" fillId="0" borderId="34" xfId="16" applyFont="1" applyBorder="1" applyAlignment="1">
      <alignment horizontal="center" vertical="center" textRotation="90" wrapText="1"/>
    </xf>
    <xf numFmtId="0" fontId="28" fillId="0" borderId="33" xfId="16" applyFont="1" applyBorder="1" applyAlignment="1">
      <alignment horizontal="center" vertical="center" textRotation="90" wrapText="1"/>
    </xf>
    <xf numFmtId="0" fontId="28" fillId="0" borderId="27" xfId="16" applyFont="1" applyBorder="1" applyAlignment="1">
      <alignment horizontal="center" vertical="center" textRotation="90" wrapText="1"/>
    </xf>
    <xf numFmtId="0" fontId="28" fillId="7" borderId="32" xfId="16" applyFont="1" applyFill="1" applyBorder="1" applyAlignment="1">
      <alignment horizontal="center" vertical="center" textRotation="90" wrapText="1"/>
    </xf>
    <xf numFmtId="0" fontId="28" fillId="7" borderId="22" xfId="16" applyFont="1" applyFill="1" applyBorder="1" applyAlignment="1">
      <alignment horizontal="center" vertical="center" textRotation="90" wrapText="1"/>
    </xf>
    <xf numFmtId="0" fontId="28" fillId="7" borderId="1" xfId="16" applyFont="1" applyFill="1" applyBorder="1" applyAlignment="1">
      <alignment horizontal="center" vertical="center" textRotation="90" wrapText="1"/>
    </xf>
    <xf numFmtId="0" fontId="28" fillId="11" borderId="7" xfId="16" applyFont="1" applyFill="1" applyBorder="1" applyAlignment="1">
      <alignment horizontal="center" vertical="center" textRotation="90" wrapText="1"/>
    </xf>
    <xf numFmtId="0" fontId="28" fillId="11" borderId="24" xfId="16" applyFont="1" applyFill="1" applyBorder="1" applyAlignment="1">
      <alignment horizontal="center" vertical="center" textRotation="90" wrapText="1"/>
    </xf>
    <xf numFmtId="0" fontId="28" fillId="11" borderId="20" xfId="16" applyFont="1" applyFill="1" applyBorder="1" applyAlignment="1">
      <alignment horizontal="center" vertical="center" textRotation="90" wrapText="1"/>
    </xf>
    <xf numFmtId="0" fontId="28" fillId="0" borderId="32" xfId="16" applyFont="1" applyBorder="1" applyAlignment="1">
      <alignment horizontal="center" vertical="center" textRotation="90" wrapText="1"/>
    </xf>
    <xf numFmtId="0" fontId="28" fillId="0" borderId="22" xfId="16" applyFont="1" applyBorder="1" applyAlignment="1">
      <alignment horizontal="center" vertical="center" textRotation="90" wrapText="1"/>
    </xf>
    <xf numFmtId="0" fontId="28" fillId="0" borderId="1" xfId="16" applyFont="1" applyBorder="1" applyAlignment="1">
      <alignment horizontal="center" vertical="center" textRotation="90" wrapText="1"/>
    </xf>
    <xf numFmtId="0" fontId="28" fillId="0" borderId="37" xfId="16" applyFont="1" applyBorder="1" applyAlignment="1">
      <alignment horizontal="center" vertical="center" wrapText="1"/>
    </xf>
    <xf numFmtId="0" fontId="28" fillId="0" borderId="14" xfId="16" applyFont="1" applyBorder="1" applyAlignment="1">
      <alignment horizontal="center" vertical="center" wrapText="1"/>
    </xf>
    <xf numFmtId="0" fontId="28" fillId="0" borderId="2" xfId="16" applyFont="1" applyBorder="1" applyAlignment="1">
      <alignment horizontal="center" vertical="center" wrapText="1"/>
    </xf>
    <xf numFmtId="0" fontId="25" fillId="0" borderId="0" xfId="16" applyFont="1" applyAlignment="1">
      <alignment horizontal="center" vertical="center" wrapText="1"/>
    </xf>
    <xf numFmtId="49" fontId="17" fillId="11" borderId="34" xfId="16" applyNumberFormat="1" applyFont="1" applyFill="1" applyBorder="1" applyAlignment="1">
      <alignment horizontal="center" vertical="top"/>
    </xf>
    <xf numFmtId="49" fontId="17" fillId="11" borderId="33" xfId="16" applyNumberFormat="1" applyFont="1" applyFill="1" applyBorder="1" applyAlignment="1">
      <alignment horizontal="center" vertical="top"/>
    </xf>
    <xf numFmtId="49" fontId="17" fillId="11" borderId="27" xfId="16" applyNumberFormat="1" applyFont="1" applyFill="1" applyBorder="1" applyAlignment="1">
      <alignment horizontal="center" vertical="top"/>
    </xf>
    <xf numFmtId="0" fontId="5" fillId="3" borderId="51" xfId="16" applyFont="1" applyFill="1" applyBorder="1" applyAlignment="1">
      <alignment horizontal="left" vertical="center" wrapText="1"/>
    </xf>
    <xf numFmtId="0" fontId="5" fillId="3" borderId="55" xfId="16" applyFont="1" applyFill="1" applyBorder="1" applyAlignment="1">
      <alignment horizontal="left" vertical="center" wrapText="1"/>
    </xf>
    <xf numFmtId="0" fontId="5" fillId="3" borderId="29" xfId="16" applyFont="1" applyFill="1" applyBorder="1" applyAlignment="1">
      <alignment horizontal="left" vertical="center" wrapText="1"/>
    </xf>
    <xf numFmtId="0" fontId="5" fillId="3" borderId="28" xfId="16" applyFont="1" applyFill="1" applyBorder="1" applyAlignment="1">
      <alignment horizontal="center" vertical="center"/>
    </xf>
    <xf numFmtId="0" fontId="5" fillId="0" borderId="3" xfId="16" applyFont="1" applyBorder="1" applyAlignment="1">
      <alignment horizontal="center"/>
    </xf>
    <xf numFmtId="0" fontId="16" fillId="3" borderId="55" xfId="16" applyFont="1" applyFill="1" applyBorder="1" applyAlignment="1">
      <alignment vertical="center" wrapText="1"/>
    </xf>
    <xf numFmtId="0" fontId="16" fillId="3" borderId="29" xfId="16" applyFont="1" applyFill="1" applyBorder="1" applyAlignment="1">
      <alignment vertical="center" wrapText="1"/>
    </xf>
    <xf numFmtId="0" fontId="8" fillId="0" borderId="14" xfId="16" applyFont="1" applyBorder="1" applyAlignment="1">
      <alignment horizontal="center" vertical="center" textRotation="90"/>
    </xf>
    <xf numFmtId="0" fontId="8" fillId="0" borderId="2" xfId="16" applyFont="1" applyBorder="1" applyAlignment="1">
      <alignment horizontal="center" vertical="center" textRotation="90"/>
    </xf>
    <xf numFmtId="49" fontId="8" fillId="0" borderId="0" xfId="3" applyNumberFormat="1" applyFont="1" applyAlignment="1">
      <alignment horizontal="left" vertical="top" wrapText="1"/>
    </xf>
    <xf numFmtId="0" fontId="4" fillId="0" borderId="0" xfId="0" applyFont="1" applyAlignment="1">
      <alignment wrapText="1"/>
    </xf>
    <xf numFmtId="0" fontId="4" fillId="0" borderId="0" xfId="0" applyFont="1" applyAlignment="1">
      <alignment horizontal="left" vertical="top" wrapText="1"/>
    </xf>
    <xf numFmtId="0" fontId="4" fillId="0" borderId="0" xfId="0" applyFont="1" applyAlignment="1">
      <alignment horizontal="left" vertical="top" wrapText="1"/>
    </xf>
  </cellXfs>
  <cellStyles count="19">
    <cellStyle name="Geras" xfId="12" builtinId="26"/>
    <cellStyle name="Įprastas" xfId="0" builtinId="0"/>
    <cellStyle name="Įprastas 2" xfId="7" xr:uid="{B46AFB71-C651-4FA3-B80C-17739222322A}"/>
    <cellStyle name="Įprastas 2 2" xfId="6" xr:uid="{8C3FDB6F-1917-4382-9642-2716446ACE3A}"/>
    <cellStyle name="Įprastas 2 2 2 2" xfId="18" xr:uid="{188BC6B8-AEB0-4986-AB29-A54E1DB79DA3}"/>
    <cellStyle name="Įprastas 3" xfId="10" xr:uid="{683FBABD-A832-476B-BE24-5FE8F6717C10}"/>
    <cellStyle name="Įprastas 3 2" xfId="11" xr:uid="{2005A6DA-A72C-4901-8588-4878672812B2}"/>
    <cellStyle name="Įprastas 4" xfId="3" xr:uid="{7F8DD7B0-E3F6-4A94-8331-7E80A4B40F3E}"/>
    <cellStyle name="Įprastas 4 2" xfId="8" xr:uid="{172DF9DD-0FF0-4802-907A-FCE7920E4182}"/>
    <cellStyle name="Įprastas 4 3" xfId="13" xr:uid="{A67B8F21-FEB3-469F-AA5E-2C55327F26B9}"/>
    <cellStyle name="Įprastas 5" xfId="4" xr:uid="{75E9698A-E09C-44EF-ABAA-793A809D4044}"/>
    <cellStyle name="Įprastas 5 2" xfId="9" xr:uid="{99E80427-62B4-4847-8ACD-7743D6EED94E}"/>
    <cellStyle name="Įprastas 6" xfId="5" xr:uid="{A23732DF-AEBE-4366-8453-DF5247CB517A}"/>
    <cellStyle name="Įprastas 7" xfId="16" xr:uid="{D3BCEA26-BA5D-429C-A1C8-42A4FB4CBEF1}"/>
    <cellStyle name="Kablelis" xfId="1" builtinId="3"/>
    <cellStyle name="Kablelis 2" xfId="14" xr:uid="{6A823121-89CB-4FBF-9940-B623593693AC}"/>
    <cellStyle name="Normal_Kopija 13 programos Excel" xfId="15" xr:uid="{3C8BAC92-D7E2-44B2-AFA1-429680E912C2}"/>
    <cellStyle name="Procentai" xfId="2" builtinId="5"/>
    <cellStyle name="Valiuta 2" xfId="17" xr:uid="{2A3395ED-A270-4768-A318-6D5826BD7A2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DDBA28-1E8B-4AE5-AC53-B4EC8DB82C34}">
  <sheetPr>
    <pageSetUpPr fitToPage="1"/>
  </sheetPr>
  <dimension ref="A1:W141"/>
  <sheetViews>
    <sheetView tabSelected="1" view="pageBreakPreview" zoomScaleNormal="80" zoomScaleSheetLayoutView="100" workbookViewId="0">
      <selection activeCell="S9" sqref="S9"/>
    </sheetView>
  </sheetViews>
  <sheetFormatPr defaultRowHeight="15" x14ac:dyDescent="0.25"/>
  <cols>
    <col min="1" max="1" width="2.7109375" customWidth="1"/>
    <col min="2" max="4" width="3.140625" customWidth="1"/>
    <col min="5" max="5" width="3.5703125" customWidth="1"/>
    <col min="6" max="6" width="38.28515625" customWidth="1"/>
    <col min="7" max="7" width="4.7109375" customWidth="1"/>
    <col min="8" max="8" width="4.28515625" customWidth="1"/>
    <col min="9" max="9" width="6.140625" customWidth="1"/>
    <col min="10" max="10" width="29.85546875" style="1" customWidth="1"/>
    <col min="11" max="11" width="7.7109375" customWidth="1"/>
    <col min="12" max="12" width="12" customWidth="1"/>
    <col min="13" max="13" width="41.85546875" customWidth="1"/>
    <col min="14" max="14" width="11.5703125" customWidth="1"/>
    <col min="15" max="15" width="20.28515625" customWidth="1"/>
  </cols>
  <sheetData>
    <row r="1" spans="1:16" ht="42.75" customHeight="1" x14ac:dyDescent="0.25">
      <c r="L1" s="332"/>
      <c r="M1" s="332"/>
      <c r="N1" s="5782" t="s">
        <v>1393</v>
      </c>
      <c r="O1" s="5782"/>
      <c r="P1" s="333"/>
    </row>
    <row r="2" spans="1:16" ht="15" customHeight="1" x14ac:dyDescent="0.25">
      <c r="L2" s="332"/>
      <c r="M2" s="332"/>
      <c r="N2" s="5782"/>
      <c r="O2" s="5782"/>
    </row>
    <row r="3" spans="1:16" ht="15" customHeight="1" x14ac:dyDescent="0.25">
      <c r="A3" s="3960" t="s">
        <v>183</v>
      </c>
      <c r="B3" s="3960"/>
      <c r="C3" s="3960"/>
      <c r="D3" s="3960"/>
      <c r="E3" s="3960"/>
      <c r="F3" s="3960"/>
      <c r="G3" s="3960"/>
      <c r="H3" s="3960"/>
      <c r="I3" s="3960"/>
      <c r="J3" s="3960"/>
      <c r="K3" s="3960"/>
      <c r="L3" s="3960"/>
      <c r="M3" s="3960"/>
      <c r="N3" s="3960"/>
      <c r="O3" s="3960"/>
    </row>
    <row r="4" spans="1:16" x14ac:dyDescent="0.25">
      <c r="A4" s="3961" t="s">
        <v>182</v>
      </c>
      <c r="B4" s="3961"/>
      <c r="C4" s="3961"/>
      <c r="D4" s="3961"/>
      <c r="E4" s="3961"/>
      <c r="F4" s="3961"/>
      <c r="G4" s="3961"/>
      <c r="H4" s="3961"/>
      <c r="I4" s="3961"/>
      <c r="J4" s="3961"/>
      <c r="K4" s="3961"/>
      <c r="L4" s="3961"/>
      <c r="M4" s="3961"/>
      <c r="N4" s="3961"/>
      <c r="O4" s="3961"/>
    </row>
    <row r="5" spans="1:16" x14ac:dyDescent="0.25">
      <c r="A5" s="3961" t="s">
        <v>181</v>
      </c>
      <c r="B5" s="3961"/>
      <c r="C5" s="3961"/>
      <c r="D5" s="3961"/>
      <c r="E5" s="3961"/>
      <c r="F5" s="3961"/>
      <c r="G5" s="3961"/>
      <c r="H5" s="3961"/>
      <c r="I5" s="3961"/>
      <c r="J5" s="3961"/>
      <c r="K5" s="3961"/>
      <c r="L5" s="3961"/>
      <c r="M5" s="3961"/>
      <c r="N5" s="3961"/>
      <c r="O5" s="3961"/>
    </row>
    <row r="6" spans="1:16" ht="16.5" thickBot="1" x14ac:dyDescent="0.3">
      <c r="A6" s="330"/>
      <c r="B6" s="330"/>
      <c r="C6" s="330"/>
      <c r="D6" s="330"/>
      <c r="E6" s="330"/>
      <c r="F6" s="330"/>
      <c r="G6" s="330"/>
      <c r="H6" s="330"/>
      <c r="I6" s="330"/>
      <c r="J6" s="331"/>
      <c r="K6" s="330"/>
      <c r="L6" s="330"/>
      <c r="M6" s="329"/>
      <c r="N6" s="4058" t="s">
        <v>26</v>
      </c>
      <c r="O6" s="4058"/>
    </row>
    <row r="7" spans="1:16" ht="29.25" customHeight="1" thickBot="1" x14ac:dyDescent="0.3">
      <c r="A7" s="3962" t="s">
        <v>180</v>
      </c>
      <c r="B7" s="3965" t="s">
        <v>179</v>
      </c>
      <c r="C7" s="3968" t="s">
        <v>175</v>
      </c>
      <c r="D7" s="4082" t="s">
        <v>178</v>
      </c>
      <c r="E7" s="4112" t="s">
        <v>177</v>
      </c>
      <c r="F7" s="4085" t="s">
        <v>176</v>
      </c>
      <c r="G7" s="4115" t="s">
        <v>175</v>
      </c>
      <c r="H7" s="4066" t="s">
        <v>174</v>
      </c>
      <c r="I7" s="4088" t="s">
        <v>173</v>
      </c>
      <c r="J7" s="4118" t="s">
        <v>172</v>
      </c>
      <c r="K7" s="4066" t="s">
        <v>171</v>
      </c>
      <c r="L7" s="4069" t="s">
        <v>170</v>
      </c>
      <c r="M7" s="4120" t="s">
        <v>169</v>
      </c>
      <c r="N7" s="4121"/>
      <c r="O7" s="4122"/>
    </row>
    <row r="8" spans="1:16" x14ac:dyDescent="0.25">
      <c r="A8" s="3963"/>
      <c r="B8" s="3966"/>
      <c r="C8" s="3969"/>
      <c r="D8" s="4083"/>
      <c r="E8" s="4113"/>
      <c r="F8" s="4086"/>
      <c r="G8" s="4116"/>
      <c r="H8" s="4067"/>
      <c r="I8" s="4089"/>
      <c r="J8" s="4119"/>
      <c r="K8" s="4067"/>
      <c r="L8" s="4070"/>
      <c r="M8" s="4072" t="s">
        <v>168</v>
      </c>
      <c r="N8" s="4093" t="s">
        <v>167</v>
      </c>
      <c r="O8" s="4095" t="s">
        <v>166</v>
      </c>
    </row>
    <row r="9" spans="1:16" ht="125.25" customHeight="1" thickBot="1" x14ac:dyDescent="0.3">
      <c r="A9" s="3964"/>
      <c r="B9" s="3967"/>
      <c r="C9" s="3970"/>
      <c r="D9" s="4084"/>
      <c r="E9" s="4114"/>
      <c r="F9" s="4087"/>
      <c r="G9" s="4117"/>
      <c r="H9" s="4068"/>
      <c r="I9" s="4090"/>
      <c r="J9" s="4119"/>
      <c r="K9" s="4068"/>
      <c r="L9" s="4071"/>
      <c r="M9" s="4073"/>
      <c r="N9" s="4094"/>
      <c r="O9" s="4096"/>
    </row>
    <row r="10" spans="1:16" ht="17.25" customHeight="1" thickBot="1" x14ac:dyDescent="0.3">
      <c r="A10" s="325" t="s">
        <v>33</v>
      </c>
      <c r="B10" s="4074" t="s">
        <v>165</v>
      </c>
      <c r="C10" s="4075"/>
      <c r="D10" s="4075"/>
      <c r="E10" s="4075"/>
      <c r="F10" s="4075"/>
      <c r="G10" s="4075"/>
      <c r="H10" s="4075"/>
      <c r="I10" s="4075"/>
      <c r="J10" s="4075"/>
      <c r="K10" s="324"/>
      <c r="L10" s="323"/>
      <c r="M10" s="322"/>
      <c r="N10" s="322"/>
      <c r="O10" s="321"/>
    </row>
    <row r="11" spans="1:16" ht="30" customHeight="1" thickBot="1" x14ac:dyDescent="0.3">
      <c r="A11" s="320"/>
      <c r="B11" s="319"/>
      <c r="C11" s="316"/>
      <c r="D11" s="316"/>
      <c r="E11" s="316"/>
      <c r="F11" s="318"/>
      <c r="G11" s="318"/>
      <c r="H11" s="316"/>
      <c r="I11" s="316"/>
      <c r="J11" s="317"/>
      <c r="K11" s="316"/>
      <c r="L11" s="315"/>
      <c r="M11" s="314" t="s">
        <v>164</v>
      </c>
      <c r="N11" s="313" t="s">
        <v>163</v>
      </c>
      <c r="O11" s="312" t="s">
        <v>162</v>
      </c>
    </row>
    <row r="12" spans="1:16" ht="16.5" customHeight="1" thickBot="1" x14ac:dyDescent="0.3">
      <c r="A12" s="164" t="s">
        <v>33</v>
      </c>
      <c r="B12" s="163" t="s">
        <v>33</v>
      </c>
      <c r="C12" s="4059" t="s">
        <v>161</v>
      </c>
      <c r="D12" s="4060"/>
      <c r="E12" s="4060"/>
      <c r="F12" s="4060"/>
      <c r="G12" s="4060"/>
      <c r="H12" s="4060"/>
      <c r="I12" s="4060"/>
      <c r="J12" s="4060"/>
      <c r="K12" s="4060"/>
      <c r="L12" s="4060"/>
      <c r="M12" s="4060"/>
      <c r="N12" s="4060"/>
      <c r="O12" s="4061"/>
    </row>
    <row r="13" spans="1:16" ht="39" thickBot="1" x14ac:dyDescent="0.3">
      <c r="A13" s="137"/>
      <c r="B13" s="4064"/>
      <c r="C13" s="4097"/>
      <c r="D13" s="4098"/>
      <c r="E13" s="4098"/>
      <c r="F13" s="4098"/>
      <c r="G13" s="4098"/>
      <c r="H13" s="4098"/>
      <c r="I13" s="4098"/>
      <c r="J13" s="4098"/>
      <c r="K13" s="4098"/>
      <c r="L13" s="4099"/>
      <c r="M13" s="311" t="s">
        <v>160</v>
      </c>
      <c r="N13" s="310" t="s">
        <v>159</v>
      </c>
      <c r="O13" s="309">
        <v>83</v>
      </c>
    </row>
    <row r="14" spans="1:16" ht="30.75" customHeight="1" thickBot="1" x14ac:dyDescent="0.3">
      <c r="A14" s="137"/>
      <c r="B14" s="4065"/>
      <c r="C14" s="4100"/>
      <c r="D14" s="4101"/>
      <c r="E14" s="4101"/>
      <c r="F14" s="4101"/>
      <c r="G14" s="4101"/>
      <c r="H14" s="4101"/>
      <c r="I14" s="4101"/>
      <c r="J14" s="4101"/>
      <c r="K14" s="4101"/>
      <c r="L14" s="4102"/>
      <c r="M14" s="311" t="s">
        <v>158</v>
      </c>
      <c r="N14" s="310" t="s">
        <v>62</v>
      </c>
      <c r="O14" s="309">
        <v>60</v>
      </c>
    </row>
    <row r="15" spans="1:16" ht="22.5" customHeight="1" x14ac:dyDescent="0.25">
      <c r="A15" s="3976" t="s">
        <v>33</v>
      </c>
      <c r="B15" s="4023" t="s">
        <v>33</v>
      </c>
      <c r="C15" s="4025" t="s">
        <v>33</v>
      </c>
      <c r="D15" s="4076" t="s">
        <v>157</v>
      </c>
      <c r="E15" s="4077"/>
      <c r="F15" s="4078"/>
      <c r="G15" s="3954" t="s">
        <v>156</v>
      </c>
      <c r="H15" s="3957" t="s">
        <v>40</v>
      </c>
      <c r="I15" s="4015" t="s">
        <v>39</v>
      </c>
      <c r="J15" s="3951" t="s">
        <v>38</v>
      </c>
      <c r="K15" s="74" t="s">
        <v>118</v>
      </c>
      <c r="L15" s="308">
        <f>L22+L26+L27+L29+L30</f>
        <v>8337.6999999999989</v>
      </c>
      <c r="M15" s="256" t="s">
        <v>155</v>
      </c>
      <c r="N15" s="184" t="s">
        <v>76</v>
      </c>
      <c r="O15" s="87">
        <v>134</v>
      </c>
    </row>
    <row r="16" spans="1:16" ht="18.75" customHeight="1" x14ac:dyDescent="0.25">
      <c r="A16" s="4062"/>
      <c r="B16" s="3984"/>
      <c r="C16" s="4063"/>
      <c r="D16" s="4079"/>
      <c r="E16" s="4080"/>
      <c r="F16" s="4081"/>
      <c r="G16" s="3956"/>
      <c r="H16" s="3958"/>
      <c r="I16" s="4032"/>
      <c r="J16" s="3952"/>
      <c r="K16" s="255" t="s">
        <v>154</v>
      </c>
      <c r="L16" s="307"/>
      <c r="M16" s="306"/>
      <c r="N16" s="176"/>
      <c r="O16" s="305"/>
    </row>
    <row r="17" spans="1:21" ht="25.5" x14ac:dyDescent="0.25">
      <c r="A17" s="4062"/>
      <c r="B17" s="3984"/>
      <c r="C17" s="4063"/>
      <c r="D17" s="4079"/>
      <c r="E17" s="4080"/>
      <c r="F17" s="4081"/>
      <c r="G17" s="3956"/>
      <c r="H17" s="3958"/>
      <c r="I17" s="4032"/>
      <c r="J17" s="3952"/>
      <c r="K17" s="255" t="s">
        <v>133</v>
      </c>
      <c r="L17" s="302">
        <f>L23</f>
        <v>74.400000000000006</v>
      </c>
      <c r="M17" s="301" t="s">
        <v>153</v>
      </c>
      <c r="N17" s="176" t="s">
        <v>76</v>
      </c>
      <c r="O17" s="300">
        <v>136</v>
      </c>
      <c r="R17" s="79"/>
      <c r="T17" s="79"/>
    </row>
    <row r="18" spans="1:21" ht="26.25" thickBot="1" x14ac:dyDescent="0.3">
      <c r="A18" s="4062"/>
      <c r="B18" s="3984"/>
      <c r="C18" s="4063"/>
      <c r="D18" s="4079"/>
      <c r="E18" s="4080"/>
      <c r="F18" s="4081"/>
      <c r="G18" s="3956"/>
      <c r="H18" s="3958"/>
      <c r="I18" s="4032"/>
      <c r="J18" s="3952"/>
      <c r="K18" s="255" t="s">
        <v>134</v>
      </c>
      <c r="L18" s="302" t="str">
        <f>L25</f>
        <v>0,0</v>
      </c>
      <c r="M18" s="304" t="s">
        <v>152</v>
      </c>
      <c r="N18" s="195" t="s">
        <v>113</v>
      </c>
      <c r="O18" s="303">
        <v>4</v>
      </c>
    </row>
    <row r="19" spans="1:21" ht="23.25" customHeight="1" x14ac:dyDescent="0.25">
      <c r="A19" s="4062"/>
      <c r="B19" s="3984"/>
      <c r="C19" s="4063"/>
      <c r="D19" s="4079"/>
      <c r="E19" s="4080"/>
      <c r="F19" s="4081"/>
      <c r="G19" s="3956"/>
      <c r="H19" s="3958"/>
      <c r="I19" s="4032"/>
      <c r="J19" s="3952"/>
      <c r="K19" s="255" t="s">
        <v>36</v>
      </c>
      <c r="L19" s="302">
        <f>L24</f>
        <v>23</v>
      </c>
      <c r="M19" s="301" t="s">
        <v>151</v>
      </c>
      <c r="N19" s="176" t="s">
        <v>76</v>
      </c>
      <c r="O19" s="300">
        <v>162</v>
      </c>
    </row>
    <row r="20" spans="1:21" ht="25.5" x14ac:dyDescent="0.25">
      <c r="A20" s="4062"/>
      <c r="B20" s="3984"/>
      <c r="C20" s="4063"/>
      <c r="D20" s="4079"/>
      <c r="E20" s="4080"/>
      <c r="F20" s="4081"/>
      <c r="G20" s="3956"/>
      <c r="H20" s="3958"/>
      <c r="I20" s="4032"/>
      <c r="J20" s="3952"/>
      <c r="K20" s="255"/>
      <c r="L20" s="254"/>
      <c r="M20" s="301" t="s">
        <v>150</v>
      </c>
      <c r="N20" s="176" t="s">
        <v>113</v>
      </c>
      <c r="O20" s="300">
        <v>71</v>
      </c>
    </row>
    <row r="21" spans="1:21" ht="16.5" customHeight="1" thickBot="1" x14ac:dyDescent="0.3">
      <c r="A21" s="3977"/>
      <c r="B21" s="4024"/>
      <c r="C21" s="4026"/>
      <c r="D21" s="4079"/>
      <c r="E21" s="4080"/>
      <c r="F21" s="4081"/>
      <c r="G21" s="3956"/>
      <c r="H21" s="3959"/>
      <c r="I21" s="4016"/>
      <c r="J21" s="3953"/>
      <c r="K21" s="299" t="s">
        <v>29</v>
      </c>
      <c r="L21" s="69">
        <f>SUM(L15:L20)</f>
        <v>8435.0999999999985</v>
      </c>
      <c r="M21" s="259"/>
      <c r="N21" s="54"/>
      <c r="O21" s="258"/>
      <c r="P21" s="79"/>
      <c r="R21" s="79"/>
    </row>
    <row r="22" spans="1:21" ht="15" customHeight="1" x14ac:dyDescent="0.25">
      <c r="A22" s="3971" t="s">
        <v>33</v>
      </c>
      <c r="B22" s="3991" t="s">
        <v>33</v>
      </c>
      <c r="C22" s="3981" t="s">
        <v>33</v>
      </c>
      <c r="D22" s="3994"/>
      <c r="E22" s="3986" t="s">
        <v>33</v>
      </c>
      <c r="F22" s="3989" t="s">
        <v>149</v>
      </c>
      <c r="G22" s="3956"/>
      <c r="H22" s="76"/>
      <c r="I22" s="142"/>
      <c r="J22" s="103"/>
      <c r="K22" s="65" t="s">
        <v>118</v>
      </c>
      <c r="L22" s="298">
        <v>8248.5</v>
      </c>
      <c r="M22" s="285"/>
      <c r="N22" s="284"/>
      <c r="O22" s="283"/>
      <c r="P22" s="104"/>
      <c r="Q22" s="104"/>
      <c r="R22" s="104"/>
      <c r="S22" s="104"/>
      <c r="T22" s="79"/>
      <c r="U22" s="79"/>
    </row>
    <row r="23" spans="1:21" ht="15" customHeight="1" x14ac:dyDescent="0.25">
      <c r="A23" s="3972"/>
      <c r="B23" s="3992"/>
      <c r="C23" s="3982"/>
      <c r="D23" s="3995"/>
      <c r="E23" s="3987"/>
      <c r="F23" s="3990"/>
      <c r="G23" s="3956"/>
      <c r="H23" s="66"/>
      <c r="I23" s="133"/>
      <c r="J23" s="295"/>
      <c r="K23" s="297" t="s">
        <v>133</v>
      </c>
      <c r="L23" s="296">
        <v>74.400000000000006</v>
      </c>
      <c r="M23" s="276"/>
      <c r="N23" s="275"/>
      <c r="O23" s="274"/>
      <c r="P23" s="104"/>
      <c r="Q23" s="79"/>
      <c r="R23" s="79"/>
      <c r="S23" s="79"/>
      <c r="T23" s="79"/>
      <c r="U23" s="104"/>
    </row>
    <row r="24" spans="1:21" ht="13.5" customHeight="1" x14ac:dyDescent="0.25">
      <c r="A24" s="3972"/>
      <c r="B24" s="3992"/>
      <c r="C24" s="3982"/>
      <c r="D24" s="3995"/>
      <c r="E24" s="3987"/>
      <c r="F24" s="3990"/>
      <c r="G24" s="3956"/>
      <c r="H24" s="66"/>
      <c r="I24" s="133"/>
      <c r="J24" s="295"/>
      <c r="K24" s="294" t="s">
        <v>36</v>
      </c>
      <c r="L24" s="293">
        <v>23</v>
      </c>
      <c r="M24" s="276"/>
      <c r="N24" s="275"/>
      <c r="O24" s="274"/>
      <c r="P24" s="79"/>
      <c r="Q24" s="79"/>
      <c r="S24" s="79"/>
      <c r="U24" s="79"/>
    </row>
    <row r="25" spans="1:21" ht="22.15" customHeight="1" thickBot="1" x14ac:dyDescent="0.3">
      <c r="A25" s="3973"/>
      <c r="B25" s="3993"/>
      <c r="C25" s="3983"/>
      <c r="D25" s="3995"/>
      <c r="E25" s="3988"/>
      <c r="F25" s="3990"/>
      <c r="G25" s="3956"/>
      <c r="H25" s="58"/>
      <c r="I25" s="124"/>
      <c r="J25" s="292"/>
      <c r="K25" s="291" t="s">
        <v>134</v>
      </c>
      <c r="L25" s="290" t="s">
        <v>148</v>
      </c>
      <c r="M25" s="289"/>
      <c r="N25" s="54"/>
      <c r="O25" s="258"/>
      <c r="Q25" s="79"/>
      <c r="R25" s="79"/>
    </row>
    <row r="26" spans="1:21" ht="15.75" thickBot="1" x14ac:dyDescent="0.3">
      <c r="A26" s="156" t="s">
        <v>33</v>
      </c>
      <c r="B26" s="282" t="s">
        <v>33</v>
      </c>
      <c r="C26" s="179" t="s">
        <v>33</v>
      </c>
      <c r="D26" s="3995"/>
      <c r="E26" s="281" t="s">
        <v>35</v>
      </c>
      <c r="F26" s="280" t="s">
        <v>147</v>
      </c>
      <c r="G26" s="3956"/>
      <c r="H26" s="66"/>
      <c r="I26" s="133"/>
      <c r="J26" s="279"/>
      <c r="K26" s="288" t="s">
        <v>118</v>
      </c>
      <c r="L26" s="287">
        <v>4.8</v>
      </c>
      <c r="M26" s="285"/>
      <c r="N26" s="284"/>
      <c r="O26" s="283"/>
      <c r="Q26" s="79"/>
    </row>
    <row r="27" spans="1:21" ht="19.5" hidden="1" customHeight="1" thickBot="1" x14ac:dyDescent="0.3">
      <c r="A27" s="156" t="s">
        <v>33</v>
      </c>
      <c r="B27" s="282" t="s">
        <v>33</v>
      </c>
      <c r="C27" s="179" t="s">
        <v>33</v>
      </c>
      <c r="D27" s="3995"/>
      <c r="E27" s="281" t="s">
        <v>103</v>
      </c>
      <c r="F27" s="280" t="s">
        <v>146</v>
      </c>
      <c r="G27" s="3956"/>
      <c r="H27" s="66"/>
      <c r="I27" s="133"/>
      <c r="J27" s="279"/>
      <c r="K27" s="286" t="s">
        <v>118</v>
      </c>
      <c r="L27" s="277"/>
      <c r="M27" s="276"/>
      <c r="N27" s="275"/>
      <c r="O27" s="274"/>
    </row>
    <row r="28" spans="1:21" ht="15.75" thickBot="1" x14ac:dyDescent="0.3">
      <c r="A28" s="156" t="s">
        <v>33</v>
      </c>
      <c r="B28" s="282" t="s">
        <v>33</v>
      </c>
      <c r="C28" s="179" t="s">
        <v>33</v>
      </c>
      <c r="D28" s="3995"/>
      <c r="E28" s="281" t="s">
        <v>101</v>
      </c>
      <c r="F28" s="280" t="s">
        <v>145</v>
      </c>
      <c r="G28" s="3956"/>
      <c r="H28" s="66"/>
      <c r="I28" s="133"/>
      <c r="J28" s="279"/>
      <c r="K28" s="288" t="s">
        <v>118</v>
      </c>
      <c r="L28" s="287"/>
      <c r="M28" s="276"/>
      <c r="N28" s="275"/>
      <c r="O28" s="274"/>
    </row>
    <row r="29" spans="1:21" ht="15.75" thickBot="1" x14ac:dyDescent="0.3">
      <c r="A29" s="156" t="s">
        <v>33</v>
      </c>
      <c r="B29" s="282" t="s">
        <v>33</v>
      </c>
      <c r="C29" s="179" t="s">
        <v>33</v>
      </c>
      <c r="D29" s="3995"/>
      <c r="E29" s="281" t="s">
        <v>97</v>
      </c>
      <c r="F29" s="280" t="s">
        <v>144</v>
      </c>
      <c r="G29" s="3956"/>
      <c r="H29" s="66"/>
      <c r="I29" s="133"/>
      <c r="J29" s="279"/>
      <c r="K29" s="286" t="s">
        <v>118</v>
      </c>
      <c r="L29" s="277">
        <v>27.4</v>
      </c>
      <c r="M29" s="285"/>
      <c r="N29" s="284"/>
      <c r="O29" s="283"/>
    </row>
    <row r="30" spans="1:21" ht="15.75" thickBot="1" x14ac:dyDescent="0.3">
      <c r="A30" s="156" t="s">
        <v>33</v>
      </c>
      <c r="B30" s="282" t="s">
        <v>33</v>
      </c>
      <c r="C30" s="179" t="s">
        <v>33</v>
      </c>
      <c r="D30" s="3995"/>
      <c r="E30" s="281" t="s">
        <v>91</v>
      </c>
      <c r="F30" s="280" t="s">
        <v>143</v>
      </c>
      <c r="G30" s="3956"/>
      <c r="H30" s="66"/>
      <c r="I30" s="133"/>
      <c r="J30" s="279"/>
      <c r="K30" s="278" t="s">
        <v>118</v>
      </c>
      <c r="L30" s="277">
        <v>57</v>
      </c>
      <c r="M30" s="276"/>
      <c r="N30" s="275"/>
      <c r="O30" s="274"/>
    </row>
    <row r="31" spans="1:21" ht="28.5" hidden="1" customHeight="1" thickBot="1" x14ac:dyDescent="0.3">
      <c r="A31" s="3974" t="s">
        <v>33</v>
      </c>
      <c r="B31" s="3991" t="s">
        <v>33</v>
      </c>
      <c r="C31" s="3981" t="s">
        <v>33</v>
      </c>
      <c r="D31" s="3995"/>
      <c r="E31" s="273" t="s">
        <v>88</v>
      </c>
      <c r="F31" s="272" t="s">
        <v>142</v>
      </c>
      <c r="G31" s="3956"/>
      <c r="H31" s="271"/>
      <c r="I31" s="270"/>
      <c r="J31" s="269"/>
      <c r="K31" s="268" t="s">
        <v>118</v>
      </c>
      <c r="L31" s="267">
        <v>0</v>
      </c>
      <c r="M31" s="266"/>
      <c r="N31" s="265"/>
      <c r="O31" s="264"/>
    </row>
    <row r="32" spans="1:21" ht="15.75" thickBot="1" x14ac:dyDescent="0.3">
      <c r="A32" s="3975"/>
      <c r="B32" s="3993"/>
      <c r="C32" s="3983"/>
      <c r="D32" s="3996"/>
      <c r="E32" s="263"/>
      <c r="F32" s="262"/>
      <c r="G32" s="3955"/>
      <c r="H32" s="58"/>
      <c r="I32" s="124"/>
      <c r="J32" s="102"/>
      <c r="K32" s="261" t="s">
        <v>29</v>
      </c>
      <c r="L32" s="260">
        <f>SUM(L22:L31)</f>
        <v>8435.0999999999985</v>
      </c>
      <c r="M32" s="259"/>
      <c r="N32" s="54"/>
      <c r="O32" s="258"/>
    </row>
    <row r="33" spans="1:18" ht="21.75" customHeight="1" x14ac:dyDescent="0.25">
      <c r="A33" s="3971" t="s">
        <v>33</v>
      </c>
      <c r="B33" s="3984" t="s">
        <v>33</v>
      </c>
      <c r="C33" s="233" t="s">
        <v>35</v>
      </c>
      <c r="D33" s="4143" t="s">
        <v>141</v>
      </c>
      <c r="E33" s="4144"/>
      <c r="F33" s="4145"/>
      <c r="G33" s="3954" t="s">
        <v>140</v>
      </c>
      <c r="H33" s="3957" t="s">
        <v>40</v>
      </c>
      <c r="I33" s="4015" t="s">
        <v>39</v>
      </c>
      <c r="J33" s="3951" t="s">
        <v>38</v>
      </c>
      <c r="K33" s="74" t="s">
        <v>118</v>
      </c>
      <c r="L33" s="90">
        <f>+L38+L39+L40+L43</f>
        <v>1037.2</v>
      </c>
      <c r="M33" s="256" t="s">
        <v>139</v>
      </c>
      <c r="N33" s="184" t="s">
        <v>76</v>
      </c>
      <c r="O33" s="183">
        <v>27</v>
      </c>
      <c r="R33" s="79"/>
    </row>
    <row r="34" spans="1:18" ht="21" customHeight="1" x14ac:dyDescent="0.25">
      <c r="A34" s="3972"/>
      <c r="B34" s="3984"/>
      <c r="C34" s="233"/>
      <c r="D34" s="4146"/>
      <c r="E34" s="4147"/>
      <c r="F34" s="4148"/>
      <c r="G34" s="3956"/>
      <c r="H34" s="3958"/>
      <c r="I34" s="4032"/>
      <c r="J34" s="3952"/>
      <c r="K34" s="255" t="s">
        <v>134</v>
      </c>
      <c r="L34" s="254">
        <f>L41</f>
        <v>0</v>
      </c>
      <c r="M34" s="249"/>
      <c r="N34" s="204"/>
      <c r="O34" s="180"/>
    </row>
    <row r="35" spans="1:18" ht="29.25" customHeight="1" x14ac:dyDescent="0.25">
      <c r="A35" s="3972"/>
      <c r="B35" s="3984"/>
      <c r="C35" s="233"/>
      <c r="D35" s="4146"/>
      <c r="E35" s="4147"/>
      <c r="F35" s="4148"/>
      <c r="G35" s="3956"/>
      <c r="H35" s="3958"/>
      <c r="I35" s="4032"/>
      <c r="J35" s="3952"/>
      <c r="K35" s="255" t="s">
        <v>133</v>
      </c>
      <c r="L35" s="254">
        <f>L42</f>
        <v>0</v>
      </c>
      <c r="M35" s="243" t="s">
        <v>138</v>
      </c>
      <c r="N35" s="253" t="s">
        <v>76</v>
      </c>
      <c r="O35" s="252">
        <v>6</v>
      </c>
    </row>
    <row r="36" spans="1:18" ht="20.25" customHeight="1" x14ac:dyDescent="0.25">
      <c r="A36" s="3972"/>
      <c r="B36" s="3984"/>
      <c r="C36" s="233"/>
      <c r="D36" s="4146"/>
      <c r="E36" s="4147"/>
      <c r="F36" s="4148"/>
      <c r="G36" s="3956"/>
      <c r="H36" s="3958"/>
      <c r="I36" s="4032"/>
      <c r="J36" s="3952"/>
      <c r="K36" s="251"/>
      <c r="L36" s="250"/>
      <c r="M36" s="249"/>
      <c r="N36" s="176"/>
      <c r="O36" s="180"/>
    </row>
    <row r="37" spans="1:18" ht="22.5" customHeight="1" thickBot="1" x14ac:dyDescent="0.3">
      <c r="A37" s="3973"/>
      <c r="B37" s="3985"/>
      <c r="C37" s="248"/>
      <c r="D37" s="4146"/>
      <c r="E37" s="4147"/>
      <c r="F37" s="4148"/>
      <c r="G37" s="3956"/>
      <c r="H37" s="3958"/>
      <c r="I37" s="4032"/>
      <c r="J37" s="3952"/>
      <c r="K37" s="70" t="s">
        <v>29</v>
      </c>
      <c r="L37" s="85">
        <f>SUM(L33:L35)</f>
        <v>1037.2</v>
      </c>
      <c r="M37" s="243"/>
      <c r="N37" s="247"/>
      <c r="O37" s="246"/>
      <c r="P37" s="79"/>
      <c r="R37" s="79"/>
    </row>
    <row r="38" spans="1:18" ht="16.5" customHeight="1" thickBot="1" x14ac:dyDescent="0.3">
      <c r="A38" s="237" t="s">
        <v>33</v>
      </c>
      <c r="B38" s="236" t="s">
        <v>33</v>
      </c>
      <c r="C38" s="240" t="s">
        <v>35</v>
      </c>
      <c r="D38" s="245"/>
      <c r="E38" s="239" t="s">
        <v>35</v>
      </c>
      <c r="F38" s="238" t="s">
        <v>137</v>
      </c>
      <c r="G38" s="3956"/>
      <c r="H38" s="3958"/>
      <c r="I38" s="4032"/>
      <c r="J38" s="3952"/>
      <c r="K38" s="244" t="s">
        <v>118</v>
      </c>
      <c r="L38" s="81">
        <v>20</v>
      </c>
      <c r="M38" s="243"/>
      <c r="N38" s="242"/>
      <c r="O38" s="241"/>
    </row>
    <row r="39" spans="1:18" ht="16.5" customHeight="1" thickBot="1" x14ac:dyDescent="0.3">
      <c r="A39" s="237" t="s">
        <v>33</v>
      </c>
      <c r="B39" s="236" t="s">
        <v>33</v>
      </c>
      <c r="C39" s="240" t="s">
        <v>35</v>
      </c>
      <c r="D39" s="232"/>
      <c r="E39" s="239" t="s">
        <v>103</v>
      </c>
      <c r="F39" s="238" t="s">
        <v>136</v>
      </c>
      <c r="G39" s="3956"/>
      <c r="H39" s="3958"/>
      <c r="I39" s="4032"/>
      <c r="J39" s="3952"/>
      <c r="K39" s="230" t="s">
        <v>118</v>
      </c>
      <c r="L39" s="64">
        <v>240.5</v>
      </c>
      <c r="M39" s="229"/>
      <c r="N39" s="228"/>
      <c r="O39" s="227"/>
      <c r="R39" s="79"/>
    </row>
    <row r="40" spans="1:18" ht="16.5" customHeight="1" thickBot="1" x14ac:dyDescent="0.3">
      <c r="A40" s="237" t="s">
        <v>33</v>
      </c>
      <c r="B40" s="236" t="s">
        <v>33</v>
      </c>
      <c r="C40" s="233" t="s">
        <v>35</v>
      </c>
      <c r="D40" s="232"/>
      <c r="E40" s="4027" t="s">
        <v>101</v>
      </c>
      <c r="F40" s="3978" t="s">
        <v>135</v>
      </c>
      <c r="G40" s="3956"/>
      <c r="H40" s="3958"/>
      <c r="I40" s="4032"/>
      <c r="J40" s="3952"/>
      <c r="K40" s="230" t="s">
        <v>118</v>
      </c>
      <c r="L40" s="64">
        <v>413.1</v>
      </c>
      <c r="M40" s="229"/>
      <c r="N40" s="228"/>
      <c r="O40" s="227"/>
      <c r="R40" s="79"/>
    </row>
    <row r="41" spans="1:18" ht="16.5" customHeight="1" thickBot="1" x14ac:dyDescent="0.3">
      <c r="A41" s="235"/>
      <c r="B41" s="234"/>
      <c r="C41" s="233"/>
      <c r="D41" s="232"/>
      <c r="E41" s="4028"/>
      <c r="F41" s="3979"/>
      <c r="G41" s="3956"/>
      <c r="H41" s="3958"/>
      <c r="I41" s="4032"/>
      <c r="J41" s="3952"/>
      <c r="K41" s="230" t="s">
        <v>134</v>
      </c>
      <c r="L41" s="64">
        <v>0</v>
      </c>
      <c r="M41" s="229"/>
      <c r="N41" s="228"/>
      <c r="O41" s="227"/>
      <c r="R41" s="79"/>
    </row>
    <row r="42" spans="1:18" ht="16.5" customHeight="1" thickBot="1" x14ac:dyDescent="0.3">
      <c r="A42" s="235"/>
      <c r="B42" s="234"/>
      <c r="C42" s="233"/>
      <c r="D42" s="232"/>
      <c r="E42" s="4029"/>
      <c r="F42" s="3980"/>
      <c r="G42" s="3956"/>
      <c r="H42" s="3958"/>
      <c r="I42" s="4032"/>
      <c r="J42" s="3952"/>
      <c r="K42" s="230" t="s">
        <v>133</v>
      </c>
      <c r="L42" s="64">
        <v>0</v>
      </c>
      <c r="M42" s="229"/>
      <c r="N42" s="228"/>
      <c r="O42" s="227"/>
      <c r="R42" s="79"/>
    </row>
    <row r="43" spans="1:18" ht="30.75" customHeight="1" thickBot="1" x14ac:dyDescent="0.3">
      <c r="A43" s="235" t="s">
        <v>33</v>
      </c>
      <c r="B43" s="234" t="s">
        <v>33</v>
      </c>
      <c r="C43" s="233" t="s">
        <v>35</v>
      </c>
      <c r="D43" s="232"/>
      <c r="E43" s="231" t="s">
        <v>97</v>
      </c>
      <c r="F43" s="208" t="s">
        <v>132</v>
      </c>
      <c r="G43" s="3956"/>
      <c r="H43" s="3958"/>
      <c r="I43" s="4032"/>
      <c r="J43" s="3952"/>
      <c r="K43" s="230" t="s">
        <v>118</v>
      </c>
      <c r="L43" s="64">
        <v>363.6</v>
      </c>
      <c r="M43" s="229"/>
      <c r="N43" s="228"/>
      <c r="O43" s="227"/>
      <c r="R43" s="79"/>
    </row>
    <row r="44" spans="1:18" ht="16.5" customHeight="1" thickBot="1" x14ac:dyDescent="0.3">
      <c r="A44" s="226"/>
      <c r="B44" s="225"/>
      <c r="C44" s="152"/>
      <c r="D44" s="202"/>
      <c r="E44" s="4056"/>
      <c r="F44" s="4057"/>
      <c r="G44" s="3955"/>
      <c r="H44" s="3959"/>
      <c r="I44" s="4016"/>
      <c r="J44" s="3953"/>
      <c r="K44" s="224" t="s">
        <v>29</v>
      </c>
      <c r="L44" s="56">
        <f>SUM(L38:L43)</f>
        <v>1037.2</v>
      </c>
      <c r="M44" s="223"/>
      <c r="N44" s="146"/>
      <c r="O44" s="222"/>
    </row>
    <row r="45" spans="1:18" ht="25.5" customHeight="1" x14ac:dyDescent="0.25">
      <c r="A45" s="3976" t="s">
        <v>33</v>
      </c>
      <c r="B45" s="4023" t="s">
        <v>33</v>
      </c>
      <c r="C45" s="4025" t="s">
        <v>101</v>
      </c>
      <c r="D45" s="4041" t="s">
        <v>131</v>
      </c>
      <c r="E45" s="4042"/>
      <c r="F45" s="4043"/>
      <c r="G45" s="3954" t="s">
        <v>130</v>
      </c>
      <c r="H45" s="3957" t="s">
        <v>40</v>
      </c>
      <c r="I45" s="4015" t="s">
        <v>39</v>
      </c>
      <c r="J45" s="3951" t="s">
        <v>38</v>
      </c>
      <c r="K45" s="74" t="s">
        <v>118</v>
      </c>
      <c r="L45" s="90">
        <f>L51</f>
        <v>0</v>
      </c>
      <c r="M45" s="221" t="s">
        <v>129</v>
      </c>
      <c r="N45" s="184" t="s">
        <v>62</v>
      </c>
      <c r="O45" s="87">
        <v>100</v>
      </c>
    </row>
    <row r="46" spans="1:18" ht="21.75" customHeight="1" thickBot="1" x14ac:dyDescent="0.3">
      <c r="A46" s="3977"/>
      <c r="B46" s="4024"/>
      <c r="C46" s="4026"/>
      <c r="D46" s="4044"/>
      <c r="E46" s="4045"/>
      <c r="F46" s="4046"/>
      <c r="G46" s="3956"/>
      <c r="H46" s="3958"/>
      <c r="I46" s="4032"/>
      <c r="J46" s="3952"/>
      <c r="K46" s="70" t="s">
        <v>29</v>
      </c>
      <c r="L46" s="85">
        <f>SUM(L45:L45)</f>
        <v>0</v>
      </c>
      <c r="M46" s="220"/>
      <c r="N46" s="204"/>
      <c r="O46" s="148"/>
      <c r="Q46" s="79"/>
      <c r="R46" s="79"/>
    </row>
    <row r="47" spans="1:18" ht="21.75" customHeight="1" thickBot="1" x14ac:dyDescent="0.3">
      <c r="A47" s="217" t="s">
        <v>33</v>
      </c>
      <c r="B47" s="216" t="s">
        <v>33</v>
      </c>
      <c r="C47" s="215" t="s">
        <v>101</v>
      </c>
      <c r="D47" s="219"/>
      <c r="E47" s="214" t="s">
        <v>33</v>
      </c>
      <c r="F47" s="193" t="s">
        <v>128</v>
      </c>
      <c r="G47" s="3956"/>
      <c r="H47" s="3958"/>
      <c r="I47" s="4032"/>
      <c r="J47" s="3952"/>
      <c r="K47" s="207" t="s">
        <v>118</v>
      </c>
      <c r="L47" s="218">
        <v>0</v>
      </c>
      <c r="M47" s="205"/>
      <c r="N47" s="204"/>
      <c r="O47" s="148"/>
      <c r="P47" s="203"/>
    </row>
    <row r="48" spans="1:18" ht="21.75" customHeight="1" thickBot="1" x14ac:dyDescent="0.3">
      <c r="A48" s="217" t="s">
        <v>33</v>
      </c>
      <c r="B48" s="216" t="s">
        <v>33</v>
      </c>
      <c r="C48" s="215" t="s">
        <v>101</v>
      </c>
      <c r="D48" s="210"/>
      <c r="E48" s="214" t="s">
        <v>101</v>
      </c>
      <c r="F48" s="193" t="s">
        <v>127</v>
      </c>
      <c r="G48" s="3956"/>
      <c r="H48" s="3958"/>
      <c r="I48" s="4032"/>
      <c r="J48" s="3952"/>
      <c r="K48" s="213" t="s">
        <v>118</v>
      </c>
      <c r="L48" s="212">
        <v>0</v>
      </c>
      <c r="M48" s="205"/>
      <c r="N48" s="204"/>
      <c r="O48" s="148"/>
      <c r="P48" s="203"/>
    </row>
    <row r="49" spans="1:18" ht="21.75" customHeight="1" thickBot="1" x14ac:dyDescent="0.3">
      <c r="A49" s="217" t="s">
        <v>33</v>
      </c>
      <c r="B49" s="216" t="s">
        <v>33</v>
      </c>
      <c r="C49" s="215" t="s">
        <v>101</v>
      </c>
      <c r="D49" s="210"/>
      <c r="E49" s="214" t="s">
        <v>97</v>
      </c>
      <c r="F49" s="193" t="s">
        <v>126</v>
      </c>
      <c r="G49" s="3956"/>
      <c r="H49" s="3958"/>
      <c r="I49" s="4032"/>
      <c r="J49" s="3952"/>
      <c r="K49" s="213" t="s">
        <v>118</v>
      </c>
      <c r="L49" s="212">
        <v>0</v>
      </c>
      <c r="M49" s="205"/>
      <c r="N49" s="204"/>
      <c r="O49" s="148"/>
      <c r="P49" s="203"/>
      <c r="R49" s="211"/>
    </row>
    <row r="50" spans="1:18" ht="21.75" customHeight="1" thickBot="1" x14ac:dyDescent="0.3">
      <c r="A50" s="4054" t="s">
        <v>33</v>
      </c>
      <c r="B50" s="4039" t="s">
        <v>33</v>
      </c>
      <c r="C50" s="4139" t="s">
        <v>101</v>
      </c>
      <c r="D50" s="210"/>
      <c r="E50" s="209" t="s">
        <v>91</v>
      </c>
      <c r="F50" s="208" t="s">
        <v>125</v>
      </c>
      <c r="G50" s="3956"/>
      <c r="H50" s="3958"/>
      <c r="I50" s="4032"/>
      <c r="J50" s="3952"/>
      <c r="K50" s="207" t="s">
        <v>118</v>
      </c>
      <c r="L50" s="206">
        <v>0</v>
      </c>
      <c r="M50" s="205"/>
      <c r="N50" s="204"/>
      <c r="O50" s="148"/>
      <c r="P50" s="203"/>
    </row>
    <row r="51" spans="1:18" ht="21" customHeight="1" thickBot="1" x14ac:dyDescent="0.3">
      <c r="A51" s="4055"/>
      <c r="B51" s="4040"/>
      <c r="C51" s="4140"/>
      <c r="D51" s="202"/>
      <c r="E51" s="4141"/>
      <c r="F51" s="4142"/>
      <c r="G51" s="3955"/>
      <c r="H51" s="3959"/>
      <c r="I51" s="4016"/>
      <c r="J51" s="3953"/>
      <c r="K51" s="201" t="s">
        <v>29</v>
      </c>
      <c r="L51" s="200">
        <f>SUM(L47+L48+L49+L50)</f>
        <v>0</v>
      </c>
      <c r="M51" s="199"/>
      <c r="N51" s="195"/>
      <c r="O51" s="106"/>
    </row>
    <row r="52" spans="1:18" ht="25.5" customHeight="1" x14ac:dyDescent="0.25">
      <c r="A52" s="3976" t="s">
        <v>33</v>
      </c>
      <c r="B52" s="4023" t="s">
        <v>33</v>
      </c>
      <c r="C52" s="4025" t="s">
        <v>97</v>
      </c>
      <c r="D52" s="4041" t="s">
        <v>122</v>
      </c>
      <c r="E52" s="4042"/>
      <c r="F52" s="4043"/>
      <c r="G52" s="3954" t="s">
        <v>124</v>
      </c>
      <c r="H52" s="3957" t="s">
        <v>40</v>
      </c>
      <c r="I52" s="198" t="s">
        <v>39</v>
      </c>
      <c r="J52" s="141" t="s">
        <v>38</v>
      </c>
      <c r="K52" s="74" t="s">
        <v>118</v>
      </c>
      <c r="L52" s="90">
        <f>L54</f>
        <v>250</v>
      </c>
      <c r="M52" s="4091" t="s">
        <v>123</v>
      </c>
      <c r="N52" s="196" t="s">
        <v>62</v>
      </c>
      <c r="O52" s="107">
        <v>100</v>
      </c>
    </row>
    <row r="53" spans="1:18" ht="17.25" customHeight="1" thickBot="1" x14ac:dyDescent="0.3">
      <c r="A53" s="3977"/>
      <c r="B53" s="4024"/>
      <c r="C53" s="4026"/>
      <c r="D53" s="4047"/>
      <c r="E53" s="4048"/>
      <c r="F53" s="4049"/>
      <c r="G53" s="3956"/>
      <c r="H53" s="3958"/>
      <c r="I53" s="124"/>
      <c r="J53" s="123"/>
      <c r="K53" s="158" t="s">
        <v>29</v>
      </c>
      <c r="L53" s="157">
        <f>SUM(L52:L52)</f>
        <v>250</v>
      </c>
      <c r="M53" s="4092"/>
      <c r="N53" s="195"/>
      <c r="O53" s="194"/>
    </row>
    <row r="54" spans="1:18" ht="15.75" customHeight="1" x14ac:dyDescent="0.25">
      <c r="A54" s="3976" t="s">
        <v>33</v>
      </c>
      <c r="B54" s="4023" t="s">
        <v>33</v>
      </c>
      <c r="C54" s="4025" t="s">
        <v>97</v>
      </c>
      <c r="D54" s="144"/>
      <c r="E54" s="3986" t="s">
        <v>33</v>
      </c>
      <c r="F54" s="4038" t="s">
        <v>122</v>
      </c>
      <c r="G54" s="3956"/>
      <c r="H54" s="3958"/>
      <c r="I54" s="142"/>
      <c r="J54" s="141"/>
      <c r="K54" s="65" t="s">
        <v>118</v>
      </c>
      <c r="L54" s="192">
        <v>250</v>
      </c>
      <c r="M54" s="191"/>
      <c r="N54" s="190"/>
      <c r="O54" s="189"/>
    </row>
    <row r="55" spans="1:18" ht="22.5" customHeight="1" thickBot="1" x14ac:dyDescent="0.3">
      <c r="A55" s="3977"/>
      <c r="B55" s="4024"/>
      <c r="C55" s="4026"/>
      <c r="D55" s="110"/>
      <c r="E55" s="3988"/>
      <c r="F55" s="4031"/>
      <c r="G55" s="3955"/>
      <c r="H55" s="3959"/>
      <c r="I55" s="124"/>
      <c r="J55" s="123"/>
      <c r="K55" s="57" t="s">
        <v>29</v>
      </c>
      <c r="L55" s="56">
        <f>SUM(L54)</f>
        <v>250</v>
      </c>
      <c r="M55" s="188"/>
      <c r="N55" s="187"/>
      <c r="O55" s="186"/>
    </row>
    <row r="56" spans="1:18" ht="17.25" hidden="1" customHeight="1" x14ac:dyDescent="0.25">
      <c r="A56" s="3971" t="s">
        <v>33</v>
      </c>
      <c r="B56" s="4009" t="s">
        <v>33</v>
      </c>
      <c r="C56" s="179" t="s">
        <v>91</v>
      </c>
      <c r="D56" s="4041" t="s">
        <v>119</v>
      </c>
      <c r="E56" s="4042"/>
      <c r="F56" s="4043"/>
      <c r="G56" s="3954" t="s">
        <v>121</v>
      </c>
      <c r="H56" s="4035" t="s">
        <v>40</v>
      </c>
      <c r="I56" s="4015" t="s">
        <v>39</v>
      </c>
      <c r="J56" s="3951" t="s">
        <v>38</v>
      </c>
      <c r="K56" s="74" t="s">
        <v>118</v>
      </c>
      <c r="L56" s="90">
        <v>0</v>
      </c>
      <c r="M56" s="185" t="s">
        <v>120</v>
      </c>
      <c r="N56" s="184" t="s">
        <v>113</v>
      </c>
      <c r="O56" s="183">
        <v>1</v>
      </c>
    </row>
    <row r="57" spans="1:18" ht="24.75" hidden="1" customHeight="1" thickBot="1" x14ac:dyDescent="0.3">
      <c r="A57" s="3973"/>
      <c r="B57" s="3985"/>
      <c r="C57" s="182"/>
      <c r="D57" s="4044"/>
      <c r="E57" s="4045"/>
      <c r="F57" s="4046"/>
      <c r="G57" s="3956"/>
      <c r="H57" s="4036"/>
      <c r="I57" s="4032"/>
      <c r="J57" s="3952"/>
      <c r="K57" s="158" t="s">
        <v>29</v>
      </c>
      <c r="L57" s="157">
        <f>SUM(L56:L56)</f>
        <v>0</v>
      </c>
      <c r="M57" s="177"/>
      <c r="N57" s="181"/>
      <c r="O57" s="180"/>
    </row>
    <row r="58" spans="1:18" ht="31.5" hidden="1" customHeight="1" thickBot="1" x14ac:dyDescent="0.3">
      <c r="A58" s="3971" t="s">
        <v>33</v>
      </c>
      <c r="B58" s="4009" t="s">
        <v>33</v>
      </c>
      <c r="C58" s="179" t="s">
        <v>91</v>
      </c>
      <c r="D58" s="178"/>
      <c r="E58" s="3986" t="s">
        <v>33</v>
      </c>
      <c r="F58" s="4033" t="s">
        <v>119</v>
      </c>
      <c r="G58" s="3956"/>
      <c r="H58" s="4036"/>
      <c r="I58" s="4032"/>
      <c r="J58" s="3952"/>
      <c r="K58" s="121" t="s">
        <v>118</v>
      </c>
      <c r="L58" s="56">
        <v>0</v>
      </c>
      <c r="M58" s="177"/>
      <c r="N58" s="176"/>
      <c r="O58" s="175"/>
    </row>
    <row r="59" spans="1:18" ht="18.75" hidden="1" customHeight="1" thickBot="1" x14ac:dyDescent="0.3">
      <c r="A59" s="3973"/>
      <c r="B59" s="3985"/>
      <c r="C59" s="86"/>
      <c r="D59" s="174"/>
      <c r="E59" s="3988"/>
      <c r="F59" s="4034"/>
      <c r="G59" s="3955"/>
      <c r="H59" s="4037"/>
      <c r="I59" s="4016"/>
      <c r="J59" s="3953"/>
      <c r="K59" s="118" t="s">
        <v>29</v>
      </c>
      <c r="L59" s="56">
        <v>0</v>
      </c>
      <c r="M59" s="173"/>
      <c r="N59" s="172"/>
      <c r="O59" s="171"/>
    </row>
    <row r="60" spans="1:18" ht="15.75" customHeight="1" thickBot="1" x14ac:dyDescent="0.3">
      <c r="A60" s="170" t="s">
        <v>33</v>
      </c>
      <c r="B60" s="169" t="s">
        <v>33</v>
      </c>
      <c r="C60" s="4105" t="s">
        <v>34</v>
      </c>
      <c r="D60" s="4106"/>
      <c r="E60" s="4106"/>
      <c r="F60" s="4106"/>
      <c r="G60" s="4106"/>
      <c r="H60" s="4106"/>
      <c r="I60" s="4106"/>
      <c r="J60" s="4107"/>
      <c r="K60" s="168" t="s">
        <v>29</v>
      </c>
      <c r="L60" s="167">
        <f>L21+L37+L46+L53+L57</f>
        <v>9722.2999999999993</v>
      </c>
      <c r="M60" s="166"/>
      <c r="N60" s="161"/>
      <c r="O60" s="165"/>
    </row>
    <row r="61" spans="1:18" ht="18" customHeight="1" thickBot="1" x14ac:dyDescent="0.3">
      <c r="A61" s="164" t="s">
        <v>33</v>
      </c>
      <c r="B61" s="163" t="s">
        <v>35</v>
      </c>
      <c r="C61" s="162" t="s">
        <v>117</v>
      </c>
      <c r="D61" s="160"/>
      <c r="E61" s="160"/>
      <c r="F61" s="160"/>
      <c r="G61" s="160"/>
      <c r="H61" s="160"/>
      <c r="I61" s="160"/>
      <c r="J61" s="161"/>
      <c r="K61" s="160"/>
      <c r="L61" s="160"/>
      <c r="M61" s="160"/>
      <c r="N61" s="160"/>
      <c r="O61" s="159"/>
    </row>
    <row r="62" spans="1:18" ht="16.5" customHeight="1" x14ac:dyDescent="0.25">
      <c r="A62" s="3976" t="s">
        <v>33</v>
      </c>
      <c r="B62" s="4023" t="s">
        <v>35</v>
      </c>
      <c r="C62" s="4025" t="s">
        <v>33</v>
      </c>
      <c r="D62" s="114"/>
      <c r="E62" s="100"/>
      <c r="F62" s="4103" t="s">
        <v>116</v>
      </c>
      <c r="G62" s="3954" t="s">
        <v>115</v>
      </c>
      <c r="H62" s="4050" t="s">
        <v>40</v>
      </c>
      <c r="I62" s="4015" t="s">
        <v>110</v>
      </c>
      <c r="J62" s="103" t="s">
        <v>109</v>
      </c>
      <c r="K62" s="65" t="s">
        <v>36</v>
      </c>
      <c r="L62" s="99">
        <v>1.5</v>
      </c>
      <c r="M62" s="4021" t="s">
        <v>114</v>
      </c>
      <c r="N62" s="4003" t="s">
        <v>113</v>
      </c>
      <c r="O62" s="4001">
        <v>2118</v>
      </c>
    </row>
    <row r="63" spans="1:18" ht="33.75" customHeight="1" thickBot="1" x14ac:dyDescent="0.3">
      <c r="A63" s="3977"/>
      <c r="B63" s="4024"/>
      <c r="C63" s="4026"/>
      <c r="D63" s="110"/>
      <c r="E63" s="59"/>
      <c r="F63" s="4104"/>
      <c r="G63" s="3955"/>
      <c r="H63" s="4051"/>
      <c r="I63" s="4016"/>
      <c r="J63" s="102"/>
      <c r="K63" s="57" t="s">
        <v>29</v>
      </c>
      <c r="L63" s="94">
        <f>SUM(L62:L62)</f>
        <v>1.5</v>
      </c>
      <c r="M63" s="4022"/>
      <c r="N63" s="4004"/>
      <c r="O63" s="4002"/>
    </row>
    <row r="64" spans="1:18" ht="26.25" customHeight="1" x14ac:dyDescent="0.25">
      <c r="A64" s="3976" t="s">
        <v>33</v>
      </c>
      <c r="B64" s="4023" t="s">
        <v>35</v>
      </c>
      <c r="C64" s="4025" t="s">
        <v>35</v>
      </c>
      <c r="D64" s="114"/>
      <c r="E64" s="100"/>
      <c r="F64" s="4052" t="s">
        <v>112</v>
      </c>
      <c r="G64" s="3954" t="s">
        <v>111</v>
      </c>
      <c r="H64" s="4050" t="s">
        <v>40</v>
      </c>
      <c r="I64" s="4015" t="s">
        <v>110</v>
      </c>
      <c r="J64" s="103" t="s">
        <v>109</v>
      </c>
      <c r="K64" s="65" t="s">
        <v>36</v>
      </c>
      <c r="L64" s="99">
        <v>52.4</v>
      </c>
      <c r="M64" s="4019" t="s">
        <v>108</v>
      </c>
      <c r="N64" s="88" t="s">
        <v>75</v>
      </c>
      <c r="O64" s="87">
        <v>66</v>
      </c>
    </row>
    <row r="65" spans="1:18" ht="22.15" customHeight="1" thickBot="1" x14ac:dyDescent="0.3">
      <c r="A65" s="3977"/>
      <c r="B65" s="4024"/>
      <c r="C65" s="4026"/>
      <c r="D65" s="110"/>
      <c r="E65" s="59"/>
      <c r="F65" s="4053"/>
      <c r="G65" s="3955"/>
      <c r="H65" s="4051"/>
      <c r="I65" s="4016"/>
      <c r="J65" s="102"/>
      <c r="K65" s="57" t="s">
        <v>29</v>
      </c>
      <c r="L65" s="94">
        <f>SUM(L64:L64)</f>
        <v>52.4</v>
      </c>
      <c r="M65" s="4020"/>
      <c r="N65" s="92"/>
      <c r="O65" s="91"/>
    </row>
    <row r="66" spans="1:18" ht="23.25" customHeight="1" x14ac:dyDescent="0.25">
      <c r="A66" s="3971" t="s">
        <v>33</v>
      </c>
      <c r="B66" s="4009" t="s">
        <v>35</v>
      </c>
      <c r="C66" s="3981" t="s">
        <v>103</v>
      </c>
      <c r="D66" s="4041" t="s">
        <v>107</v>
      </c>
      <c r="E66" s="4042"/>
      <c r="F66" s="4043"/>
      <c r="G66" s="3954" t="s">
        <v>106</v>
      </c>
      <c r="H66" s="3957" t="s">
        <v>40</v>
      </c>
      <c r="I66" s="4015" t="s">
        <v>39</v>
      </c>
      <c r="J66" s="3951" t="s">
        <v>38</v>
      </c>
      <c r="K66" s="74" t="s">
        <v>36</v>
      </c>
      <c r="L66" s="90">
        <f>L70</f>
        <v>89.7</v>
      </c>
      <c r="M66" s="4021" t="s">
        <v>105</v>
      </c>
      <c r="N66" s="4007" t="s">
        <v>75</v>
      </c>
      <c r="O66" s="4001">
        <v>86</v>
      </c>
    </row>
    <row r="67" spans="1:18" ht="16.5" customHeight="1" thickBot="1" x14ac:dyDescent="0.3">
      <c r="A67" s="3973"/>
      <c r="B67" s="3985"/>
      <c r="C67" s="3983"/>
      <c r="D67" s="4047"/>
      <c r="E67" s="4048"/>
      <c r="F67" s="4049"/>
      <c r="G67" s="3956"/>
      <c r="H67" s="3958"/>
      <c r="I67" s="4032"/>
      <c r="J67" s="3952"/>
      <c r="K67" s="158" t="s">
        <v>29</v>
      </c>
      <c r="L67" s="157">
        <f>SUM(L66:L66)</f>
        <v>89.7</v>
      </c>
      <c r="M67" s="4022"/>
      <c r="N67" s="4008"/>
      <c r="O67" s="4002"/>
      <c r="P67" s="79"/>
    </row>
    <row r="68" spans="1:18" ht="18.75" customHeight="1" thickBot="1" x14ac:dyDescent="0.3">
      <c r="A68" s="156" t="s">
        <v>33</v>
      </c>
      <c r="B68" s="155" t="s">
        <v>35</v>
      </c>
      <c r="C68" s="153" t="s">
        <v>103</v>
      </c>
      <c r="D68" s="136"/>
      <c r="E68" s="67" t="s">
        <v>33</v>
      </c>
      <c r="F68" s="154" t="s">
        <v>104</v>
      </c>
      <c r="G68" s="3956"/>
      <c r="H68" s="3958"/>
      <c r="I68" s="4032"/>
      <c r="J68" s="3952"/>
      <c r="K68" s="65" t="s">
        <v>36</v>
      </c>
      <c r="L68" s="147">
        <v>63.5</v>
      </c>
      <c r="M68" s="119"/>
      <c r="N68" s="139"/>
      <c r="O68" s="138"/>
      <c r="Q68" s="79"/>
    </row>
    <row r="69" spans="1:18" ht="16.5" customHeight="1" x14ac:dyDescent="0.25">
      <c r="A69" s="3971" t="s">
        <v>33</v>
      </c>
      <c r="B69" s="4009" t="s">
        <v>35</v>
      </c>
      <c r="C69" s="153" t="s">
        <v>103</v>
      </c>
      <c r="D69" s="136"/>
      <c r="E69" s="3986" t="s">
        <v>35</v>
      </c>
      <c r="F69" s="4030" t="s">
        <v>102</v>
      </c>
      <c r="G69" s="3956"/>
      <c r="H69" s="3958"/>
      <c r="I69" s="4032"/>
      <c r="J69" s="3952"/>
      <c r="K69" s="65" t="s">
        <v>36</v>
      </c>
      <c r="L69" s="131">
        <v>26.2</v>
      </c>
      <c r="M69" s="130"/>
      <c r="N69" s="129"/>
      <c r="O69" s="128"/>
    </row>
    <row r="70" spans="1:18" ht="20.25" customHeight="1" thickBot="1" x14ac:dyDescent="0.3">
      <c r="A70" s="3973"/>
      <c r="B70" s="3985"/>
      <c r="C70" s="152"/>
      <c r="D70" s="136"/>
      <c r="E70" s="3988"/>
      <c r="F70" s="4031"/>
      <c r="G70" s="3955"/>
      <c r="H70" s="3959"/>
      <c r="I70" s="4016"/>
      <c r="J70" s="3953"/>
      <c r="K70" s="57" t="s">
        <v>29</v>
      </c>
      <c r="L70" s="56">
        <f>SUM(L68:L69)</f>
        <v>89.7</v>
      </c>
      <c r="M70" s="116"/>
      <c r="N70" s="109"/>
      <c r="O70" s="122"/>
    </row>
    <row r="71" spans="1:18" ht="32.25" customHeight="1" x14ac:dyDescent="0.25">
      <c r="A71" s="3976" t="s">
        <v>33</v>
      </c>
      <c r="B71" s="4023" t="s">
        <v>35</v>
      </c>
      <c r="C71" s="4025" t="s">
        <v>101</v>
      </c>
      <c r="D71" s="114"/>
      <c r="E71" s="100"/>
      <c r="F71" s="4108" t="s">
        <v>100</v>
      </c>
      <c r="G71" s="3954" t="s">
        <v>99</v>
      </c>
      <c r="H71" s="4050" t="s">
        <v>40</v>
      </c>
      <c r="I71" s="4015" t="s">
        <v>71</v>
      </c>
      <c r="J71" s="4110" t="s">
        <v>70</v>
      </c>
      <c r="K71" s="150" t="s">
        <v>36</v>
      </c>
      <c r="L71" s="149">
        <v>17</v>
      </c>
      <c r="M71" s="4012" t="s">
        <v>98</v>
      </c>
      <c r="N71" s="4013" t="s">
        <v>46</v>
      </c>
      <c r="O71" s="4014">
        <v>6</v>
      </c>
    </row>
    <row r="72" spans="1:18" ht="22.5" customHeight="1" thickBot="1" x14ac:dyDescent="0.3">
      <c r="A72" s="3977"/>
      <c r="B72" s="4024"/>
      <c r="C72" s="4026"/>
      <c r="D72" s="110"/>
      <c r="E72" s="59"/>
      <c r="F72" s="4109"/>
      <c r="G72" s="3955"/>
      <c r="H72" s="4051"/>
      <c r="I72" s="4016"/>
      <c r="J72" s="4111"/>
      <c r="K72" s="57" t="s">
        <v>29</v>
      </c>
      <c r="L72" s="94">
        <f>SUM(L71:L71)</f>
        <v>17</v>
      </c>
      <c r="M72" s="4006"/>
      <c r="N72" s="4000"/>
      <c r="O72" s="4002"/>
    </row>
    <row r="73" spans="1:18" ht="21" customHeight="1" x14ac:dyDescent="0.25">
      <c r="A73" s="3976" t="s">
        <v>33</v>
      </c>
      <c r="B73" s="4023" t="s">
        <v>35</v>
      </c>
      <c r="C73" s="4025" t="s">
        <v>97</v>
      </c>
      <c r="D73" s="114"/>
      <c r="E73" s="100"/>
      <c r="F73" s="4108" t="s">
        <v>96</v>
      </c>
      <c r="G73" s="3954" t="s">
        <v>95</v>
      </c>
      <c r="H73" s="4050" t="s">
        <v>40</v>
      </c>
      <c r="I73" s="4015" t="s">
        <v>94</v>
      </c>
      <c r="J73" s="103" t="s">
        <v>93</v>
      </c>
      <c r="K73" s="65" t="s">
        <v>36</v>
      </c>
      <c r="L73" s="99">
        <v>8</v>
      </c>
      <c r="M73" s="4010" t="s">
        <v>92</v>
      </c>
      <c r="N73" s="4007" t="s">
        <v>75</v>
      </c>
      <c r="O73" s="4001">
        <v>100</v>
      </c>
    </row>
    <row r="74" spans="1:18" ht="16.5" customHeight="1" thickBot="1" x14ac:dyDescent="0.3">
      <c r="A74" s="3977"/>
      <c r="B74" s="4024"/>
      <c r="C74" s="4026"/>
      <c r="D74" s="110"/>
      <c r="E74" s="59"/>
      <c r="F74" s="4109"/>
      <c r="G74" s="3955"/>
      <c r="H74" s="4051"/>
      <c r="I74" s="4016"/>
      <c r="J74" s="102"/>
      <c r="K74" s="57" t="s">
        <v>29</v>
      </c>
      <c r="L74" s="94">
        <f>SUM(L73:L73)</f>
        <v>8</v>
      </c>
      <c r="M74" s="4011"/>
      <c r="N74" s="4008"/>
      <c r="O74" s="4002"/>
    </row>
    <row r="75" spans="1:18" ht="18.75" customHeight="1" x14ac:dyDescent="0.25">
      <c r="A75" s="3976" t="s">
        <v>33</v>
      </c>
      <c r="B75" s="4023" t="s">
        <v>35</v>
      </c>
      <c r="C75" s="4025" t="s">
        <v>91</v>
      </c>
      <c r="D75" s="114"/>
      <c r="E75" s="100"/>
      <c r="F75" s="4108" t="s">
        <v>90</v>
      </c>
      <c r="G75" s="3954" t="s">
        <v>89</v>
      </c>
      <c r="H75" s="4050" t="s">
        <v>40</v>
      </c>
      <c r="I75" s="4015" t="s">
        <v>71</v>
      </c>
      <c r="J75" s="4110" t="s">
        <v>70</v>
      </c>
      <c r="K75" s="65" t="s">
        <v>36</v>
      </c>
      <c r="L75" s="99">
        <v>64.7</v>
      </c>
      <c r="M75" s="89"/>
      <c r="N75" s="88"/>
      <c r="O75" s="87"/>
    </row>
    <row r="76" spans="1:18" ht="19.5" customHeight="1" thickBot="1" x14ac:dyDescent="0.3">
      <c r="A76" s="3977"/>
      <c r="B76" s="4024"/>
      <c r="C76" s="4026"/>
      <c r="D76" s="110"/>
      <c r="E76" s="59"/>
      <c r="F76" s="4109"/>
      <c r="G76" s="3955"/>
      <c r="H76" s="4051"/>
      <c r="I76" s="4016"/>
      <c r="J76" s="4111"/>
      <c r="K76" s="57" t="s">
        <v>29</v>
      </c>
      <c r="L76" s="94">
        <f>SUM(L75:L75)</f>
        <v>64.7</v>
      </c>
      <c r="M76" s="93"/>
      <c r="N76" s="92"/>
      <c r="O76" s="91"/>
    </row>
    <row r="77" spans="1:18" ht="20.25" customHeight="1" x14ac:dyDescent="0.25">
      <c r="A77" s="3976" t="s">
        <v>33</v>
      </c>
      <c r="B77" s="4023" t="s">
        <v>35</v>
      </c>
      <c r="C77" s="4025" t="s">
        <v>88</v>
      </c>
      <c r="D77" s="114"/>
      <c r="E77" s="100"/>
      <c r="F77" s="4108" t="s">
        <v>87</v>
      </c>
      <c r="G77" s="3954" t="s">
        <v>86</v>
      </c>
      <c r="H77" s="4050" t="s">
        <v>40</v>
      </c>
      <c r="I77" s="4015" t="s">
        <v>58</v>
      </c>
      <c r="J77" s="103" t="s">
        <v>57</v>
      </c>
      <c r="K77" s="65" t="s">
        <v>36</v>
      </c>
      <c r="L77" s="147">
        <v>7.8</v>
      </c>
      <c r="M77" s="89"/>
      <c r="N77" s="88"/>
      <c r="O77" s="87"/>
      <c r="R77" s="79"/>
    </row>
    <row r="78" spans="1:18" ht="22.5" customHeight="1" thickBot="1" x14ac:dyDescent="0.3">
      <c r="A78" s="3977"/>
      <c r="B78" s="4024"/>
      <c r="C78" s="4026"/>
      <c r="D78" s="110"/>
      <c r="E78" s="59"/>
      <c r="F78" s="4109"/>
      <c r="G78" s="3955"/>
      <c r="H78" s="4051"/>
      <c r="I78" s="4016"/>
      <c r="J78" s="102"/>
      <c r="K78" s="57" t="s">
        <v>29</v>
      </c>
      <c r="L78" s="94">
        <f>SUM(L77:L77)</f>
        <v>7.8</v>
      </c>
      <c r="M78" s="93"/>
      <c r="N78" s="92"/>
      <c r="O78" s="91"/>
    </row>
    <row r="79" spans="1:18" ht="24" customHeight="1" x14ac:dyDescent="0.25">
      <c r="A79" s="3976" t="s">
        <v>33</v>
      </c>
      <c r="B79" s="4023" t="s">
        <v>35</v>
      </c>
      <c r="C79" s="4025" t="s">
        <v>83</v>
      </c>
      <c r="D79" s="4123" t="s">
        <v>81</v>
      </c>
      <c r="E79" s="4124"/>
      <c r="F79" s="4125"/>
      <c r="G79" s="3954" t="s">
        <v>85</v>
      </c>
      <c r="H79" s="3957" t="s">
        <v>40</v>
      </c>
      <c r="I79" s="75" t="s">
        <v>39</v>
      </c>
      <c r="J79" s="141" t="s">
        <v>38</v>
      </c>
      <c r="K79" s="74" t="s">
        <v>36</v>
      </c>
      <c r="L79" s="90">
        <f>L83</f>
        <v>23.5</v>
      </c>
      <c r="M79" s="4005" t="s">
        <v>84</v>
      </c>
      <c r="N79" s="4007" t="s">
        <v>75</v>
      </c>
      <c r="O79" s="4001">
        <v>80</v>
      </c>
      <c r="P79" s="79"/>
      <c r="Q79" s="79"/>
      <c r="R79" s="79"/>
    </row>
    <row r="80" spans="1:18" ht="30" customHeight="1" thickBot="1" x14ac:dyDescent="0.3">
      <c r="A80" s="3977"/>
      <c r="B80" s="4024"/>
      <c r="C80" s="4026"/>
      <c r="D80" s="4126"/>
      <c r="E80" s="4127"/>
      <c r="F80" s="4128"/>
      <c r="G80" s="3956"/>
      <c r="H80" s="3958"/>
      <c r="I80" s="133"/>
      <c r="J80" s="132"/>
      <c r="K80" s="70" t="s">
        <v>29</v>
      </c>
      <c r="L80" s="85">
        <f>SUM(L79:L79)</f>
        <v>23.5</v>
      </c>
      <c r="M80" s="4006"/>
      <c r="N80" s="4008"/>
      <c r="O80" s="4002"/>
    </row>
    <row r="81" spans="1:20" ht="18" customHeight="1" thickBot="1" x14ac:dyDescent="0.3">
      <c r="A81" s="145" t="s">
        <v>33</v>
      </c>
      <c r="B81" s="77" t="s">
        <v>35</v>
      </c>
      <c r="C81" s="3981" t="s">
        <v>83</v>
      </c>
      <c r="D81" s="144"/>
      <c r="E81" s="135" t="s">
        <v>33</v>
      </c>
      <c r="F81" s="143" t="s">
        <v>82</v>
      </c>
      <c r="G81" s="3956"/>
      <c r="H81" s="3958"/>
      <c r="I81" s="142"/>
      <c r="J81" s="141"/>
      <c r="K81" s="65" t="s">
        <v>36</v>
      </c>
      <c r="L81" s="140">
        <v>0</v>
      </c>
      <c r="M81" s="119"/>
      <c r="N81" s="139"/>
      <c r="O81" s="138"/>
    </row>
    <row r="82" spans="1:20" ht="16.5" customHeight="1" x14ac:dyDescent="0.25">
      <c r="A82" s="137"/>
      <c r="B82" s="68"/>
      <c r="C82" s="3982"/>
      <c r="D82" s="136"/>
      <c r="E82" s="135" t="s">
        <v>35</v>
      </c>
      <c r="F82" s="134" t="s">
        <v>81</v>
      </c>
      <c r="G82" s="3956"/>
      <c r="H82" s="3958"/>
      <c r="I82" s="133"/>
      <c r="J82" s="132"/>
      <c r="K82" s="65" t="s">
        <v>36</v>
      </c>
      <c r="L82" s="131">
        <v>23.5</v>
      </c>
      <c r="M82" s="130"/>
      <c r="N82" s="129"/>
      <c r="O82" s="128"/>
    </row>
    <row r="83" spans="1:20" ht="14.25" customHeight="1" thickBot="1" x14ac:dyDescent="0.3">
      <c r="A83" s="127"/>
      <c r="B83" s="60"/>
      <c r="C83" s="3983"/>
      <c r="D83" s="110"/>
      <c r="E83" s="126"/>
      <c r="F83" s="125"/>
      <c r="G83" s="3955"/>
      <c r="H83" s="3959"/>
      <c r="I83" s="124"/>
      <c r="J83" s="123"/>
      <c r="K83" s="57" t="s">
        <v>29</v>
      </c>
      <c r="L83" s="56">
        <f>SUM(L81:L82)</f>
        <v>23.5</v>
      </c>
      <c r="M83" s="116"/>
      <c r="N83" s="109"/>
      <c r="O83" s="122"/>
    </row>
    <row r="84" spans="1:20" ht="27.75" customHeight="1" thickBot="1" x14ac:dyDescent="0.3">
      <c r="A84" s="3976" t="s">
        <v>33</v>
      </c>
      <c r="B84" s="4023" t="s">
        <v>35</v>
      </c>
      <c r="C84" s="4025" t="s">
        <v>80</v>
      </c>
      <c r="D84" s="114"/>
      <c r="E84" s="100"/>
      <c r="F84" s="4108" t="s">
        <v>79</v>
      </c>
      <c r="G84" s="3954" t="s">
        <v>78</v>
      </c>
      <c r="H84" s="4050" t="s">
        <v>40</v>
      </c>
      <c r="I84" s="4015" t="s">
        <v>65</v>
      </c>
      <c r="J84" s="103" t="s">
        <v>64</v>
      </c>
      <c r="K84" s="121" t="s">
        <v>36</v>
      </c>
      <c r="L84" s="120">
        <v>25</v>
      </c>
      <c r="M84" s="4021" t="s">
        <v>77</v>
      </c>
      <c r="N84" s="88" t="s">
        <v>76</v>
      </c>
      <c r="O84" s="87">
        <v>1500</v>
      </c>
    </row>
    <row r="85" spans="1:20" ht="49.5" customHeight="1" thickBot="1" x14ac:dyDescent="0.3">
      <c r="A85" s="3977"/>
      <c r="B85" s="4024"/>
      <c r="C85" s="4026"/>
      <c r="D85" s="110"/>
      <c r="E85" s="59"/>
      <c r="F85" s="4109"/>
      <c r="G85" s="3955"/>
      <c r="H85" s="4051"/>
      <c r="I85" s="4016"/>
      <c r="J85" s="102"/>
      <c r="K85" s="118" t="s">
        <v>29</v>
      </c>
      <c r="L85" s="117">
        <f>SUM(L84:L84)</f>
        <v>25</v>
      </c>
      <c r="M85" s="4022"/>
      <c r="N85" s="92" t="s">
        <v>75</v>
      </c>
      <c r="O85" s="115">
        <v>4.7</v>
      </c>
    </row>
    <row r="86" spans="1:20" ht="39" customHeight="1" x14ac:dyDescent="0.25">
      <c r="A86" s="3976" t="s">
        <v>33</v>
      </c>
      <c r="B86" s="4023" t="s">
        <v>35</v>
      </c>
      <c r="C86" s="4025" t="s">
        <v>74</v>
      </c>
      <c r="D86" s="114"/>
      <c r="E86" s="100"/>
      <c r="F86" s="4103" t="s">
        <v>73</v>
      </c>
      <c r="G86" s="3954" t="s">
        <v>72</v>
      </c>
      <c r="H86" s="4050" t="s">
        <v>40</v>
      </c>
      <c r="I86" s="4015" t="s">
        <v>71</v>
      </c>
      <c r="J86" s="4110" t="s">
        <v>70</v>
      </c>
      <c r="K86" s="65" t="s">
        <v>36</v>
      </c>
      <c r="L86" s="99">
        <v>9.1</v>
      </c>
      <c r="M86" s="4017" t="s">
        <v>69</v>
      </c>
      <c r="N86" s="112" t="s">
        <v>62</v>
      </c>
      <c r="O86" s="111">
        <v>46.1</v>
      </c>
    </row>
    <row r="87" spans="1:20" ht="15.75" thickBot="1" x14ac:dyDescent="0.3">
      <c r="A87" s="3977"/>
      <c r="B87" s="4024"/>
      <c r="C87" s="4026"/>
      <c r="D87" s="110"/>
      <c r="E87" s="59"/>
      <c r="F87" s="4104"/>
      <c r="G87" s="3955"/>
      <c r="H87" s="4051"/>
      <c r="I87" s="4016"/>
      <c r="J87" s="4111"/>
      <c r="K87" s="57" t="s">
        <v>29</v>
      </c>
      <c r="L87" s="94">
        <f>SUM(L86:L86)</f>
        <v>9.1</v>
      </c>
      <c r="M87" s="4018"/>
      <c r="N87" s="109"/>
      <c r="O87" s="108"/>
    </row>
    <row r="88" spans="1:20" ht="36.75" customHeight="1" x14ac:dyDescent="0.25">
      <c r="A88" s="3976" t="s">
        <v>33</v>
      </c>
      <c r="B88" s="4023" t="s">
        <v>35</v>
      </c>
      <c r="C88" s="3981" t="s">
        <v>68</v>
      </c>
      <c r="D88" s="101"/>
      <c r="E88" s="100"/>
      <c r="F88" s="4108" t="s">
        <v>67</v>
      </c>
      <c r="G88" s="3954" t="s">
        <v>66</v>
      </c>
      <c r="H88" s="4050" t="s">
        <v>40</v>
      </c>
      <c r="I88" s="4015" t="s">
        <v>65</v>
      </c>
      <c r="J88" s="103" t="s">
        <v>64</v>
      </c>
      <c r="K88" s="65" t="s">
        <v>36</v>
      </c>
      <c r="L88" s="99">
        <v>0.4</v>
      </c>
      <c r="M88" s="3997" t="s">
        <v>63</v>
      </c>
      <c r="N88" s="3999" t="s">
        <v>62</v>
      </c>
      <c r="O88" s="4001">
        <v>100</v>
      </c>
    </row>
    <row r="89" spans="1:20" ht="20.45" customHeight="1" thickBot="1" x14ac:dyDescent="0.3">
      <c r="A89" s="3977"/>
      <c r="B89" s="4024"/>
      <c r="C89" s="4149"/>
      <c r="D89" s="95"/>
      <c r="E89" s="59"/>
      <c r="F89" s="4109"/>
      <c r="G89" s="3955"/>
      <c r="H89" s="4051"/>
      <c r="I89" s="4016"/>
      <c r="J89" s="102"/>
      <c r="K89" s="57" t="s">
        <v>29</v>
      </c>
      <c r="L89" s="94">
        <f>SUM(L88:L88)</f>
        <v>0.4</v>
      </c>
      <c r="M89" s="3998"/>
      <c r="N89" s="4000"/>
      <c r="O89" s="4002"/>
    </row>
    <row r="90" spans="1:20" ht="24" customHeight="1" x14ac:dyDescent="0.25">
      <c r="A90" s="3976" t="s">
        <v>33</v>
      </c>
      <c r="B90" s="4023" t="s">
        <v>35</v>
      </c>
      <c r="C90" s="3981" t="s">
        <v>61</v>
      </c>
      <c r="D90" s="101"/>
      <c r="E90" s="100"/>
      <c r="F90" s="4108" t="s">
        <v>60</v>
      </c>
      <c r="G90" s="3954" t="s">
        <v>59</v>
      </c>
      <c r="H90" s="4050" t="s">
        <v>40</v>
      </c>
      <c r="I90" s="4015" t="s">
        <v>58</v>
      </c>
      <c r="J90" s="103" t="s">
        <v>57</v>
      </c>
      <c r="K90" s="65" t="s">
        <v>36</v>
      </c>
      <c r="L90" s="105">
        <v>220.4</v>
      </c>
      <c r="M90" s="89"/>
      <c r="N90" s="88"/>
      <c r="O90" s="87"/>
      <c r="P90" s="104"/>
      <c r="Q90" s="79"/>
      <c r="R90" s="104"/>
      <c r="T90" s="79"/>
    </row>
    <row r="91" spans="1:20" ht="19.5" customHeight="1" thickBot="1" x14ac:dyDescent="0.3">
      <c r="A91" s="3977"/>
      <c r="B91" s="4024"/>
      <c r="C91" s="4149"/>
      <c r="D91" s="95"/>
      <c r="E91" s="59"/>
      <c r="F91" s="4109"/>
      <c r="G91" s="3955"/>
      <c r="H91" s="4051"/>
      <c r="I91" s="4016"/>
      <c r="J91" s="102"/>
      <c r="K91" s="57" t="s">
        <v>29</v>
      </c>
      <c r="L91" s="94">
        <f>SUM(L90:L90)</f>
        <v>220.4</v>
      </c>
      <c r="M91" s="93"/>
      <c r="N91" s="92"/>
      <c r="O91" s="91"/>
    </row>
    <row r="92" spans="1:20" ht="17.25" customHeight="1" x14ac:dyDescent="0.25">
      <c r="A92" s="3976" t="s">
        <v>33</v>
      </c>
      <c r="B92" s="4023" t="s">
        <v>35</v>
      </c>
      <c r="C92" s="3981" t="s">
        <v>56</v>
      </c>
      <c r="D92" s="101"/>
      <c r="E92" s="100"/>
      <c r="F92" s="4108" t="s">
        <v>55</v>
      </c>
      <c r="G92" s="3954" t="s">
        <v>54</v>
      </c>
      <c r="H92" s="4050" t="s">
        <v>40</v>
      </c>
      <c r="I92" s="4015" t="s">
        <v>49</v>
      </c>
      <c r="J92" s="103" t="s">
        <v>48</v>
      </c>
      <c r="K92" s="65" t="s">
        <v>36</v>
      </c>
      <c r="L92" s="99">
        <v>0</v>
      </c>
      <c r="M92" s="98" t="s">
        <v>53</v>
      </c>
      <c r="N92" s="97" t="s">
        <v>46</v>
      </c>
      <c r="O92" s="96">
        <v>6</v>
      </c>
    </row>
    <row r="93" spans="1:20" ht="44.25" customHeight="1" thickBot="1" x14ac:dyDescent="0.3">
      <c r="A93" s="3977"/>
      <c r="B93" s="4024"/>
      <c r="C93" s="4149"/>
      <c r="D93" s="95"/>
      <c r="E93" s="59"/>
      <c r="F93" s="4109"/>
      <c r="G93" s="3955"/>
      <c r="H93" s="4051"/>
      <c r="I93" s="4016"/>
      <c r="J93" s="102"/>
      <c r="K93" s="57" t="s">
        <v>29</v>
      </c>
      <c r="L93" s="94">
        <f>SUM(L92:L92)</f>
        <v>0</v>
      </c>
      <c r="M93" s="93"/>
      <c r="N93" s="92"/>
      <c r="O93" s="91"/>
    </row>
    <row r="94" spans="1:20" ht="19.5" customHeight="1" x14ac:dyDescent="0.25">
      <c r="A94" s="3976" t="s">
        <v>33</v>
      </c>
      <c r="B94" s="4023" t="s">
        <v>35</v>
      </c>
      <c r="C94" s="3981" t="s">
        <v>52</v>
      </c>
      <c r="D94" s="101"/>
      <c r="E94" s="100"/>
      <c r="F94" s="4108" t="s">
        <v>51</v>
      </c>
      <c r="G94" s="3954" t="s">
        <v>50</v>
      </c>
      <c r="H94" s="4050" t="s">
        <v>40</v>
      </c>
      <c r="I94" s="4015" t="s">
        <v>49</v>
      </c>
      <c r="J94" s="3951" t="s">
        <v>48</v>
      </c>
      <c r="K94" s="65" t="s">
        <v>36</v>
      </c>
      <c r="L94" s="99">
        <v>28.4</v>
      </c>
      <c r="M94" s="98" t="s">
        <v>47</v>
      </c>
      <c r="N94" s="97" t="s">
        <v>46</v>
      </c>
      <c r="O94" s="96">
        <v>1300</v>
      </c>
      <c r="Q94" s="79"/>
    </row>
    <row r="95" spans="1:20" ht="25.9" customHeight="1" thickBot="1" x14ac:dyDescent="0.3">
      <c r="A95" s="3977"/>
      <c r="B95" s="4024"/>
      <c r="C95" s="4149"/>
      <c r="D95" s="95"/>
      <c r="E95" s="59"/>
      <c r="F95" s="4109"/>
      <c r="G95" s="3955"/>
      <c r="H95" s="4051"/>
      <c r="I95" s="4016"/>
      <c r="J95" s="3953"/>
      <c r="K95" s="57" t="s">
        <v>29</v>
      </c>
      <c r="L95" s="94">
        <f>SUM(L94:L94)</f>
        <v>28.4</v>
      </c>
      <c r="M95" s="93"/>
      <c r="N95" s="92"/>
      <c r="O95" s="91"/>
    </row>
    <row r="96" spans="1:20" ht="22.5" customHeight="1" x14ac:dyDescent="0.25">
      <c r="A96" s="3976" t="s">
        <v>33</v>
      </c>
      <c r="B96" s="4023" t="s">
        <v>35</v>
      </c>
      <c r="C96" s="3981" t="s">
        <v>44</v>
      </c>
      <c r="D96" s="4123" t="s">
        <v>43</v>
      </c>
      <c r="E96" s="4124"/>
      <c r="F96" s="4125"/>
      <c r="G96" s="3954" t="s">
        <v>45</v>
      </c>
      <c r="H96" s="3957" t="s">
        <v>40</v>
      </c>
      <c r="I96" s="4015" t="s">
        <v>39</v>
      </c>
      <c r="J96" s="3951" t="s">
        <v>38</v>
      </c>
      <c r="K96" s="74" t="s">
        <v>36</v>
      </c>
      <c r="L96" s="90">
        <f>L98</f>
        <v>29</v>
      </c>
      <c r="M96" s="89"/>
      <c r="N96" s="88"/>
      <c r="O96" s="87"/>
    </row>
    <row r="97" spans="1:23" ht="24" customHeight="1" thickBot="1" x14ac:dyDescent="0.3">
      <c r="A97" s="3977"/>
      <c r="B97" s="4024"/>
      <c r="C97" s="4149"/>
      <c r="D97" s="4126"/>
      <c r="E97" s="4127"/>
      <c r="F97" s="4128"/>
      <c r="G97" s="3956"/>
      <c r="H97" s="3958"/>
      <c r="I97" s="4032"/>
      <c r="J97" s="3952"/>
      <c r="K97" s="70" t="s">
        <v>29</v>
      </c>
      <c r="L97" s="85">
        <f>SUM(L96:L96)</f>
        <v>29</v>
      </c>
      <c r="M97" s="84"/>
      <c r="N97" s="83"/>
      <c r="O97" s="82"/>
    </row>
    <row r="98" spans="1:23" ht="22.5" customHeight="1" thickBot="1" x14ac:dyDescent="0.3">
      <c r="A98" s="3971" t="s">
        <v>33</v>
      </c>
      <c r="B98" s="4009" t="s">
        <v>35</v>
      </c>
      <c r="C98" s="3981" t="s">
        <v>44</v>
      </c>
      <c r="D98" s="4170"/>
      <c r="E98" s="67" t="s">
        <v>33</v>
      </c>
      <c r="F98" s="4158" t="s">
        <v>43</v>
      </c>
      <c r="G98" s="3956"/>
      <c r="H98" s="3958"/>
      <c r="I98" s="4032"/>
      <c r="J98" s="3952"/>
      <c r="K98" s="65" t="s">
        <v>36</v>
      </c>
      <c r="L98" s="81">
        <v>29</v>
      </c>
      <c r="M98" s="80"/>
      <c r="N98" s="72"/>
      <c r="O98" s="71"/>
      <c r="R98" s="79"/>
    </row>
    <row r="99" spans="1:23" ht="15" customHeight="1" thickBot="1" x14ac:dyDescent="0.3">
      <c r="A99" s="3973"/>
      <c r="B99" s="3985"/>
      <c r="C99" s="3983"/>
      <c r="D99" s="4171"/>
      <c r="E99" s="59"/>
      <c r="F99" s="4159"/>
      <c r="G99" s="3955"/>
      <c r="H99" s="3959"/>
      <c r="I99" s="4016"/>
      <c r="J99" s="3953"/>
      <c r="K99" s="57" t="s">
        <v>29</v>
      </c>
      <c r="L99" s="56">
        <f>SUM(L98)</f>
        <v>29</v>
      </c>
      <c r="M99" s="78"/>
      <c r="N99" s="54"/>
      <c r="O99" s="53"/>
    </row>
    <row r="100" spans="1:23" ht="15" customHeight="1" thickBot="1" x14ac:dyDescent="0.3">
      <c r="A100" s="3971" t="s">
        <v>33</v>
      </c>
      <c r="B100" s="4009" t="s">
        <v>35</v>
      </c>
      <c r="C100" s="4160" t="s">
        <v>42</v>
      </c>
      <c r="D100" s="4123" t="s">
        <v>37</v>
      </c>
      <c r="E100" s="4124"/>
      <c r="F100" s="4125"/>
      <c r="G100" s="3954" t="s">
        <v>41</v>
      </c>
      <c r="H100" s="3957" t="s">
        <v>40</v>
      </c>
      <c r="I100" s="4015" t="s">
        <v>39</v>
      </c>
      <c r="J100" s="3951" t="s">
        <v>38</v>
      </c>
      <c r="K100" s="74" t="s">
        <v>36</v>
      </c>
      <c r="L100" s="69">
        <f>L102</f>
        <v>87.8</v>
      </c>
      <c r="M100" s="73"/>
      <c r="N100" s="72"/>
      <c r="O100" s="71"/>
    </row>
    <row r="101" spans="1:23" ht="22.5" customHeight="1" thickBot="1" x14ac:dyDescent="0.3">
      <c r="A101" s="3972"/>
      <c r="B101" s="3984"/>
      <c r="C101" s="4161"/>
      <c r="D101" s="4126"/>
      <c r="E101" s="4127"/>
      <c r="F101" s="4128"/>
      <c r="G101" s="3956"/>
      <c r="H101" s="3958"/>
      <c r="I101" s="4032"/>
      <c r="J101" s="3952"/>
      <c r="K101" s="70" t="s">
        <v>29</v>
      </c>
      <c r="L101" s="69">
        <f>SUM(L100)</f>
        <v>87.8</v>
      </c>
      <c r="M101" s="63"/>
      <c r="N101" s="62"/>
      <c r="O101" s="61"/>
    </row>
    <row r="102" spans="1:23" ht="27.75" customHeight="1" thickBot="1" x14ac:dyDescent="0.3">
      <c r="A102" s="3972"/>
      <c r="B102" s="3984"/>
      <c r="C102" s="4161"/>
      <c r="D102" s="4163"/>
      <c r="E102" s="67" t="s">
        <v>33</v>
      </c>
      <c r="F102" s="4158" t="s">
        <v>37</v>
      </c>
      <c r="G102" s="3956"/>
      <c r="H102" s="3958"/>
      <c r="I102" s="4032"/>
      <c r="J102" s="3952"/>
      <c r="K102" s="65" t="s">
        <v>36</v>
      </c>
      <c r="L102" s="64">
        <v>87.8</v>
      </c>
      <c r="M102" s="63"/>
      <c r="N102" s="62"/>
      <c r="O102" s="61"/>
    </row>
    <row r="103" spans="1:23" ht="15" customHeight="1" thickBot="1" x14ac:dyDescent="0.3">
      <c r="A103" s="3973"/>
      <c r="B103" s="3985"/>
      <c r="C103" s="4162"/>
      <c r="D103" s="4164"/>
      <c r="E103" s="59"/>
      <c r="F103" s="4159"/>
      <c r="G103" s="3955"/>
      <c r="H103" s="3959"/>
      <c r="I103" s="4016"/>
      <c r="J103" s="3953"/>
      <c r="K103" s="57" t="s">
        <v>29</v>
      </c>
      <c r="L103" s="56">
        <f>SUM(L102)</f>
        <v>87.8</v>
      </c>
      <c r="M103" s="55"/>
      <c r="N103" s="54"/>
      <c r="O103" s="53"/>
    </row>
    <row r="104" spans="1:23" ht="15.75" customHeight="1" thickBot="1" x14ac:dyDescent="0.3">
      <c r="A104" s="41" t="s">
        <v>33</v>
      </c>
      <c r="B104" s="52" t="s">
        <v>35</v>
      </c>
      <c r="C104" s="4105" t="s">
        <v>34</v>
      </c>
      <c r="D104" s="4106"/>
      <c r="E104" s="4106"/>
      <c r="F104" s="4106"/>
      <c r="G104" s="4106"/>
      <c r="H104" s="4106"/>
      <c r="I104" s="4106"/>
      <c r="J104" s="4107"/>
      <c r="K104" s="51" t="s">
        <v>29</v>
      </c>
      <c r="L104" s="50">
        <f>L63+L65+L67+L72+L74+L76+L78+L80+L85+L87+L89+L91+L93+L95+L97+L101</f>
        <v>664.69999999999993</v>
      </c>
      <c r="M104" s="49"/>
      <c r="N104" s="49"/>
      <c r="O104" s="48"/>
    </row>
    <row r="105" spans="1:23" ht="15.75" customHeight="1" thickBot="1" x14ac:dyDescent="0.3">
      <c r="A105" s="47" t="s">
        <v>33</v>
      </c>
      <c r="B105" s="46"/>
      <c r="C105" s="4150" t="s">
        <v>32</v>
      </c>
      <c r="D105" s="4151"/>
      <c r="E105" s="4151"/>
      <c r="F105" s="4151"/>
      <c r="G105" s="4151"/>
      <c r="H105" s="4151"/>
      <c r="I105" s="4151"/>
      <c r="J105" s="4152"/>
      <c r="K105" s="45" t="s">
        <v>29</v>
      </c>
      <c r="L105" s="44">
        <f>L104+L60</f>
        <v>10387</v>
      </c>
      <c r="M105" s="43"/>
      <c r="N105" s="43"/>
      <c r="O105" s="42"/>
    </row>
    <row r="106" spans="1:23" ht="15.75" hidden="1" thickBot="1" x14ac:dyDescent="0.3">
      <c r="A106" s="41"/>
      <c r="B106" s="40"/>
      <c r="C106" s="4156" t="s">
        <v>31</v>
      </c>
      <c r="D106" s="4156"/>
      <c r="E106" s="4156"/>
      <c r="F106" s="4156"/>
      <c r="G106" s="4156"/>
      <c r="H106" s="4156"/>
      <c r="I106" s="4157"/>
      <c r="J106" s="39"/>
      <c r="K106" s="38" t="s">
        <v>29</v>
      </c>
      <c r="L106" s="37">
        <f>L107-L18-L34</f>
        <v>10387</v>
      </c>
      <c r="M106" s="36"/>
      <c r="N106" s="36"/>
      <c r="O106" s="35"/>
    </row>
    <row r="107" spans="1:23" ht="15.75" thickBot="1" x14ac:dyDescent="0.3">
      <c r="A107" s="4153" t="s">
        <v>30</v>
      </c>
      <c r="B107" s="4154"/>
      <c r="C107" s="4154"/>
      <c r="D107" s="4154"/>
      <c r="E107" s="4154"/>
      <c r="F107" s="4154"/>
      <c r="G107" s="4154"/>
      <c r="H107" s="4154"/>
      <c r="I107" s="4154"/>
      <c r="J107" s="4155"/>
      <c r="K107" s="34" t="s">
        <v>29</v>
      </c>
      <c r="L107" s="33">
        <f>L105*1</f>
        <v>10387</v>
      </c>
      <c r="M107" s="4178"/>
      <c r="N107" s="4179"/>
      <c r="O107" s="4180"/>
    </row>
    <row r="108" spans="1:23" ht="55.9" customHeight="1" x14ac:dyDescent="0.25">
      <c r="A108" s="31" t="s">
        <v>28</v>
      </c>
      <c r="B108" s="31"/>
      <c r="C108" s="31"/>
      <c r="D108" s="31"/>
      <c r="E108" s="31"/>
      <c r="F108" s="31"/>
      <c r="G108" s="31"/>
      <c r="H108" s="32"/>
      <c r="I108" s="31"/>
      <c r="J108" s="31"/>
      <c r="K108" s="31"/>
      <c r="L108" s="31"/>
      <c r="M108" s="31"/>
      <c r="N108" s="30"/>
      <c r="O108" s="29"/>
    </row>
    <row r="109" spans="1:23" ht="20.25" customHeight="1" x14ac:dyDescent="0.25">
      <c r="A109" s="4181" t="s">
        <v>27</v>
      </c>
      <c r="B109" s="4181"/>
      <c r="C109" s="4181"/>
      <c r="D109" s="4181"/>
      <c r="E109" s="4181"/>
      <c r="F109" s="4181"/>
      <c r="G109" s="4181"/>
      <c r="H109" s="4181"/>
      <c r="I109" s="4181"/>
      <c r="J109" s="4181"/>
      <c r="K109" s="4181"/>
      <c r="L109" s="4181"/>
      <c r="M109" s="27"/>
      <c r="N109" s="27"/>
      <c r="O109" s="27"/>
      <c r="P109" s="15"/>
    </row>
    <row r="110" spans="1:23" ht="18.75" customHeight="1" thickBot="1" x14ac:dyDescent="0.3">
      <c r="A110" s="26"/>
      <c r="B110" s="24"/>
      <c r="C110" s="24"/>
      <c r="D110" s="24"/>
      <c r="E110" s="24"/>
      <c r="F110" s="24"/>
      <c r="G110" s="25"/>
      <c r="H110" s="24"/>
      <c r="I110" s="24"/>
      <c r="J110" s="23"/>
      <c r="K110" s="15"/>
      <c r="L110" s="22" t="s">
        <v>26</v>
      </c>
      <c r="M110" s="4166"/>
      <c r="N110" s="4166"/>
      <c r="O110" s="4166"/>
      <c r="P110" s="15"/>
    </row>
    <row r="111" spans="1:23" ht="26.25" customHeight="1" thickBot="1" x14ac:dyDescent="0.3">
      <c r="A111" s="20"/>
      <c r="B111" s="19"/>
      <c r="C111" s="4201" t="s">
        <v>25</v>
      </c>
      <c r="D111" s="4201"/>
      <c r="E111" s="4201"/>
      <c r="F111" s="4201"/>
      <c r="G111" s="4201"/>
      <c r="H111" s="4201"/>
      <c r="I111" s="4201"/>
      <c r="J111" s="4201"/>
      <c r="K111" s="4201"/>
      <c r="L111" s="18" t="s">
        <v>24</v>
      </c>
      <c r="M111" s="17"/>
      <c r="N111" s="16"/>
      <c r="O111" s="16"/>
      <c r="P111" s="15"/>
    </row>
    <row r="112" spans="1:23" ht="15.75" customHeight="1" thickBot="1" x14ac:dyDescent="0.3">
      <c r="A112" s="4167" t="s">
        <v>23</v>
      </c>
      <c r="B112" s="4168"/>
      <c r="C112" s="4168"/>
      <c r="D112" s="4168"/>
      <c r="E112" s="4168"/>
      <c r="F112" s="4168"/>
      <c r="G112" s="4168"/>
      <c r="H112" s="4168"/>
      <c r="I112" s="4168"/>
      <c r="J112" s="4168"/>
      <c r="K112" s="4169"/>
      <c r="L112" s="14">
        <f>L113+L117+L124+L125+L126+L127</f>
        <v>10387</v>
      </c>
      <c r="M112" s="13"/>
      <c r="N112" s="13"/>
      <c r="O112" s="13"/>
      <c r="P112" s="13"/>
      <c r="Q112" s="13"/>
      <c r="R112" s="13"/>
      <c r="S112" s="13"/>
      <c r="T112" s="13"/>
      <c r="U112" s="13"/>
      <c r="V112" s="13"/>
      <c r="W112" s="13"/>
    </row>
    <row r="113" spans="1:16" ht="15.75" customHeight="1" x14ac:dyDescent="0.25">
      <c r="A113" s="4129" t="s">
        <v>22</v>
      </c>
      <c r="B113" s="4132"/>
      <c r="C113" s="4132"/>
      <c r="D113" s="4132"/>
      <c r="E113" s="4132"/>
      <c r="F113" s="4132"/>
      <c r="G113" s="4132"/>
      <c r="H113" s="4132"/>
      <c r="I113" s="4132"/>
      <c r="J113" s="4132"/>
      <c r="K113" s="4138"/>
      <c r="L113" s="10">
        <f>L114+L115+L116</f>
        <v>9624.9</v>
      </c>
      <c r="M113" s="4"/>
      <c r="N113" s="12"/>
      <c r="O113" s="12"/>
      <c r="P113" s="2"/>
    </row>
    <row r="114" spans="1:16" ht="15.75" customHeight="1" x14ac:dyDescent="0.25">
      <c r="A114" s="4135" t="s">
        <v>21</v>
      </c>
      <c r="B114" s="4136"/>
      <c r="C114" s="4136"/>
      <c r="D114" s="4136"/>
      <c r="E114" s="4136"/>
      <c r="F114" s="4136"/>
      <c r="G114" s="4136"/>
      <c r="H114" s="4136"/>
      <c r="I114" s="4136"/>
      <c r="J114" s="4136"/>
      <c r="K114" s="4137"/>
      <c r="L114" s="10">
        <f>L15+L33+L45+L52</f>
        <v>9624.9</v>
      </c>
      <c r="M114" s="4"/>
      <c r="N114" s="3"/>
      <c r="O114" s="3"/>
      <c r="P114" s="2"/>
    </row>
    <row r="115" spans="1:16" ht="15.75" customHeight="1" x14ac:dyDescent="0.25">
      <c r="A115" s="4129" t="s">
        <v>20</v>
      </c>
      <c r="B115" s="4132"/>
      <c r="C115" s="4132"/>
      <c r="D115" s="4132"/>
      <c r="E115" s="4130"/>
      <c r="F115" s="4130"/>
      <c r="G115" s="4130"/>
      <c r="H115" s="4130"/>
      <c r="I115" s="4130"/>
      <c r="J115" s="4130"/>
      <c r="K115" s="4131"/>
      <c r="L115" s="10">
        <v>0</v>
      </c>
      <c r="M115" s="4"/>
      <c r="N115" s="3"/>
      <c r="O115" s="3"/>
      <c r="P115" s="2"/>
    </row>
    <row r="116" spans="1:16" ht="27.75" customHeight="1" x14ac:dyDescent="0.25">
      <c r="A116" s="4129" t="s">
        <v>19</v>
      </c>
      <c r="B116" s="4132"/>
      <c r="C116" s="4132"/>
      <c r="D116" s="4132"/>
      <c r="E116" s="4132"/>
      <c r="F116" s="4132"/>
      <c r="G116" s="4132"/>
      <c r="H116" s="4132"/>
      <c r="I116" s="4132"/>
      <c r="J116" s="4132"/>
      <c r="K116" s="4138"/>
      <c r="L116" s="10">
        <v>0</v>
      </c>
      <c r="M116" s="4"/>
      <c r="N116" s="3"/>
      <c r="O116" s="3"/>
      <c r="P116" s="2"/>
    </row>
    <row r="117" spans="1:16" ht="15.75" customHeight="1" x14ac:dyDescent="0.25">
      <c r="A117" s="4135" t="s">
        <v>18</v>
      </c>
      <c r="B117" s="4136"/>
      <c r="C117" s="4136"/>
      <c r="D117" s="4136"/>
      <c r="E117" s="4136"/>
      <c r="F117" s="4136"/>
      <c r="G117" s="4136"/>
      <c r="H117" s="4136"/>
      <c r="I117" s="4136"/>
      <c r="J117" s="4136"/>
      <c r="K117" s="4137"/>
      <c r="L117" s="11">
        <f>L118+L119</f>
        <v>762.09999999999991</v>
      </c>
      <c r="M117" s="4"/>
      <c r="N117" s="3"/>
      <c r="O117" s="3"/>
      <c r="P117" s="2"/>
    </row>
    <row r="118" spans="1:16" ht="15.75" customHeight="1" x14ac:dyDescent="0.25">
      <c r="A118" s="4129" t="s">
        <v>17</v>
      </c>
      <c r="B118" s="4132"/>
      <c r="C118" s="4132"/>
      <c r="D118" s="4132"/>
      <c r="E118" s="4130"/>
      <c r="F118" s="4130"/>
      <c r="G118" s="4130"/>
      <c r="H118" s="4130"/>
      <c r="I118" s="4130"/>
      <c r="J118" s="4130"/>
      <c r="K118" s="4131"/>
      <c r="L118" s="10">
        <f>L17+L35</f>
        <v>74.400000000000006</v>
      </c>
      <c r="M118" s="4"/>
      <c r="N118" s="3"/>
      <c r="O118" s="3"/>
      <c r="P118" s="2"/>
    </row>
    <row r="119" spans="1:16" ht="15.75" customHeight="1" x14ac:dyDescent="0.25">
      <c r="A119" s="4129" t="s">
        <v>16</v>
      </c>
      <c r="B119" s="4132"/>
      <c r="C119" s="4132"/>
      <c r="D119" s="4132"/>
      <c r="E119" s="4130"/>
      <c r="F119" s="4130"/>
      <c r="G119" s="4130"/>
      <c r="H119" s="4130"/>
      <c r="I119" s="4130"/>
      <c r="J119" s="4130"/>
      <c r="K119" s="4131"/>
      <c r="L119" s="11">
        <f>L19+L104</f>
        <v>687.69999999999993</v>
      </c>
      <c r="M119" s="4"/>
      <c r="N119" s="3"/>
      <c r="O119" s="3"/>
      <c r="P119" s="2"/>
    </row>
    <row r="120" spans="1:16" ht="15.75" customHeight="1" x14ac:dyDescent="0.25">
      <c r="A120" s="4129" t="s">
        <v>15</v>
      </c>
      <c r="B120" s="4132"/>
      <c r="C120" s="4132"/>
      <c r="D120" s="4132"/>
      <c r="E120" s="4130"/>
      <c r="F120" s="4130"/>
      <c r="G120" s="4130"/>
      <c r="H120" s="4130"/>
      <c r="I120" s="4130"/>
      <c r="J120" s="4130"/>
      <c r="K120" s="4131"/>
      <c r="L120" s="10"/>
      <c r="M120" s="4"/>
      <c r="N120" s="3"/>
      <c r="O120" s="3"/>
      <c r="P120" s="2"/>
    </row>
    <row r="121" spans="1:16" ht="15.75" customHeight="1" x14ac:dyDescent="0.25">
      <c r="A121" s="4129" t="s">
        <v>14</v>
      </c>
      <c r="B121" s="4130"/>
      <c r="C121" s="4130"/>
      <c r="D121" s="4130"/>
      <c r="E121" s="4130"/>
      <c r="F121" s="4130"/>
      <c r="G121" s="4130"/>
      <c r="H121" s="4130"/>
      <c r="I121" s="4130"/>
      <c r="J121" s="4130"/>
      <c r="K121" s="4131"/>
      <c r="L121" s="10"/>
      <c r="M121" s="4"/>
      <c r="N121" s="3"/>
      <c r="O121" s="3"/>
      <c r="P121" s="2"/>
    </row>
    <row r="122" spans="1:16" ht="15.75" customHeight="1" x14ac:dyDescent="0.25">
      <c r="A122" s="4129" t="s">
        <v>13</v>
      </c>
      <c r="B122" s="4132"/>
      <c r="C122" s="4132"/>
      <c r="D122" s="4132"/>
      <c r="E122" s="4130"/>
      <c r="F122" s="4130"/>
      <c r="G122" s="4130"/>
      <c r="H122" s="4130"/>
      <c r="I122" s="4130"/>
      <c r="J122" s="4130"/>
      <c r="K122" s="4131"/>
      <c r="L122" s="10"/>
      <c r="M122" s="4"/>
      <c r="N122" s="3"/>
      <c r="O122" s="3"/>
      <c r="P122" s="2"/>
    </row>
    <row r="123" spans="1:16" ht="15.75" customHeight="1" x14ac:dyDescent="0.25">
      <c r="A123" s="4133" t="s">
        <v>12</v>
      </c>
      <c r="B123" s="4134"/>
      <c r="C123" s="4134"/>
      <c r="D123" s="4134"/>
      <c r="E123" s="4130"/>
      <c r="F123" s="4130"/>
      <c r="G123" s="4130"/>
      <c r="H123" s="4130"/>
      <c r="I123" s="4130"/>
      <c r="J123" s="4130"/>
      <c r="K123" s="4131"/>
      <c r="L123" s="10"/>
      <c r="M123" s="4"/>
      <c r="N123" s="3"/>
      <c r="O123" s="3"/>
      <c r="P123" s="2"/>
    </row>
    <row r="124" spans="1:16" ht="15.75" customHeight="1" x14ac:dyDescent="0.25">
      <c r="A124" s="4129" t="s">
        <v>11</v>
      </c>
      <c r="B124" s="4130"/>
      <c r="C124" s="4130"/>
      <c r="D124" s="4130"/>
      <c r="E124" s="4130"/>
      <c r="F124" s="4130"/>
      <c r="G124" s="4130"/>
      <c r="H124" s="4130"/>
      <c r="I124" s="4130"/>
      <c r="J124" s="4130"/>
      <c r="K124" s="4131"/>
      <c r="L124" s="10"/>
      <c r="M124" s="4"/>
      <c r="N124" s="3"/>
      <c r="O124" s="3"/>
      <c r="P124" s="2"/>
    </row>
    <row r="125" spans="1:16" ht="15.75" customHeight="1" x14ac:dyDescent="0.25">
      <c r="A125" s="4172" t="s">
        <v>10</v>
      </c>
      <c r="B125" s="4173"/>
      <c r="C125" s="4173"/>
      <c r="D125" s="4173"/>
      <c r="E125" s="4173"/>
      <c r="F125" s="4173"/>
      <c r="G125" s="4173"/>
      <c r="H125" s="4173"/>
      <c r="I125" s="4173"/>
      <c r="J125" s="4173"/>
      <c r="K125" s="4174"/>
      <c r="L125" s="10"/>
      <c r="M125" s="4"/>
      <c r="N125" s="3"/>
      <c r="O125" s="3"/>
      <c r="P125" s="2"/>
    </row>
    <row r="126" spans="1:16" ht="15.75" customHeight="1" x14ac:dyDescent="0.25">
      <c r="A126" s="4135" t="s">
        <v>9</v>
      </c>
      <c r="B126" s="4136"/>
      <c r="C126" s="4136"/>
      <c r="D126" s="4136"/>
      <c r="E126" s="4136"/>
      <c r="F126" s="4136"/>
      <c r="G126" s="4136"/>
      <c r="H126" s="4136"/>
      <c r="I126" s="4136"/>
      <c r="J126" s="4136"/>
      <c r="K126" s="4137"/>
      <c r="L126" s="10"/>
      <c r="M126" s="4"/>
      <c r="N126" s="3"/>
      <c r="O126" s="3"/>
      <c r="P126" s="2"/>
    </row>
    <row r="127" spans="1:16" ht="15.75" customHeight="1" x14ac:dyDescent="0.25">
      <c r="A127" s="4129" t="s">
        <v>8</v>
      </c>
      <c r="B127" s="4132"/>
      <c r="C127" s="4132"/>
      <c r="D127" s="4132"/>
      <c r="E127" s="4130"/>
      <c r="F127" s="4130"/>
      <c r="G127" s="4130"/>
      <c r="H127" s="4130"/>
      <c r="I127" s="4130"/>
      <c r="J127" s="4130"/>
      <c r="K127" s="4131"/>
      <c r="L127" s="10"/>
      <c r="M127" s="4"/>
      <c r="N127" s="3"/>
      <c r="O127" s="3"/>
      <c r="P127" s="2"/>
    </row>
    <row r="128" spans="1:16" ht="15.75" customHeight="1" x14ac:dyDescent="0.25">
      <c r="A128" s="4129" t="s">
        <v>7</v>
      </c>
      <c r="B128" s="4132"/>
      <c r="C128" s="4132"/>
      <c r="D128" s="4132"/>
      <c r="E128" s="4130"/>
      <c r="F128" s="4130"/>
      <c r="G128" s="4130"/>
      <c r="H128" s="4130"/>
      <c r="I128" s="4130"/>
      <c r="J128" s="4130"/>
      <c r="K128" s="4131"/>
      <c r="L128" s="10"/>
      <c r="M128" s="4"/>
      <c r="N128" s="3"/>
      <c r="O128" s="3"/>
      <c r="P128" s="2"/>
    </row>
    <row r="129" spans="1:16" ht="15.75" customHeight="1" thickBot="1" x14ac:dyDescent="0.3">
      <c r="A129" s="4175" t="s">
        <v>6</v>
      </c>
      <c r="B129" s="4176"/>
      <c r="C129" s="4176"/>
      <c r="D129" s="4176"/>
      <c r="E129" s="4176"/>
      <c r="F129" s="4176"/>
      <c r="G129" s="4176"/>
      <c r="H129" s="4176"/>
      <c r="I129" s="4176"/>
      <c r="J129" s="4176"/>
      <c r="K129" s="4177"/>
      <c r="L129" s="5"/>
      <c r="M129" s="4"/>
      <c r="N129" s="3"/>
      <c r="O129" s="3"/>
      <c r="P129" s="2"/>
    </row>
    <row r="130" spans="1:16" ht="15.75" customHeight="1" thickBot="1" x14ac:dyDescent="0.3">
      <c r="A130" s="4182" t="s">
        <v>5</v>
      </c>
      <c r="B130" s="4183"/>
      <c r="C130" s="4183"/>
      <c r="D130" s="4183"/>
      <c r="E130" s="4183"/>
      <c r="F130" s="4183"/>
      <c r="G130" s="4183"/>
      <c r="H130" s="4183"/>
      <c r="I130" s="4183"/>
      <c r="J130" s="4183"/>
      <c r="K130" s="4184"/>
      <c r="L130" s="9">
        <v>0</v>
      </c>
      <c r="M130" s="4"/>
      <c r="N130" s="3"/>
      <c r="O130" s="3"/>
      <c r="P130" s="2"/>
    </row>
    <row r="131" spans="1:16" ht="15.75" customHeight="1" x14ac:dyDescent="0.25">
      <c r="A131" s="4185" t="s">
        <v>4</v>
      </c>
      <c r="B131" s="4186"/>
      <c r="C131" s="4186"/>
      <c r="D131" s="4186"/>
      <c r="E131" s="4187"/>
      <c r="F131" s="4187"/>
      <c r="G131" s="4187"/>
      <c r="H131" s="4187"/>
      <c r="I131" s="4187"/>
      <c r="J131" s="4187"/>
      <c r="K131" s="4188"/>
      <c r="L131" s="6"/>
      <c r="M131" s="4"/>
      <c r="N131" s="3"/>
      <c r="O131" s="3"/>
      <c r="P131" s="2"/>
    </row>
    <row r="132" spans="1:16" ht="15.75" customHeight="1" thickBot="1" x14ac:dyDescent="0.3">
      <c r="A132" s="4189" t="s">
        <v>3</v>
      </c>
      <c r="B132" s="4190"/>
      <c r="C132" s="4190"/>
      <c r="D132" s="4190"/>
      <c r="E132" s="4190"/>
      <c r="F132" s="4190"/>
      <c r="G132" s="4190"/>
      <c r="H132" s="4190"/>
      <c r="I132" s="4190"/>
      <c r="J132" s="4190"/>
      <c r="K132" s="4191"/>
      <c r="L132" s="8"/>
      <c r="M132" s="4"/>
      <c r="N132" s="3"/>
      <c r="O132" s="3"/>
      <c r="P132" s="2"/>
    </row>
    <row r="133" spans="1:16" ht="15.75" customHeight="1" thickBot="1" x14ac:dyDescent="0.3">
      <c r="A133" s="4192" t="s">
        <v>2</v>
      </c>
      <c r="B133" s="4193"/>
      <c r="C133" s="4193"/>
      <c r="D133" s="4193"/>
      <c r="E133" s="4193"/>
      <c r="F133" s="4193"/>
      <c r="G133" s="4193"/>
      <c r="H133" s="4193"/>
      <c r="I133" s="4193"/>
      <c r="J133" s="4193"/>
      <c r="K133" s="4194"/>
      <c r="L133" s="7">
        <f>L112+L130</f>
        <v>10387</v>
      </c>
      <c r="M133" s="4"/>
      <c r="N133" s="3"/>
      <c r="O133" s="3"/>
      <c r="P133" s="2"/>
    </row>
    <row r="134" spans="1:16" ht="15.75" customHeight="1" x14ac:dyDescent="0.25">
      <c r="A134" s="4195" t="s">
        <v>1</v>
      </c>
      <c r="B134" s="4196"/>
      <c r="C134" s="4196"/>
      <c r="D134" s="4196"/>
      <c r="E134" s="4196"/>
      <c r="F134" s="4196"/>
      <c r="G134" s="4196"/>
      <c r="H134" s="4196"/>
      <c r="I134" s="4196"/>
      <c r="J134" s="4196"/>
      <c r="K134" s="4197"/>
      <c r="L134" s="6"/>
      <c r="M134" s="4"/>
      <c r="N134" s="3"/>
      <c r="O134" s="3"/>
      <c r="P134" s="2"/>
    </row>
    <row r="135" spans="1:16" ht="15.75" customHeight="1" thickBot="1" x14ac:dyDescent="0.3">
      <c r="A135" s="4198" t="s">
        <v>0</v>
      </c>
      <c r="B135" s="4199"/>
      <c r="C135" s="4199"/>
      <c r="D135" s="4199"/>
      <c r="E135" s="4199"/>
      <c r="F135" s="4199"/>
      <c r="G135" s="4199"/>
      <c r="H135" s="4199"/>
      <c r="I135" s="4199"/>
      <c r="J135" s="4199"/>
      <c r="K135" s="4200"/>
      <c r="L135" s="5">
        <v>-1571.4</v>
      </c>
      <c r="M135" s="4"/>
      <c r="N135" s="3"/>
      <c r="O135" s="3"/>
      <c r="P135" s="2"/>
    </row>
    <row r="136" spans="1:16" ht="0.75" customHeight="1" x14ac:dyDescent="0.25">
      <c r="A136" s="4"/>
      <c r="B136" s="3"/>
      <c r="C136" s="3"/>
      <c r="D136" s="2"/>
      <c r="J136"/>
    </row>
    <row r="141" spans="1:16" x14ac:dyDescent="0.25">
      <c r="F141" s="4165"/>
      <c r="G141" s="4165"/>
      <c r="H141" s="4165"/>
      <c r="I141" s="4165"/>
      <c r="J141" s="4165"/>
      <c r="K141" s="4165"/>
      <c r="L141" s="4165"/>
      <c r="M141" s="4165"/>
      <c r="N141" s="4165"/>
      <c r="O141" s="4165"/>
      <c r="P141" s="4165"/>
    </row>
  </sheetData>
  <mergeCells count="272">
    <mergeCell ref="A96:A97"/>
    <mergeCell ref="F141:P141"/>
    <mergeCell ref="M110:O110"/>
    <mergeCell ref="A112:K112"/>
    <mergeCell ref="A98:A99"/>
    <mergeCell ref="B98:B99"/>
    <mergeCell ref="C98:C99"/>
    <mergeCell ref="D98:D99"/>
    <mergeCell ref="F98:F99"/>
    <mergeCell ref="G96:G99"/>
    <mergeCell ref="A125:K125"/>
    <mergeCell ref="A126:K126"/>
    <mergeCell ref="A127:K127"/>
    <mergeCell ref="A128:K128"/>
    <mergeCell ref="A129:K129"/>
    <mergeCell ref="M107:O107"/>
    <mergeCell ref="A109:L109"/>
    <mergeCell ref="A130:K130"/>
    <mergeCell ref="A131:K131"/>
    <mergeCell ref="A132:K132"/>
    <mergeCell ref="A133:K133"/>
    <mergeCell ref="A134:K134"/>
    <mergeCell ref="A135:K135"/>
    <mergeCell ref="C111:K111"/>
    <mergeCell ref="C90:C91"/>
    <mergeCell ref="F90:F91"/>
    <mergeCell ref="H90:H91"/>
    <mergeCell ref="B92:B93"/>
    <mergeCell ref="I92:I93"/>
    <mergeCell ref="C92:C93"/>
    <mergeCell ref="D100:F101"/>
    <mergeCell ref="F102:F103"/>
    <mergeCell ref="H100:H103"/>
    <mergeCell ref="I100:I103"/>
    <mergeCell ref="B100:B103"/>
    <mergeCell ref="C100:C103"/>
    <mergeCell ref="D102:D103"/>
    <mergeCell ref="B96:B97"/>
    <mergeCell ref="C96:C97"/>
    <mergeCell ref="I96:I99"/>
    <mergeCell ref="H96:H99"/>
    <mergeCell ref="G100:G103"/>
    <mergeCell ref="I90:I91"/>
    <mergeCell ref="A86:A87"/>
    <mergeCell ref="B86:B87"/>
    <mergeCell ref="J86:J87"/>
    <mergeCell ref="J71:J72"/>
    <mergeCell ref="C104:J104"/>
    <mergeCell ref="C105:J105"/>
    <mergeCell ref="A107:J107"/>
    <mergeCell ref="C106:I106"/>
    <mergeCell ref="H94:H95"/>
    <mergeCell ref="I94:I95"/>
    <mergeCell ref="G94:G95"/>
    <mergeCell ref="A92:A93"/>
    <mergeCell ref="C86:C87"/>
    <mergeCell ref="F86:F87"/>
    <mergeCell ref="H86:H87"/>
    <mergeCell ref="I86:I87"/>
    <mergeCell ref="F88:F89"/>
    <mergeCell ref="H88:H89"/>
    <mergeCell ref="I88:I89"/>
    <mergeCell ref="G88:G89"/>
    <mergeCell ref="C81:C83"/>
    <mergeCell ref="A90:A91"/>
    <mergeCell ref="B90:B91"/>
    <mergeCell ref="A124:K124"/>
    <mergeCell ref="G92:G93"/>
    <mergeCell ref="F92:F93"/>
    <mergeCell ref="J94:J95"/>
    <mergeCell ref="H92:H93"/>
    <mergeCell ref="A122:K122"/>
    <mergeCell ref="A123:K123"/>
    <mergeCell ref="A115:K115"/>
    <mergeCell ref="A117:K117"/>
    <mergeCell ref="A118:K118"/>
    <mergeCell ref="A119:K119"/>
    <mergeCell ref="A114:K114"/>
    <mergeCell ref="A113:K113"/>
    <mergeCell ref="A116:K116"/>
    <mergeCell ref="A94:A95"/>
    <mergeCell ref="B94:B95"/>
    <mergeCell ref="A120:K120"/>
    <mergeCell ref="A121:K121"/>
    <mergeCell ref="C94:C95"/>
    <mergeCell ref="F94:F95"/>
    <mergeCell ref="D96:F97"/>
    <mergeCell ref="J100:J103"/>
    <mergeCell ref="A100:A103"/>
    <mergeCell ref="J96:J99"/>
    <mergeCell ref="J75:J76"/>
    <mergeCell ref="I75:I76"/>
    <mergeCell ref="I56:I59"/>
    <mergeCell ref="A5:O5"/>
    <mergeCell ref="E7:E9"/>
    <mergeCell ref="G7:G9"/>
    <mergeCell ref="J7:J9"/>
    <mergeCell ref="M7:O7"/>
    <mergeCell ref="G90:G91"/>
    <mergeCell ref="A88:A89"/>
    <mergeCell ref="D79:F80"/>
    <mergeCell ref="C50:C51"/>
    <mergeCell ref="E51:F51"/>
    <mergeCell ref="D45:F46"/>
    <mergeCell ref="D33:F37"/>
    <mergeCell ref="D52:F53"/>
    <mergeCell ref="B88:B89"/>
    <mergeCell ref="C88:C89"/>
    <mergeCell ref="G84:G85"/>
    <mergeCell ref="A84:A85"/>
    <mergeCell ref="B84:B85"/>
    <mergeCell ref="F84:F85"/>
    <mergeCell ref="H84:H85"/>
    <mergeCell ref="I84:I85"/>
    <mergeCell ref="G86:G87"/>
    <mergeCell ref="B45:B46"/>
    <mergeCell ref="C45:C46"/>
    <mergeCell ref="G52:G55"/>
    <mergeCell ref="I73:I74"/>
    <mergeCell ref="H73:H74"/>
    <mergeCell ref="F71:F72"/>
    <mergeCell ref="H71:H72"/>
    <mergeCell ref="I71:I72"/>
    <mergeCell ref="C64:C65"/>
    <mergeCell ref="B64:B65"/>
    <mergeCell ref="B79:B80"/>
    <mergeCell ref="C79:C80"/>
    <mergeCell ref="F77:F78"/>
    <mergeCell ref="H77:H78"/>
    <mergeCell ref="F73:F74"/>
    <mergeCell ref="F75:F76"/>
    <mergeCell ref="H75:H76"/>
    <mergeCell ref="C84:C85"/>
    <mergeCell ref="M52:M53"/>
    <mergeCell ref="E54:E55"/>
    <mergeCell ref="J45:J51"/>
    <mergeCell ref="B54:B55"/>
    <mergeCell ref="C54:C55"/>
    <mergeCell ref="B52:B53"/>
    <mergeCell ref="N8:N9"/>
    <mergeCell ref="O8:O9"/>
    <mergeCell ref="C13:L14"/>
    <mergeCell ref="J15:J21"/>
    <mergeCell ref="I15:I21"/>
    <mergeCell ref="I33:I44"/>
    <mergeCell ref="J33:J44"/>
    <mergeCell ref="B10:J10"/>
    <mergeCell ref="D15:F21"/>
    <mergeCell ref="D7:D9"/>
    <mergeCell ref="F7:F9"/>
    <mergeCell ref="H7:H9"/>
    <mergeCell ref="I7:I9"/>
    <mergeCell ref="G15:G32"/>
    <mergeCell ref="B31:B32"/>
    <mergeCell ref="N6:O6"/>
    <mergeCell ref="C12:O12"/>
    <mergeCell ref="A15:A21"/>
    <mergeCell ref="B15:B21"/>
    <mergeCell ref="C15:C21"/>
    <mergeCell ref="H15:H21"/>
    <mergeCell ref="B13:B14"/>
    <mergeCell ref="K7:K9"/>
    <mergeCell ref="L7:L9"/>
    <mergeCell ref="M8:M9"/>
    <mergeCell ref="I64:I65"/>
    <mergeCell ref="H64:H65"/>
    <mergeCell ref="H62:H63"/>
    <mergeCell ref="I62:I63"/>
    <mergeCell ref="B69:B70"/>
    <mergeCell ref="G66:G70"/>
    <mergeCell ref="F64:F65"/>
    <mergeCell ref="G62:G63"/>
    <mergeCell ref="G64:G65"/>
    <mergeCell ref="B62:B63"/>
    <mergeCell ref="C62:C63"/>
    <mergeCell ref="F62:F63"/>
    <mergeCell ref="M84:M85"/>
    <mergeCell ref="G45:G51"/>
    <mergeCell ref="A73:A74"/>
    <mergeCell ref="B73:B74"/>
    <mergeCell ref="A69:A70"/>
    <mergeCell ref="A64:A65"/>
    <mergeCell ref="A62:A63"/>
    <mergeCell ref="G33:G44"/>
    <mergeCell ref="E40:E42"/>
    <mergeCell ref="F69:F70"/>
    <mergeCell ref="E69:E70"/>
    <mergeCell ref="G71:G72"/>
    <mergeCell ref="A54:A55"/>
    <mergeCell ref="H45:H51"/>
    <mergeCell ref="I45:I51"/>
    <mergeCell ref="F58:F59"/>
    <mergeCell ref="H56:H59"/>
    <mergeCell ref="C66:C67"/>
    <mergeCell ref="A66:A67"/>
    <mergeCell ref="B66:B67"/>
    <mergeCell ref="F54:F55"/>
    <mergeCell ref="B50:B51"/>
    <mergeCell ref="I66:I70"/>
    <mergeCell ref="H66:H70"/>
    <mergeCell ref="A71:A72"/>
    <mergeCell ref="B71:B72"/>
    <mergeCell ref="C71:C72"/>
    <mergeCell ref="C73:C74"/>
    <mergeCell ref="G77:G78"/>
    <mergeCell ref="A77:A78"/>
    <mergeCell ref="B77:B78"/>
    <mergeCell ref="C77:C78"/>
    <mergeCell ref="H33:H44"/>
    <mergeCell ref="A75:A76"/>
    <mergeCell ref="G56:G59"/>
    <mergeCell ref="B75:B76"/>
    <mergeCell ref="C75:C76"/>
    <mergeCell ref="H52:H55"/>
    <mergeCell ref="D56:F57"/>
    <mergeCell ref="D66:F67"/>
    <mergeCell ref="A52:A53"/>
    <mergeCell ref="C52:C53"/>
    <mergeCell ref="A50:A51"/>
    <mergeCell ref="E44:F44"/>
    <mergeCell ref="G75:G76"/>
    <mergeCell ref="E58:E59"/>
    <mergeCell ref="C60:J60"/>
    <mergeCell ref="J66:J70"/>
    <mergeCell ref="M88:M89"/>
    <mergeCell ref="N88:N89"/>
    <mergeCell ref="O88:O89"/>
    <mergeCell ref="O62:O63"/>
    <mergeCell ref="N62:N63"/>
    <mergeCell ref="M79:M80"/>
    <mergeCell ref="N79:N80"/>
    <mergeCell ref="O79:O80"/>
    <mergeCell ref="A56:A57"/>
    <mergeCell ref="B56:B57"/>
    <mergeCell ref="B58:B59"/>
    <mergeCell ref="A58:A59"/>
    <mergeCell ref="N73:N74"/>
    <mergeCell ref="M73:M74"/>
    <mergeCell ref="O73:O74"/>
    <mergeCell ref="N66:N67"/>
    <mergeCell ref="O66:O67"/>
    <mergeCell ref="M71:M72"/>
    <mergeCell ref="N71:N72"/>
    <mergeCell ref="O71:O72"/>
    <mergeCell ref="I77:I78"/>
    <mergeCell ref="M86:M87"/>
    <mergeCell ref="M64:M65"/>
    <mergeCell ref="M62:M63"/>
    <mergeCell ref="N1:O2"/>
    <mergeCell ref="J56:J59"/>
    <mergeCell ref="G73:G74"/>
    <mergeCell ref="G79:G83"/>
    <mergeCell ref="H79:H83"/>
    <mergeCell ref="A3:O3"/>
    <mergeCell ref="A4:O4"/>
    <mergeCell ref="A7:A9"/>
    <mergeCell ref="B7:B9"/>
    <mergeCell ref="C7:C9"/>
    <mergeCell ref="A22:A25"/>
    <mergeCell ref="A31:A32"/>
    <mergeCell ref="A45:A46"/>
    <mergeCell ref="F40:F42"/>
    <mergeCell ref="C22:C25"/>
    <mergeCell ref="A33:A37"/>
    <mergeCell ref="B33:B37"/>
    <mergeCell ref="E22:E25"/>
    <mergeCell ref="F22:F25"/>
    <mergeCell ref="B22:B25"/>
    <mergeCell ref="C31:C32"/>
    <mergeCell ref="D22:D32"/>
    <mergeCell ref="M66:M67"/>
    <mergeCell ref="A79:A80"/>
  </mergeCells>
  <pageMargins left="0.23622047244094491" right="0.23622047244094491" top="0.74803149606299213" bottom="0.74803149606299213" header="0.31496062992125984" footer="0.31496062992125984"/>
  <pageSetup paperSize="9" scale="74" firstPageNumber="3" fitToHeight="0" orientation="landscape" useFirstPageNumber="1" r:id="rId1"/>
  <headerFooter>
    <oddHeader>&amp;C&amp;P</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54155-FDBB-49BF-969E-162958F65EBB}">
  <dimension ref="B3:L26"/>
  <sheetViews>
    <sheetView topLeftCell="A7" workbookViewId="0">
      <selection activeCell="H21" sqref="H21"/>
    </sheetView>
  </sheetViews>
  <sheetFormatPr defaultColWidth="9.140625" defaultRowHeight="15" x14ac:dyDescent="0.25"/>
  <cols>
    <col min="1" max="1" width="9.140625" style="3938"/>
    <col min="2" max="2" width="9" style="3938" customWidth="1"/>
    <col min="3" max="3" width="60.85546875" style="3938" customWidth="1"/>
    <col min="4" max="16384" width="9.140625" style="3938"/>
  </cols>
  <sheetData>
    <row r="3" spans="2:12" ht="29.25" customHeight="1" x14ac:dyDescent="0.25">
      <c r="B3" s="4181" t="s">
        <v>1392</v>
      </c>
      <c r="C3" s="4181"/>
      <c r="D3" s="27"/>
      <c r="E3" s="27"/>
      <c r="F3" s="27"/>
      <c r="G3" s="27"/>
    </row>
    <row r="4" spans="2:12" ht="15.75" customHeight="1" thickBot="1" x14ac:dyDescent="0.3">
      <c r="B4" s="5780"/>
      <c r="C4" s="5780"/>
      <c r="D4" s="5780"/>
      <c r="E4" s="5780"/>
      <c r="F4" s="5780"/>
      <c r="G4" s="5780"/>
    </row>
    <row r="5" spans="2:12" ht="59.25" customHeight="1" thickBot="1" x14ac:dyDescent="0.3">
      <c r="B5" s="3949" t="s">
        <v>1391</v>
      </c>
      <c r="C5" s="3948" t="s">
        <v>1390</v>
      </c>
    </row>
    <row r="6" spans="2:12" ht="21.75" customHeight="1" x14ac:dyDescent="0.25">
      <c r="B6" s="3947">
        <v>0</v>
      </c>
      <c r="C6" s="3946" t="s">
        <v>38</v>
      </c>
      <c r="L6" s="3945" t="s">
        <v>270</v>
      </c>
    </row>
    <row r="7" spans="2:12" ht="23.25" customHeight="1" x14ac:dyDescent="0.25">
      <c r="B7" s="3942">
        <v>1</v>
      </c>
      <c r="C7" s="3943" t="s">
        <v>93</v>
      </c>
    </row>
    <row r="8" spans="2:12" ht="24.75" customHeight="1" x14ac:dyDescent="0.25">
      <c r="B8" s="3942">
        <v>2</v>
      </c>
      <c r="C8" s="3943" t="s">
        <v>1389</v>
      </c>
    </row>
    <row r="9" spans="2:12" ht="15.75" customHeight="1" x14ac:dyDescent="0.25">
      <c r="B9" s="3942">
        <v>3</v>
      </c>
      <c r="C9" s="3943" t="s">
        <v>109</v>
      </c>
    </row>
    <row r="10" spans="2:12" ht="24" customHeight="1" x14ac:dyDescent="0.25">
      <c r="B10" s="3942">
        <v>4</v>
      </c>
      <c r="C10" s="3943" t="s">
        <v>1388</v>
      </c>
    </row>
    <row r="11" spans="2:12" ht="15" customHeight="1" x14ac:dyDescent="0.25">
      <c r="B11" s="3942">
        <v>5</v>
      </c>
      <c r="C11" s="3943" t="s">
        <v>322</v>
      </c>
    </row>
    <row r="12" spans="2:12" ht="30.75" customHeight="1" x14ac:dyDescent="0.25">
      <c r="B12" s="3942">
        <v>6</v>
      </c>
      <c r="C12" s="3943" t="s">
        <v>1018</v>
      </c>
    </row>
    <row r="13" spans="2:12" ht="23.25" customHeight="1" x14ac:dyDescent="0.25">
      <c r="B13" s="3942">
        <v>7</v>
      </c>
      <c r="C13" s="3943" t="s">
        <v>278</v>
      </c>
    </row>
    <row r="14" spans="2:12" ht="24" customHeight="1" x14ac:dyDescent="0.25">
      <c r="B14" s="3942">
        <v>8</v>
      </c>
      <c r="C14" s="3943" t="s">
        <v>1387</v>
      </c>
    </row>
    <row r="15" spans="2:12" ht="24" customHeight="1" x14ac:dyDescent="0.25">
      <c r="B15" s="3942">
        <v>9</v>
      </c>
      <c r="C15" s="3943" t="s">
        <v>57</v>
      </c>
    </row>
    <row r="16" spans="2:12" ht="18" customHeight="1" x14ac:dyDescent="0.25">
      <c r="B16" s="3942">
        <v>10</v>
      </c>
      <c r="C16" s="3943" t="s">
        <v>720</v>
      </c>
    </row>
    <row r="17" spans="2:3" ht="24.75" customHeight="1" x14ac:dyDescent="0.25">
      <c r="B17" s="3942">
        <v>11</v>
      </c>
      <c r="C17" s="3943" t="s">
        <v>420</v>
      </c>
    </row>
    <row r="18" spans="2:3" ht="22.5" customHeight="1" x14ac:dyDescent="0.25">
      <c r="B18" s="3942">
        <v>12</v>
      </c>
      <c r="C18" s="3943" t="s">
        <v>1068</v>
      </c>
    </row>
    <row r="19" spans="2:3" ht="21" customHeight="1" x14ac:dyDescent="0.25">
      <c r="B19" s="3942">
        <v>13</v>
      </c>
      <c r="C19" s="3943" t="s">
        <v>64</v>
      </c>
    </row>
    <row r="20" spans="2:3" ht="28.5" customHeight="1" x14ac:dyDescent="0.25">
      <c r="B20" s="3942">
        <v>14</v>
      </c>
      <c r="C20" s="3943" t="s">
        <v>48</v>
      </c>
    </row>
    <row r="21" spans="2:3" ht="24" customHeight="1" x14ac:dyDescent="0.25">
      <c r="B21" s="3942">
        <v>15</v>
      </c>
      <c r="C21" s="3943" t="s">
        <v>231</v>
      </c>
    </row>
    <row r="22" spans="2:3" ht="18.75" customHeight="1" x14ac:dyDescent="0.25">
      <c r="B22" s="3942">
        <v>16</v>
      </c>
      <c r="C22" s="3944" t="s">
        <v>1386</v>
      </c>
    </row>
    <row r="23" spans="2:3" ht="21" customHeight="1" x14ac:dyDescent="0.25">
      <c r="B23" s="3942">
        <v>17</v>
      </c>
      <c r="C23" s="3943" t="s">
        <v>1385</v>
      </c>
    </row>
    <row r="24" spans="2:3" ht="21" customHeight="1" x14ac:dyDescent="0.25">
      <c r="B24" s="3942">
        <v>18</v>
      </c>
      <c r="C24" s="3943" t="s">
        <v>1384</v>
      </c>
    </row>
    <row r="25" spans="2:3" ht="21" customHeight="1" x14ac:dyDescent="0.25">
      <c r="B25" s="3942">
        <v>19</v>
      </c>
      <c r="C25" s="3941" t="s">
        <v>688</v>
      </c>
    </row>
    <row r="26" spans="2:3" ht="26.25" customHeight="1" thickBot="1" x14ac:dyDescent="0.3">
      <c r="B26" s="3940">
        <v>20</v>
      </c>
      <c r="C26" s="3939" t="s">
        <v>1383</v>
      </c>
    </row>
  </sheetData>
  <mergeCells count="2">
    <mergeCell ref="B4:G4"/>
    <mergeCell ref="B3:C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423D5C-0FA6-4EF6-897F-4194BF14FD62}">
  <dimension ref="A1:AG996"/>
  <sheetViews>
    <sheetView zoomScale="80" zoomScaleNormal="80" zoomScaleSheetLayoutView="80" workbookViewId="0">
      <selection activeCell="A3" sqref="A3:Q3"/>
    </sheetView>
  </sheetViews>
  <sheetFormatPr defaultColWidth="9.140625" defaultRowHeight="12.75" x14ac:dyDescent="0.2"/>
  <cols>
    <col min="1" max="1" width="3.5703125" style="334" customWidth="1"/>
    <col min="2" max="2" width="3.140625" style="334" customWidth="1"/>
    <col min="3" max="3" width="3.7109375" style="334" customWidth="1"/>
    <col min="4" max="4" width="4" style="334" customWidth="1"/>
    <col min="5" max="5" width="3.5703125" style="334" customWidth="1"/>
    <col min="6" max="6" width="49" style="334" customWidth="1"/>
    <col min="7" max="7" width="5" style="334" customWidth="1"/>
    <col min="8" max="8" width="7.85546875" style="334" customWidth="1"/>
    <col min="9" max="9" width="6.140625" style="334" customWidth="1"/>
    <col min="10" max="10" width="41.42578125" style="334" customWidth="1"/>
    <col min="11" max="11" width="9.7109375" style="334" customWidth="1"/>
    <col min="12" max="12" width="18.140625" style="334" customWidth="1"/>
    <col min="13" max="13" width="42.85546875" style="334" customWidth="1"/>
    <col min="14" max="14" width="9.140625" style="334" customWidth="1"/>
    <col min="15" max="15" width="9.85546875" style="334" customWidth="1"/>
    <col min="16" max="16" width="3.5703125" style="334" hidden="1" customWidth="1"/>
    <col min="17" max="17" width="3" style="334" hidden="1" customWidth="1"/>
    <col min="18" max="19" width="8.85546875" style="334" hidden="1" customWidth="1"/>
    <col min="20" max="22" width="9.140625" style="334" hidden="1" customWidth="1"/>
    <col min="23" max="23" width="0.140625" style="334" customWidth="1"/>
    <col min="24" max="24" width="9.140625" style="334" hidden="1" customWidth="1"/>
    <col min="25" max="25" width="0.7109375" style="334" hidden="1" customWidth="1"/>
    <col min="26" max="26" width="9.140625" style="334" hidden="1" customWidth="1"/>
    <col min="27" max="16384" width="9.140625" style="334"/>
  </cols>
  <sheetData>
    <row r="1" spans="1:28" ht="12.75" customHeight="1" x14ac:dyDescent="0.2">
      <c r="L1" s="1358"/>
      <c r="M1" s="4589" t="s">
        <v>1394</v>
      </c>
      <c r="N1" s="4589"/>
      <c r="O1" s="4589"/>
      <c r="Q1" s="1358"/>
      <c r="R1" s="1358"/>
      <c r="S1" s="1358"/>
    </row>
    <row r="2" spans="1:28" ht="52.5" customHeight="1" x14ac:dyDescent="0.2">
      <c r="L2" s="1358"/>
      <c r="M2" s="4589"/>
      <c r="N2" s="4589"/>
      <c r="O2" s="4589"/>
      <c r="Q2" s="1358"/>
      <c r="R2" s="1358"/>
      <c r="S2" s="1358"/>
      <c r="AA2" s="3950"/>
      <c r="AB2" s="3950"/>
    </row>
    <row r="3" spans="1:28" ht="14.25" x14ac:dyDescent="0.2">
      <c r="A3" s="3960" t="s">
        <v>183</v>
      </c>
      <c r="B3" s="3960"/>
      <c r="C3" s="3960"/>
      <c r="D3" s="3960"/>
      <c r="E3" s="3960"/>
      <c r="F3" s="3960"/>
      <c r="G3" s="3960"/>
      <c r="H3" s="3960"/>
      <c r="I3" s="3960"/>
      <c r="J3" s="3960"/>
      <c r="K3" s="3960"/>
      <c r="L3" s="3960"/>
      <c r="M3" s="3960"/>
      <c r="N3" s="3960"/>
      <c r="O3" s="3960"/>
      <c r="P3" s="3960"/>
      <c r="Q3" s="3960"/>
      <c r="AA3" s="3950"/>
      <c r="AB3" s="3950"/>
    </row>
    <row r="4" spans="1:28" ht="14.25" x14ac:dyDescent="0.2">
      <c r="A4" s="4479" t="s">
        <v>539</v>
      </c>
      <c r="B4" s="4479"/>
      <c r="C4" s="4479"/>
      <c r="D4" s="4479"/>
      <c r="E4" s="4479"/>
      <c r="F4" s="4479"/>
      <c r="G4" s="4479"/>
      <c r="H4" s="4479"/>
      <c r="I4" s="4479"/>
      <c r="J4" s="4479"/>
      <c r="K4" s="4479"/>
      <c r="L4" s="4479"/>
      <c r="M4" s="4479"/>
      <c r="N4" s="4479"/>
      <c r="O4" s="4479"/>
    </row>
    <row r="5" spans="1:28" ht="14.25" x14ac:dyDescent="0.2">
      <c r="A5" s="3961" t="s">
        <v>181</v>
      </c>
      <c r="B5" s="3961"/>
      <c r="C5" s="3961"/>
      <c r="D5" s="3961"/>
      <c r="E5" s="3961"/>
      <c r="F5" s="3961"/>
      <c r="G5" s="3961"/>
      <c r="H5" s="3961"/>
      <c r="I5" s="3961"/>
      <c r="J5" s="3961"/>
      <c r="K5" s="3961"/>
      <c r="L5" s="3961"/>
      <c r="M5" s="3961"/>
      <c r="N5" s="3961"/>
      <c r="O5" s="3961"/>
      <c r="P5" s="1357"/>
      <c r="Q5" s="1357"/>
    </row>
    <row r="6" spans="1:28" ht="10.5" customHeight="1" thickBot="1" x14ac:dyDescent="0.25">
      <c r="A6" s="1356"/>
      <c r="B6" s="1356"/>
      <c r="C6" s="1356"/>
      <c r="D6" s="1356"/>
      <c r="E6" s="1356"/>
      <c r="F6" s="1356"/>
      <c r="G6" s="1356"/>
      <c r="H6" s="1356"/>
      <c r="I6" s="1356"/>
      <c r="J6" s="1356"/>
      <c r="K6" s="1356"/>
      <c r="L6" s="1356"/>
      <c r="M6" s="1355"/>
      <c r="N6" s="4058" t="s">
        <v>26</v>
      </c>
      <c r="O6" s="4058"/>
    </row>
    <row r="7" spans="1:28" ht="31.5" customHeight="1" thickBot="1" x14ac:dyDescent="0.25">
      <c r="A7" s="4457" t="s">
        <v>180</v>
      </c>
      <c r="B7" s="4460" t="s">
        <v>179</v>
      </c>
      <c r="C7" s="4463" t="s">
        <v>175</v>
      </c>
      <c r="D7" s="4112" t="s">
        <v>177</v>
      </c>
      <c r="E7" s="4480" t="s">
        <v>178</v>
      </c>
      <c r="F7" s="4466" t="s">
        <v>176</v>
      </c>
      <c r="G7" s="4115" t="s">
        <v>175</v>
      </c>
      <c r="H7" s="4469" t="s">
        <v>174</v>
      </c>
      <c r="I7" s="4483" t="s">
        <v>173</v>
      </c>
      <c r="J7" s="4489" t="s">
        <v>172</v>
      </c>
      <c r="K7" s="4469" t="s">
        <v>171</v>
      </c>
      <c r="L7" s="4486" t="s">
        <v>170</v>
      </c>
      <c r="M7" s="4495" t="s">
        <v>169</v>
      </c>
      <c r="N7" s="4496"/>
      <c r="O7" s="4497"/>
    </row>
    <row r="8" spans="1:28" ht="12.75" customHeight="1" x14ac:dyDescent="0.2">
      <c r="A8" s="4458"/>
      <c r="B8" s="4461"/>
      <c r="C8" s="4464"/>
      <c r="D8" s="4113"/>
      <c r="E8" s="4481"/>
      <c r="F8" s="4467"/>
      <c r="G8" s="4116"/>
      <c r="H8" s="4470"/>
      <c r="I8" s="4484"/>
      <c r="J8" s="4490"/>
      <c r="K8" s="4470"/>
      <c r="L8" s="4487"/>
      <c r="M8" s="4491" t="s">
        <v>168</v>
      </c>
      <c r="N8" s="4493" t="s">
        <v>167</v>
      </c>
      <c r="O8" s="4095" t="s">
        <v>166</v>
      </c>
    </row>
    <row r="9" spans="1:28" ht="151.9" customHeight="1" thickBot="1" x14ac:dyDescent="0.25">
      <c r="A9" s="4459"/>
      <c r="B9" s="4462"/>
      <c r="C9" s="4465"/>
      <c r="D9" s="4114"/>
      <c r="E9" s="4482"/>
      <c r="F9" s="4468"/>
      <c r="G9" s="4117"/>
      <c r="H9" s="4471"/>
      <c r="I9" s="4485"/>
      <c r="J9" s="4490"/>
      <c r="K9" s="4471"/>
      <c r="L9" s="4488"/>
      <c r="M9" s="4492"/>
      <c r="N9" s="4494"/>
      <c r="O9" s="4096"/>
    </row>
    <row r="10" spans="1:28" ht="15.75" thickBot="1" x14ac:dyDescent="0.25">
      <c r="A10" s="1353" t="s">
        <v>33</v>
      </c>
      <c r="B10" s="1352"/>
      <c r="C10" s="1020" t="s">
        <v>538</v>
      </c>
      <c r="D10" s="1266"/>
      <c r="E10" s="1266"/>
      <c r="F10" s="1267"/>
      <c r="G10" s="1267"/>
      <c r="H10" s="1266"/>
      <c r="I10" s="1266"/>
      <c r="J10" s="669"/>
      <c r="K10" s="1266"/>
      <c r="L10" s="1266"/>
      <c r="M10" s="1351"/>
      <c r="N10" s="668"/>
      <c r="O10" s="1265"/>
    </row>
    <row r="11" spans="1:28" ht="28.5" customHeight="1" thickBot="1" x14ac:dyDescent="0.25">
      <c r="A11" s="797"/>
      <c r="B11" s="796"/>
      <c r="C11" s="654"/>
      <c r="D11" s="654"/>
      <c r="E11" s="654"/>
      <c r="F11" s="795"/>
      <c r="G11" s="795"/>
      <c r="H11" s="654"/>
      <c r="I11" s="654"/>
      <c r="J11" s="654"/>
      <c r="K11" s="654"/>
      <c r="L11" s="654"/>
      <c r="M11" s="794" t="s">
        <v>537</v>
      </c>
      <c r="N11" s="650" t="s">
        <v>46</v>
      </c>
      <c r="O11" s="649">
        <v>2</v>
      </c>
    </row>
    <row r="12" spans="1:28" ht="15" thickBot="1" x14ac:dyDescent="0.25">
      <c r="A12" s="789" t="s">
        <v>33</v>
      </c>
      <c r="B12" s="954" t="s">
        <v>33</v>
      </c>
      <c r="C12" s="792" t="s">
        <v>536</v>
      </c>
      <c r="D12" s="791"/>
      <c r="E12" s="791"/>
      <c r="F12" s="791"/>
      <c r="G12" s="791"/>
      <c r="H12" s="791"/>
      <c r="I12" s="791"/>
      <c r="J12" s="791"/>
      <c r="K12" s="791"/>
      <c r="L12" s="659"/>
      <c r="M12" s="790"/>
      <c r="N12" s="790"/>
      <c r="O12" s="657"/>
    </row>
    <row r="13" spans="1:28" ht="39" thickBot="1" x14ac:dyDescent="0.25">
      <c r="A13" s="789"/>
      <c r="B13" s="389"/>
      <c r="C13" s="655"/>
      <c r="D13" s="653"/>
      <c r="E13" s="653"/>
      <c r="F13" s="653"/>
      <c r="G13" s="653"/>
      <c r="H13" s="653"/>
      <c r="I13" s="653"/>
      <c r="J13" s="654"/>
      <c r="K13" s="653"/>
      <c r="L13" s="652"/>
      <c r="M13" s="651" t="s">
        <v>535</v>
      </c>
      <c r="N13" s="650" t="s">
        <v>46</v>
      </c>
      <c r="O13" s="649">
        <v>2</v>
      </c>
    </row>
    <row r="14" spans="1:28" ht="13.15" customHeight="1" x14ac:dyDescent="0.2">
      <c r="A14" s="755" t="s">
        <v>33</v>
      </c>
      <c r="B14" s="4295" t="s">
        <v>33</v>
      </c>
      <c r="C14" s="749" t="s">
        <v>33</v>
      </c>
      <c r="D14" s="1142"/>
      <c r="E14" s="1142"/>
      <c r="F14" s="4372" t="s">
        <v>534</v>
      </c>
      <c r="G14" s="4290" t="s">
        <v>156</v>
      </c>
      <c r="H14" s="4252" t="s">
        <v>40</v>
      </c>
      <c r="I14" s="4258" t="s">
        <v>39</v>
      </c>
      <c r="J14" s="775" t="s">
        <v>38</v>
      </c>
      <c r="K14" s="442" t="s">
        <v>118</v>
      </c>
      <c r="L14" s="645">
        <f>L22+L29+L35+L42+L50</f>
        <v>3.3</v>
      </c>
      <c r="M14" s="1350" t="s">
        <v>242</v>
      </c>
      <c r="N14" s="578" t="s">
        <v>46</v>
      </c>
      <c r="O14" s="637">
        <v>1</v>
      </c>
    </row>
    <row r="15" spans="1:28" ht="23.25" customHeight="1" x14ac:dyDescent="0.2">
      <c r="A15" s="751"/>
      <c r="B15" s="4296"/>
      <c r="C15" s="749"/>
      <c r="D15" s="1142"/>
      <c r="E15" s="1142"/>
      <c r="F15" s="4372"/>
      <c r="G15" s="4290"/>
      <c r="H15" s="4252"/>
      <c r="I15" s="4258"/>
      <c r="J15" s="748"/>
      <c r="K15" s="442" t="s">
        <v>202</v>
      </c>
      <c r="L15" s="645">
        <f>L23+L36+L43+L51</f>
        <v>59.3</v>
      </c>
      <c r="M15" s="1349"/>
      <c r="N15" s="591"/>
      <c r="O15" s="620"/>
    </row>
    <row r="16" spans="1:28" ht="24" customHeight="1" x14ac:dyDescent="0.2">
      <c r="A16" s="751"/>
      <c r="B16" s="4296"/>
      <c r="C16" s="749"/>
      <c r="D16" s="1142"/>
      <c r="E16" s="1142"/>
      <c r="F16" s="4373"/>
      <c r="G16" s="4290"/>
      <c r="H16" s="4252"/>
      <c r="I16" s="4258"/>
      <c r="J16" s="433"/>
      <c r="K16" s="437" t="s">
        <v>134</v>
      </c>
      <c r="L16" s="645">
        <f>L24+L37+L44+L52</f>
        <v>421.8</v>
      </c>
      <c r="M16" s="4475" t="s">
        <v>533</v>
      </c>
      <c r="N16" s="621" t="s">
        <v>209</v>
      </c>
      <c r="O16" s="620">
        <v>2</v>
      </c>
    </row>
    <row r="17" spans="1:28" ht="22.5" customHeight="1" x14ac:dyDescent="0.2">
      <c r="A17" s="751"/>
      <c r="B17" s="4296"/>
      <c r="C17" s="749"/>
      <c r="D17" s="1142"/>
      <c r="E17" s="1142"/>
      <c r="F17" s="4373"/>
      <c r="G17" s="4290"/>
      <c r="H17" s="4252"/>
      <c r="I17" s="4258"/>
      <c r="J17" s="433"/>
      <c r="K17" s="437" t="s">
        <v>201</v>
      </c>
      <c r="L17" s="645">
        <f>L25+L38+L45+L53</f>
        <v>0</v>
      </c>
      <c r="M17" s="4307"/>
      <c r="N17" s="621"/>
      <c r="O17" s="620"/>
    </row>
    <row r="18" spans="1:28" ht="21.75" customHeight="1" x14ac:dyDescent="0.2">
      <c r="A18" s="751"/>
      <c r="B18" s="4296"/>
      <c r="C18" s="749"/>
      <c r="D18" s="1142"/>
      <c r="E18" s="1142"/>
      <c r="F18" s="4373"/>
      <c r="G18" s="4290"/>
      <c r="H18" s="4252"/>
      <c r="I18" s="4258"/>
      <c r="J18" s="433"/>
      <c r="K18" s="437" t="s">
        <v>154</v>
      </c>
      <c r="L18" s="645">
        <f>L26+L39+L46+L54</f>
        <v>527</v>
      </c>
      <c r="M18" s="592"/>
      <c r="N18" s="621"/>
      <c r="O18" s="620"/>
    </row>
    <row r="19" spans="1:28" ht="15" x14ac:dyDescent="0.2">
      <c r="A19" s="751"/>
      <c r="B19" s="4296"/>
      <c r="C19" s="749"/>
      <c r="D19" s="1142"/>
      <c r="E19" s="1142"/>
      <c r="F19" s="4373"/>
      <c r="G19" s="4290"/>
      <c r="H19" s="4252"/>
      <c r="I19" s="4258"/>
      <c r="J19" s="433"/>
      <c r="K19" s="869" t="s">
        <v>200</v>
      </c>
      <c r="L19" s="645">
        <f>L27+L48</f>
        <v>473</v>
      </c>
      <c r="M19" s="562"/>
      <c r="N19" s="561"/>
      <c r="O19" s="633"/>
    </row>
    <row r="20" spans="1:28" ht="15.75" thickBot="1" x14ac:dyDescent="0.25">
      <c r="A20" s="751"/>
      <c r="B20" s="4296"/>
      <c r="C20" s="749"/>
      <c r="D20" s="1142"/>
      <c r="E20" s="1142"/>
      <c r="F20" s="4373"/>
      <c r="G20" s="4290"/>
      <c r="H20" s="4252"/>
      <c r="I20" s="4258"/>
      <c r="J20" s="433"/>
      <c r="K20" s="869" t="s">
        <v>532</v>
      </c>
      <c r="L20" s="645"/>
      <c r="M20" s="616"/>
      <c r="N20" s="615"/>
      <c r="O20" s="614"/>
    </row>
    <row r="21" spans="1:28" ht="15.75" thickBot="1" x14ac:dyDescent="0.25">
      <c r="A21" s="399"/>
      <c r="B21" s="4297"/>
      <c r="C21" s="429"/>
      <c r="D21" s="428"/>
      <c r="E21" s="435"/>
      <c r="F21" s="4374"/>
      <c r="G21" s="4291"/>
      <c r="H21" s="4253"/>
      <c r="I21" s="4259"/>
      <c r="J21" s="612"/>
      <c r="K21" s="555" t="s">
        <v>29</v>
      </c>
      <c r="L21" s="510">
        <f>SUM(L14:L20)</f>
        <v>1484.4</v>
      </c>
      <c r="M21" s="557"/>
      <c r="N21" s="508"/>
      <c r="O21" s="593"/>
    </row>
    <row r="22" spans="1:28" ht="15" customHeight="1" x14ac:dyDescent="0.2">
      <c r="A22" s="420" t="s">
        <v>33</v>
      </c>
      <c r="B22" s="419" t="s">
        <v>33</v>
      </c>
      <c r="C22" s="1183" t="s">
        <v>33</v>
      </c>
      <c r="D22" s="695" t="s">
        <v>33</v>
      </c>
      <c r="E22" s="4248"/>
      <c r="F22" s="4301" t="s">
        <v>531</v>
      </c>
      <c r="G22" s="4289" t="s">
        <v>156</v>
      </c>
      <c r="H22" s="4476" t="s">
        <v>40</v>
      </c>
      <c r="I22" s="4257" t="s">
        <v>49</v>
      </c>
      <c r="J22" s="4230" t="s">
        <v>530</v>
      </c>
      <c r="K22" s="529" t="s">
        <v>118</v>
      </c>
      <c r="L22" s="479"/>
      <c r="M22" s="579" t="s">
        <v>212</v>
      </c>
      <c r="N22" s="578" t="s">
        <v>46</v>
      </c>
      <c r="O22" s="637">
        <v>1</v>
      </c>
    </row>
    <row r="23" spans="1:28" ht="15" customHeight="1" x14ac:dyDescent="0.2">
      <c r="A23" s="409"/>
      <c r="B23" s="408"/>
      <c r="C23" s="742"/>
      <c r="D23" s="690"/>
      <c r="E23" s="4249"/>
      <c r="F23" s="4302"/>
      <c r="G23" s="4290"/>
      <c r="H23" s="4477"/>
      <c r="I23" s="4258"/>
      <c r="J23" s="4231"/>
      <c r="K23" s="474" t="s">
        <v>202</v>
      </c>
      <c r="L23" s="549">
        <v>0</v>
      </c>
      <c r="M23" s="592"/>
      <c r="N23" s="591"/>
      <c r="O23" s="620"/>
    </row>
    <row r="24" spans="1:28" ht="15" x14ac:dyDescent="0.2">
      <c r="A24" s="744"/>
      <c r="B24" s="743"/>
      <c r="C24" s="742"/>
      <c r="D24" s="690"/>
      <c r="E24" s="4249"/>
      <c r="F24" s="4302"/>
      <c r="G24" s="4290"/>
      <c r="H24" s="4477"/>
      <c r="I24" s="4258"/>
      <c r="J24" s="4231"/>
      <c r="K24" s="527" t="s">
        <v>134</v>
      </c>
      <c r="L24" s="473">
        <v>0</v>
      </c>
      <c r="M24" s="590" t="s">
        <v>529</v>
      </c>
      <c r="N24" s="589" t="s">
        <v>46</v>
      </c>
      <c r="O24" s="620">
        <v>1</v>
      </c>
      <c r="P24" s="632" t="s">
        <v>528</v>
      </c>
      <c r="Q24" s="334">
        <v>12</v>
      </c>
      <c r="AB24" s="342"/>
    </row>
    <row r="25" spans="1:28" ht="12.75" customHeight="1" x14ac:dyDescent="0.2">
      <c r="A25" s="744"/>
      <c r="B25" s="743"/>
      <c r="C25" s="742"/>
      <c r="D25" s="690"/>
      <c r="E25" s="4249"/>
      <c r="F25" s="4302"/>
      <c r="G25" s="4290"/>
      <c r="H25" s="4477"/>
      <c r="I25" s="4258"/>
      <c r="J25" s="433"/>
      <c r="K25" s="527" t="s">
        <v>201</v>
      </c>
      <c r="L25" s="575"/>
      <c r="M25" s="592"/>
      <c r="N25" s="621"/>
      <c r="O25" s="620"/>
    </row>
    <row r="26" spans="1:28" ht="15" x14ac:dyDescent="0.2">
      <c r="A26" s="744"/>
      <c r="B26" s="743"/>
      <c r="C26" s="742"/>
      <c r="D26" s="690"/>
      <c r="E26" s="4249"/>
      <c r="F26" s="4302"/>
      <c r="G26" s="4290"/>
      <c r="H26" s="4477"/>
      <c r="I26" s="4258"/>
      <c r="J26" s="748"/>
      <c r="K26" s="527" t="s">
        <v>154</v>
      </c>
      <c r="L26" s="473"/>
      <c r="M26" s="592"/>
      <c r="N26" s="621"/>
      <c r="O26" s="620"/>
    </row>
    <row r="27" spans="1:28" ht="15.75" thickBot="1" x14ac:dyDescent="0.25">
      <c r="A27" s="744"/>
      <c r="B27" s="743"/>
      <c r="C27" s="742"/>
      <c r="D27" s="690"/>
      <c r="E27" s="4249"/>
      <c r="F27" s="4302"/>
      <c r="G27" s="4290"/>
      <c r="H27" s="4477"/>
      <c r="I27" s="4258"/>
      <c r="J27" s="433"/>
      <c r="K27" s="519" t="s">
        <v>527</v>
      </c>
      <c r="L27" s="617">
        <v>0</v>
      </c>
      <c r="M27" s="865"/>
      <c r="N27" s="615"/>
      <c r="O27" s="614"/>
    </row>
    <row r="28" spans="1:28" ht="15.75" thickBot="1" x14ac:dyDescent="0.25">
      <c r="A28" s="739"/>
      <c r="B28" s="738"/>
      <c r="C28" s="737"/>
      <c r="D28" s="460"/>
      <c r="E28" s="4250"/>
      <c r="F28" s="4303"/>
      <c r="G28" s="4291"/>
      <c r="H28" s="4478"/>
      <c r="I28" s="4259"/>
      <c r="J28" s="612"/>
      <c r="K28" s="555" t="s">
        <v>29</v>
      </c>
      <c r="L28" s="510">
        <f>SUM(L22:L27)</f>
        <v>0</v>
      </c>
      <c r="M28" s="557"/>
      <c r="N28" s="508"/>
      <c r="O28" s="593"/>
    </row>
    <row r="29" spans="1:28" ht="15" hidden="1" customHeight="1" x14ac:dyDescent="0.2">
      <c r="A29" s="420" t="s">
        <v>33</v>
      </c>
      <c r="B29" s="419" t="s">
        <v>33</v>
      </c>
      <c r="C29" s="1183" t="s">
        <v>33</v>
      </c>
      <c r="D29" s="695" t="s">
        <v>35</v>
      </c>
      <c r="E29" s="4248"/>
      <c r="F29" s="4301" t="s">
        <v>526</v>
      </c>
      <c r="G29" s="4289" t="s">
        <v>156</v>
      </c>
      <c r="H29" s="4251" t="s">
        <v>40</v>
      </c>
      <c r="I29" s="4472" t="s">
        <v>525</v>
      </c>
      <c r="J29" s="4230" t="s">
        <v>48</v>
      </c>
      <c r="K29" s="529" t="s">
        <v>118</v>
      </c>
      <c r="L29" s="580"/>
      <c r="M29" s="761"/>
      <c r="N29" s="760"/>
      <c r="O29" s="637"/>
      <c r="Y29" s="342"/>
    </row>
    <row r="30" spans="1:28" ht="15.75" hidden="1" thickBot="1" x14ac:dyDescent="0.25">
      <c r="A30" s="744"/>
      <c r="B30" s="743"/>
      <c r="C30" s="742"/>
      <c r="D30" s="690"/>
      <c r="E30" s="4249"/>
      <c r="F30" s="4302"/>
      <c r="G30" s="4290"/>
      <c r="H30" s="4252"/>
      <c r="I30" s="4473"/>
      <c r="J30" s="4231"/>
      <c r="K30" s="527" t="s">
        <v>134</v>
      </c>
      <c r="L30" s="473">
        <v>0</v>
      </c>
      <c r="M30" s="758"/>
      <c r="N30" s="757"/>
      <c r="O30" s="620"/>
      <c r="Y30" s="342"/>
      <c r="AA30" s="342"/>
      <c r="AB30" s="342"/>
    </row>
    <row r="31" spans="1:28" ht="15.75" hidden="1" thickBot="1" x14ac:dyDescent="0.25">
      <c r="A31" s="744"/>
      <c r="B31" s="743"/>
      <c r="C31" s="742"/>
      <c r="D31" s="690"/>
      <c r="E31" s="4249"/>
      <c r="F31" s="4302"/>
      <c r="G31" s="4290"/>
      <c r="H31" s="4252"/>
      <c r="I31" s="4473"/>
      <c r="J31" s="433"/>
      <c r="K31" s="527" t="s">
        <v>201</v>
      </c>
      <c r="L31" s="575"/>
      <c r="M31" s="592" t="s">
        <v>524</v>
      </c>
      <c r="N31" s="621" t="s">
        <v>46</v>
      </c>
      <c r="O31" s="620">
        <v>1</v>
      </c>
    </row>
    <row r="32" spans="1:28" ht="15.75" hidden="1" thickBot="1" x14ac:dyDescent="0.25">
      <c r="A32" s="744"/>
      <c r="B32" s="743"/>
      <c r="C32" s="742"/>
      <c r="D32" s="690"/>
      <c r="E32" s="4249"/>
      <c r="F32" s="4302"/>
      <c r="G32" s="4290"/>
      <c r="H32" s="4252"/>
      <c r="I32" s="4473"/>
      <c r="J32" s="433"/>
      <c r="K32" s="527" t="s">
        <v>154</v>
      </c>
      <c r="L32" s="575"/>
      <c r="M32" s="592"/>
      <c r="N32" s="621"/>
      <c r="O32" s="620"/>
    </row>
    <row r="33" spans="1:30" ht="15.75" hidden="1" thickBot="1" x14ac:dyDescent="0.25">
      <c r="A33" s="744"/>
      <c r="B33" s="743"/>
      <c r="C33" s="742"/>
      <c r="D33" s="690"/>
      <c r="E33" s="4249"/>
      <c r="F33" s="4302"/>
      <c r="G33" s="4290"/>
      <c r="H33" s="4252"/>
      <c r="I33" s="4473"/>
      <c r="J33" s="576" t="s">
        <v>377</v>
      </c>
      <c r="K33" s="519" t="s">
        <v>133</v>
      </c>
      <c r="L33" s="740"/>
      <c r="M33" s="616"/>
      <c r="N33" s="615"/>
      <c r="O33" s="614"/>
    </row>
    <row r="34" spans="1:30" ht="15.75" hidden="1" thickBot="1" x14ac:dyDescent="0.25">
      <c r="A34" s="739"/>
      <c r="B34" s="738"/>
      <c r="C34" s="737"/>
      <c r="D34" s="460"/>
      <c r="E34" s="4250"/>
      <c r="F34" s="4303"/>
      <c r="G34" s="4291"/>
      <c r="H34" s="4253"/>
      <c r="I34" s="4474"/>
      <c r="J34" s="612"/>
      <c r="K34" s="555" t="s">
        <v>29</v>
      </c>
      <c r="L34" s="510">
        <f>SUM(L29:L33)</f>
        <v>0</v>
      </c>
      <c r="M34" s="557"/>
      <c r="N34" s="508"/>
      <c r="O34" s="593"/>
    </row>
    <row r="35" spans="1:30" ht="15" customHeight="1" x14ac:dyDescent="0.2">
      <c r="A35" s="420" t="s">
        <v>33</v>
      </c>
      <c r="B35" s="419" t="s">
        <v>33</v>
      </c>
      <c r="C35" s="1183" t="s">
        <v>33</v>
      </c>
      <c r="D35" s="695" t="s">
        <v>103</v>
      </c>
      <c r="E35" s="4248"/>
      <c r="F35" s="4301" t="s">
        <v>523</v>
      </c>
      <c r="G35" s="4289" t="s">
        <v>156</v>
      </c>
      <c r="H35" s="4251" t="s">
        <v>40</v>
      </c>
      <c r="I35" s="4257" t="s">
        <v>49</v>
      </c>
      <c r="J35" s="4230" t="s">
        <v>308</v>
      </c>
      <c r="K35" s="529" t="s">
        <v>118</v>
      </c>
      <c r="L35" s="479">
        <v>3.3</v>
      </c>
      <c r="M35" s="579" t="s">
        <v>520</v>
      </c>
      <c r="N35" s="578" t="s">
        <v>46</v>
      </c>
      <c r="O35" s="637">
        <v>1</v>
      </c>
      <c r="Y35" s="338"/>
    </row>
    <row r="36" spans="1:30" ht="15" customHeight="1" x14ac:dyDescent="0.2">
      <c r="A36" s="409"/>
      <c r="B36" s="408"/>
      <c r="C36" s="742"/>
      <c r="D36" s="690"/>
      <c r="E36" s="4249"/>
      <c r="F36" s="4302"/>
      <c r="G36" s="4290"/>
      <c r="H36" s="4252"/>
      <c r="I36" s="4258"/>
      <c r="J36" s="4231"/>
      <c r="K36" s="474" t="s">
        <v>202</v>
      </c>
      <c r="L36" s="473"/>
      <c r="M36" s="592"/>
      <c r="N36" s="591"/>
      <c r="O36" s="620"/>
      <c r="Y36" s="338"/>
    </row>
    <row r="37" spans="1:30" ht="15" x14ac:dyDescent="0.2">
      <c r="A37" s="744"/>
      <c r="B37" s="743"/>
      <c r="C37" s="742"/>
      <c r="D37" s="690"/>
      <c r="E37" s="4249"/>
      <c r="F37" s="4302"/>
      <c r="G37" s="4290"/>
      <c r="H37" s="4252"/>
      <c r="I37" s="4258"/>
      <c r="J37" s="4231"/>
      <c r="K37" s="527" t="s">
        <v>134</v>
      </c>
      <c r="L37" s="473">
        <v>159.80000000000001</v>
      </c>
      <c r="M37" s="590" t="s">
        <v>522</v>
      </c>
      <c r="N37" s="569" t="s">
        <v>46</v>
      </c>
      <c r="O37" s="634">
        <v>1</v>
      </c>
      <c r="Y37" s="338"/>
    </row>
    <row r="38" spans="1:30" ht="15" x14ac:dyDescent="0.2">
      <c r="A38" s="744"/>
      <c r="B38" s="743"/>
      <c r="C38" s="742"/>
      <c r="D38" s="690"/>
      <c r="E38" s="4249"/>
      <c r="F38" s="4302"/>
      <c r="G38" s="4290"/>
      <c r="H38" s="4252"/>
      <c r="I38" s="4258"/>
      <c r="J38" s="433"/>
      <c r="K38" s="527" t="s">
        <v>201</v>
      </c>
      <c r="L38" s="473"/>
      <c r="M38" s="1348"/>
      <c r="N38" s="1347"/>
      <c r="O38" s="1346"/>
      <c r="Y38" s="338"/>
    </row>
    <row r="39" spans="1:30" ht="15" x14ac:dyDescent="0.2">
      <c r="A39" s="744"/>
      <c r="B39" s="743"/>
      <c r="C39" s="742"/>
      <c r="D39" s="690"/>
      <c r="E39" s="4249"/>
      <c r="F39" s="4302"/>
      <c r="G39" s="4290"/>
      <c r="H39" s="4252"/>
      <c r="I39" s="4258"/>
      <c r="J39" s="576"/>
      <c r="K39" s="527" t="s">
        <v>154</v>
      </c>
      <c r="L39" s="473">
        <v>527</v>
      </c>
      <c r="M39" s="468"/>
      <c r="N39" s="1345"/>
      <c r="O39" s="1344"/>
      <c r="Y39" s="338"/>
    </row>
    <row r="40" spans="1:30" ht="15.75" thickBot="1" x14ac:dyDescent="0.25">
      <c r="A40" s="744"/>
      <c r="B40" s="743"/>
      <c r="C40" s="742"/>
      <c r="D40" s="690"/>
      <c r="E40" s="4249"/>
      <c r="F40" s="4302"/>
      <c r="G40" s="4290"/>
      <c r="H40" s="4252"/>
      <c r="I40" s="4258"/>
      <c r="J40" s="433"/>
      <c r="K40" s="519" t="s">
        <v>133</v>
      </c>
      <c r="L40" s="740"/>
      <c r="M40" s="616"/>
      <c r="N40" s="615"/>
      <c r="O40" s="614"/>
    </row>
    <row r="41" spans="1:30" ht="13.9" customHeight="1" thickBot="1" x14ac:dyDescent="0.25">
      <c r="A41" s="739"/>
      <c r="B41" s="738"/>
      <c r="C41" s="737"/>
      <c r="D41" s="460"/>
      <c r="E41" s="4250"/>
      <c r="F41" s="4303"/>
      <c r="G41" s="4291"/>
      <c r="H41" s="4253"/>
      <c r="I41" s="4259"/>
      <c r="J41" s="612"/>
      <c r="K41" s="555" t="s">
        <v>29</v>
      </c>
      <c r="L41" s="510">
        <f>SUM(L35:L40)</f>
        <v>690.1</v>
      </c>
      <c r="M41" s="557"/>
      <c r="N41" s="508"/>
      <c r="O41" s="558"/>
    </row>
    <row r="42" spans="1:30" ht="15" customHeight="1" x14ac:dyDescent="0.2">
      <c r="A42" s="420" t="s">
        <v>33</v>
      </c>
      <c r="B42" s="419" t="s">
        <v>33</v>
      </c>
      <c r="C42" s="1183" t="s">
        <v>33</v>
      </c>
      <c r="D42" s="695" t="s">
        <v>101</v>
      </c>
      <c r="E42" s="4248"/>
      <c r="F42" s="4283" t="s">
        <v>521</v>
      </c>
      <c r="G42" s="4289" t="s">
        <v>156</v>
      </c>
      <c r="H42" s="4251" t="s">
        <v>40</v>
      </c>
      <c r="I42" s="4257" t="s">
        <v>39</v>
      </c>
      <c r="J42" s="470" t="s">
        <v>38</v>
      </c>
      <c r="K42" s="529" t="s">
        <v>118</v>
      </c>
      <c r="L42" s="580"/>
      <c r="M42" s="579" t="s">
        <v>520</v>
      </c>
      <c r="N42" s="578" t="s">
        <v>46</v>
      </c>
      <c r="O42" s="577"/>
    </row>
    <row r="43" spans="1:30" ht="15" customHeight="1" x14ac:dyDescent="0.2">
      <c r="A43" s="409"/>
      <c r="B43" s="408"/>
      <c r="C43" s="742"/>
      <c r="D43" s="690"/>
      <c r="E43" s="4249"/>
      <c r="F43" s="4284"/>
      <c r="G43" s="4290"/>
      <c r="H43" s="4252"/>
      <c r="I43" s="4258"/>
      <c r="J43" s="470" t="s">
        <v>519</v>
      </c>
      <c r="K43" s="474" t="s">
        <v>202</v>
      </c>
      <c r="L43" s="575"/>
      <c r="M43" s="592"/>
      <c r="N43" s="591"/>
      <c r="O43" s="572"/>
    </row>
    <row r="44" spans="1:30" ht="15" x14ac:dyDescent="0.2">
      <c r="A44" s="744"/>
      <c r="B44" s="743"/>
      <c r="C44" s="742"/>
      <c r="D44" s="690"/>
      <c r="E44" s="4249"/>
      <c r="F44" s="4284"/>
      <c r="G44" s="4290"/>
      <c r="H44" s="4252"/>
      <c r="I44" s="4258"/>
      <c r="J44" s="576"/>
      <c r="K44" s="527" t="s">
        <v>134</v>
      </c>
      <c r="L44" s="575">
        <v>262</v>
      </c>
      <c r="M44" s="590"/>
      <c r="N44" s="589"/>
      <c r="O44" s="620"/>
    </row>
    <row r="45" spans="1:30" ht="15" x14ac:dyDescent="0.2">
      <c r="A45" s="744"/>
      <c r="B45" s="743"/>
      <c r="C45" s="742"/>
      <c r="D45" s="690"/>
      <c r="E45" s="4249"/>
      <c r="F45" s="4284"/>
      <c r="G45" s="4290"/>
      <c r="H45" s="4252"/>
      <c r="I45" s="4258"/>
      <c r="J45" s="433"/>
      <c r="K45" s="527" t="s">
        <v>201</v>
      </c>
      <c r="L45" s="575"/>
      <c r="M45" s="590"/>
      <c r="N45" s="621"/>
      <c r="O45" s="568"/>
    </row>
    <row r="46" spans="1:30" ht="15" x14ac:dyDescent="0.2">
      <c r="A46" s="744"/>
      <c r="B46" s="743"/>
      <c r="C46" s="742"/>
      <c r="D46" s="690"/>
      <c r="E46" s="4249"/>
      <c r="F46" s="4284"/>
      <c r="G46" s="4290"/>
      <c r="H46" s="4252"/>
      <c r="I46" s="4258"/>
      <c r="J46" s="433"/>
      <c r="K46" s="527" t="s">
        <v>154</v>
      </c>
      <c r="L46" s="575"/>
      <c r="M46" s="592"/>
      <c r="N46" s="621"/>
      <c r="O46" s="568"/>
    </row>
    <row r="47" spans="1:30" ht="15" x14ac:dyDescent="0.2">
      <c r="A47" s="744"/>
      <c r="B47" s="743"/>
      <c r="C47" s="742"/>
      <c r="D47" s="690"/>
      <c r="E47" s="4249"/>
      <c r="F47" s="4284"/>
      <c r="G47" s="4290"/>
      <c r="H47" s="4252"/>
      <c r="I47" s="4258"/>
      <c r="J47" s="433"/>
      <c r="K47" s="527" t="s">
        <v>133</v>
      </c>
      <c r="L47" s="636"/>
      <c r="M47" s="616"/>
      <c r="N47" s="615"/>
      <c r="O47" s="614"/>
    </row>
    <row r="48" spans="1:30" ht="15.75" thickBot="1" x14ac:dyDescent="0.25">
      <c r="A48" s="744"/>
      <c r="B48" s="743"/>
      <c r="C48" s="742"/>
      <c r="D48" s="690"/>
      <c r="E48" s="4249"/>
      <c r="F48" s="4284"/>
      <c r="G48" s="4290"/>
      <c r="H48" s="4252"/>
      <c r="I48" s="4258"/>
      <c r="J48" s="537"/>
      <c r="K48" s="542" t="s">
        <v>200</v>
      </c>
      <c r="L48" s="587">
        <v>473</v>
      </c>
      <c r="M48" s="1343"/>
      <c r="N48" s="561"/>
      <c r="O48" s="633"/>
      <c r="AD48" s="338"/>
    </row>
    <row r="49" spans="1:27" ht="14.25" customHeight="1" thickBot="1" x14ac:dyDescent="0.25">
      <c r="A49" s="739"/>
      <c r="B49" s="738"/>
      <c r="C49" s="737"/>
      <c r="D49" s="460"/>
      <c r="E49" s="4250"/>
      <c r="F49" s="4285"/>
      <c r="G49" s="4291"/>
      <c r="H49" s="4253"/>
      <c r="I49" s="4259"/>
      <c r="J49" s="612"/>
      <c r="K49" s="555" t="s">
        <v>29</v>
      </c>
      <c r="L49" s="510">
        <f>SUM(L42:L48)</f>
        <v>735</v>
      </c>
      <c r="M49" s="595"/>
      <c r="N49" s="594"/>
      <c r="O49" s="558"/>
    </row>
    <row r="50" spans="1:27" ht="14.25" customHeight="1" thickBot="1" x14ac:dyDescent="0.25">
      <c r="A50" s="420" t="s">
        <v>33</v>
      </c>
      <c r="B50" s="419" t="s">
        <v>33</v>
      </c>
      <c r="C50" s="1183" t="s">
        <v>33</v>
      </c>
      <c r="D50" s="695" t="s">
        <v>97</v>
      </c>
      <c r="E50" s="1273"/>
      <c r="F50" s="4301" t="s">
        <v>518</v>
      </c>
      <c r="G50" s="406"/>
      <c r="H50" s="4251" t="s">
        <v>40</v>
      </c>
      <c r="I50" s="417"/>
      <c r="J50" s="4455" t="s">
        <v>517</v>
      </c>
      <c r="K50" s="529" t="s">
        <v>118</v>
      </c>
      <c r="L50" s="1286"/>
      <c r="M50" s="1342" t="s">
        <v>212</v>
      </c>
      <c r="N50" s="1341" t="s">
        <v>46</v>
      </c>
      <c r="O50" s="1338"/>
    </row>
    <row r="51" spans="1:27" ht="14.25" customHeight="1" thickBot="1" x14ac:dyDescent="0.25">
      <c r="A51" s="744"/>
      <c r="B51" s="743"/>
      <c r="C51" s="1142"/>
      <c r="D51" s="465"/>
      <c r="E51" s="600"/>
      <c r="F51" s="4302"/>
      <c r="G51" s="406"/>
      <c r="H51" s="4252"/>
      <c r="I51" s="405"/>
      <c r="J51" s="4456"/>
      <c r="K51" s="474" t="s">
        <v>202</v>
      </c>
      <c r="L51" s="1286">
        <v>59.3</v>
      </c>
      <c r="M51" s="1340"/>
      <c r="N51" s="1339"/>
      <c r="O51" s="1338"/>
      <c r="AA51" s="338"/>
    </row>
    <row r="52" spans="1:27" ht="14.25" customHeight="1" thickBot="1" x14ac:dyDescent="0.25">
      <c r="A52" s="744"/>
      <c r="B52" s="743"/>
      <c r="C52" s="1142"/>
      <c r="D52" s="465"/>
      <c r="E52" s="600"/>
      <c r="F52" s="4302"/>
      <c r="G52" s="406"/>
      <c r="H52" s="4252"/>
      <c r="I52" s="405"/>
      <c r="J52" s="4456"/>
      <c r="K52" s="527" t="s">
        <v>134</v>
      </c>
      <c r="L52" s="1286"/>
      <c r="M52" s="1340"/>
      <c r="N52" s="1339"/>
      <c r="O52" s="1338"/>
    </row>
    <row r="53" spans="1:27" ht="14.25" customHeight="1" thickBot="1" x14ac:dyDescent="0.25">
      <c r="A53" s="744"/>
      <c r="B53" s="743"/>
      <c r="C53" s="1142"/>
      <c r="D53" s="465"/>
      <c r="E53" s="600"/>
      <c r="F53" s="4302"/>
      <c r="G53" s="406"/>
      <c r="H53" s="4252"/>
      <c r="I53" s="405"/>
      <c r="J53" s="4456"/>
      <c r="K53" s="527" t="s">
        <v>201</v>
      </c>
      <c r="L53" s="1286"/>
      <c r="M53" s="1340"/>
      <c r="N53" s="1339"/>
      <c r="O53" s="1338"/>
    </row>
    <row r="54" spans="1:27" ht="14.25" customHeight="1" thickBot="1" x14ac:dyDescent="0.25">
      <c r="A54" s="744"/>
      <c r="B54" s="743"/>
      <c r="C54" s="1142"/>
      <c r="D54" s="465"/>
      <c r="E54" s="600"/>
      <c r="F54" s="4302"/>
      <c r="G54" s="406"/>
      <c r="H54" s="4252"/>
      <c r="I54" s="405"/>
      <c r="J54" s="4456"/>
      <c r="K54" s="527" t="s">
        <v>154</v>
      </c>
      <c r="L54" s="1286"/>
      <c r="M54" s="1340"/>
      <c r="N54" s="1339"/>
      <c r="O54" s="1338"/>
    </row>
    <row r="55" spans="1:27" ht="14.25" customHeight="1" thickBot="1" x14ac:dyDescent="0.25">
      <c r="A55" s="744"/>
      <c r="B55" s="743"/>
      <c r="C55" s="1142"/>
      <c r="D55" s="465"/>
      <c r="E55" s="600"/>
      <c r="F55" s="4302"/>
      <c r="G55" s="406"/>
      <c r="H55" s="4252"/>
      <c r="I55" s="405"/>
      <c r="J55" s="4456"/>
      <c r="K55" s="527" t="s">
        <v>133</v>
      </c>
      <c r="L55" s="1286"/>
      <c r="M55" s="1340"/>
      <c r="N55" s="1339"/>
      <c r="O55" s="1338"/>
    </row>
    <row r="56" spans="1:27" ht="14.25" customHeight="1" thickBot="1" x14ac:dyDescent="0.25">
      <c r="A56" s="744"/>
      <c r="B56" s="743"/>
      <c r="C56" s="1142"/>
      <c r="D56" s="465"/>
      <c r="E56" s="600"/>
      <c r="F56" s="4302"/>
      <c r="G56" s="406"/>
      <c r="H56" s="4252"/>
      <c r="I56" s="405"/>
      <c r="J56" s="4456"/>
      <c r="K56" s="542" t="s">
        <v>200</v>
      </c>
      <c r="L56" s="1286"/>
      <c r="M56" s="1340"/>
      <c r="N56" s="1339"/>
      <c r="O56" s="1338"/>
    </row>
    <row r="57" spans="1:27" ht="14.25" customHeight="1" thickBot="1" x14ac:dyDescent="0.25">
      <c r="A57" s="744"/>
      <c r="B57" s="743"/>
      <c r="C57" s="1142"/>
      <c r="D57" s="460"/>
      <c r="E57" s="597"/>
      <c r="F57" s="4303"/>
      <c r="G57" s="406"/>
      <c r="H57" s="4253"/>
      <c r="I57" s="396"/>
      <c r="J57" s="537"/>
      <c r="K57" s="555" t="s">
        <v>29</v>
      </c>
      <c r="L57" s="535">
        <f>SUM(L50:L56)</f>
        <v>59.3</v>
      </c>
      <c r="M57" s="1337"/>
      <c r="N57" s="533"/>
      <c r="O57" s="1249"/>
    </row>
    <row r="58" spans="1:27" ht="15" customHeight="1" x14ac:dyDescent="0.2">
      <c r="A58" s="755" t="s">
        <v>33</v>
      </c>
      <c r="B58" s="4202" t="s">
        <v>33</v>
      </c>
      <c r="C58" s="753" t="s">
        <v>35</v>
      </c>
      <c r="D58" s="1146"/>
      <c r="E58" s="1146"/>
      <c r="F58" s="4450" t="s">
        <v>516</v>
      </c>
      <c r="G58" s="4289" t="s">
        <v>140</v>
      </c>
      <c r="H58" s="4251" t="s">
        <v>40</v>
      </c>
      <c r="I58" s="4258" t="s">
        <v>39</v>
      </c>
      <c r="J58" s="4230" t="s">
        <v>38</v>
      </c>
      <c r="K58" s="444" t="s">
        <v>118</v>
      </c>
      <c r="L58" s="648">
        <f>L65+L71+L77</f>
        <v>85.8</v>
      </c>
      <c r="M58" s="1336"/>
      <c r="N58" s="578"/>
      <c r="O58" s="637"/>
    </row>
    <row r="59" spans="1:27" ht="15" x14ac:dyDescent="0.2">
      <c r="A59" s="751"/>
      <c r="B59" s="4203"/>
      <c r="C59" s="749"/>
      <c r="D59" s="1142"/>
      <c r="E59" s="1142"/>
      <c r="F59" s="4451"/>
      <c r="G59" s="4290"/>
      <c r="H59" s="4252"/>
      <c r="I59" s="4258"/>
      <c r="J59" s="4231"/>
      <c r="K59" s="442" t="s">
        <v>202</v>
      </c>
      <c r="L59" s="645">
        <f>L85</f>
        <v>27</v>
      </c>
      <c r="M59" s="1335"/>
      <c r="N59" s="591"/>
      <c r="O59" s="620"/>
    </row>
    <row r="60" spans="1:27" ht="15" x14ac:dyDescent="0.2">
      <c r="A60" s="751"/>
      <c r="B60" s="4203"/>
      <c r="C60" s="749"/>
      <c r="D60" s="1142"/>
      <c r="E60" s="1142"/>
      <c r="F60" s="4373"/>
      <c r="G60" s="4290"/>
      <c r="H60" s="4252"/>
      <c r="I60" s="4258"/>
      <c r="J60" s="4231"/>
      <c r="K60" s="437" t="s">
        <v>134</v>
      </c>
      <c r="L60" s="644">
        <f>L79+L86</f>
        <v>0</v>
      </c>
      <c r="M60" s="747"/>
      <c r="N60" s="621"/>
      <c r="O60" s="620"/>
    </row>
    <row r="61" spans="1:27" ht="15" x14ac:dyDescent="0.2">
      <c r="A61" s="751"/>
      <c r="B61" s="4203"/>
      <c r="C61" s="749"/>
      <c r="D61" s="1142"/>
      <c r="E61" s="1142"/>
      <c r="F61" s="4373"/>
      <c r="G61" s="4290"/>
      <c r="H61" s="4252"/>
      <c r="I61" s="4258"/>
      <c r="J61" s="433"/>
      <c r="K61" s="437" t="s">
        <v>201</v>
      </c>
      <c r="L61" s="644">
        <f>L67+L73+L80</f>
        <v>0</v>
      </c>
      <c r="M61" s="745"/>
      <c r="N61" s="621"/>
      <c r="O61" s="568"/>
    </row>
    <row r="62" spans="1:27" ht="15" x14ac:dyDescent="0.2">
      <c r="A62" s="751"/>
      <c r="B62" s="4203"/>
      <c r="C62" s="749"/>
      <c r="D62" s="1142"/>
      <c r="E62" s="1142"/>
      <c r="F62" s="4373"/>
      <c r="G62" s="4290"/>
      <c r="H62" s="4252"/>
      <c r="I62" s="4258"/>
      <c r="J62" s="433"/>
      <c r="K62" s="437" t="s">
        <v>154</v>
      </c>
      <c r="L62" s="644">
        <f>L68+L74+L81+L88</f>
        <v>0</v>
      </c>
      <c r="M62" s="592"/>
      <c r="N62" s="621"/>
      <c r="O62" s="568"/>
    </row>
    <row r="63" spans="1:27" ht="15.75" thickBot="1" x14ac:dyDescent="0.25">
      <c r="A63" s="751"/>
      <c r="B63" s="4203"/>
      <c r="C63" s="749"/>
      <c r="D63" s="1142"/>
      <c r="E63" s="1142"/>
      <c r="F63" s="4373"/>
      <c r="G63" s="4290"/>
      <c r="H63" s="4252"/>
      <c r="I63" s="4258"/>
      <c r="J63" s="433"/>
      <c r="K63" s="869" t="s">
        <v>133</v>
      </c>
      <c r="L63" s="645">
        <f>L69+L75+L82</f>
        <v>0</v>
      </c>
      <c r="M63" s="635"/>
      <c r="N63" s="589"/>
      <c r="O63" s="634"/>
    </row>
    <row r="64" spans="1:27" ht="33" customHeight="1" thickBot="1" x14ac:dyDescent="0.25">
      <c r="A64" s="399"/>
      <c r="B64" s="4204"/>
      <c r="C64" s="429"/>
      <c r="D64" s="428"/>
      <c r="E64" s="428"/>
      <c r="F64" s="4374"/>
      <c r="G64" s="4291"/>
      <c r="H64" s="4253"/>
      <c r="I64" s="4259"/>
      <c r="J64" s="612"/>
      <c r="K64" s="511" t="s">
        <v>29</v>
      </c>
      <c r="L64" s="1256">
        <f>SUM(L58:L63)</f>
        <v>112.8</v>
      </c>
      <c r="M64" s="1255"/>
      <c r="N64" s="1254"/>
      <c r="O64" s="1253"/>
      <c r="AA64" s="334" t="s">
        <v>515</v>
      </c>
    </row>
    <row r="65" spans="1:27" ht="15.75" hidden="1" thickBot="1" x14ac:dyDescent="0.25">
      <c r="A65" s="755" t="s">
        <v>33</v>
      </c>
      <c r="B65" s="4202" t="s">
        <v>33</v>
      </c>
      <c r="C65" s="753" t="s">
        <v>35</v>
      </c>
      <c r="D65" s="695" t="s">
        <v>33</v>
      </c>
      <c r="E65" s="4248"/>
      <c r="F65" s="4301" t="s">
        <v>514</v>
      </c>
      <c r="G65" s="4289" t="s">
        <v>140</v>
      </c>
      <c r="H65" s="4251" t="s">
        <v>40</v>
      </c>
      <c r="I65" s="4257" t="s">
        <v>512</v>
      </c>
      <c r="J65" s="775"/>
      <c r="K65" s="529" t="s">
        <v>118</v>
      </c>
      <c r="L65" s="580"/>
      <c r="M65" s="579"/>
      <c r="N65" s="578"/>
      <c r="O65" s="637"/>
    </row>
    <row r="66" spans="1:27" ht="15.75" hidden="1" thickBot="1" x14ac:dyDescent="0.25">
      <c r="A66" s="751"/>
      <c r="B66" s="4203"/>
      <c r="C66" s="749"/>
      <c r="D66" s="690"/>
      <c r="E66" s="4249"/>
      <c r="F66" s="4302"/>
      <c r="G66" s="4290"/>
      <c r="H66" s="4252"/>
      <c r="I66" s="4258"/>
      <c r="J66" s="576"/>
      <c r="K66" s="527" t="s">
        <v>134</v>
      </c>
      <c r="L66" s="575"/>
      <c r="M66" s="1334"/>
      <c r="N66" s="757"/>
      <c r="O66" s="568"/>
      <c r="Y66" s="342"/>
    </row>
    <row r="67" spans="1:27" ht="15.75" hidden="1" thickBot="1" x14ac:dyDescent="0.25">
      <c r="A67" s="751"/>
      <c r="B67" s="4203"/>
      <c r="C67" s="749"/>
      <c r="D67" s="690"/>
      <c r="E67" s="4249"/>
      <c r="F67" s="4302"/>
      <c r="G67" s="4290"/>
      <c r="H67" s="4252"/>
      <c r="I67" s="4258"/>
      <c r="J67" s="576"/>
      <c r="K67" s="527" t="s">
        <v>201</v>
      </c>
      <c r="L67" s="575"/>
      <c r="M67" s="747"/>
      <c r="N67" s="621"/>
      <c r="O67" s="568"/>
    </row>
    <row r="68" spans="1:27" ht="15.75" hidden="1" thickBot="1" x14ac:dyDescent="0.25">
      <c r="A68" s="751"/>
      <c r="B68" s="4203"/>
      <c r="C68" s="749"/>
      <c r="D68" s="690"/>
      <c r="E68" s="4249"/>
      <c r="F68" s="4302"/>
      <c r="G68" s="4290"/>
      <c r="H68" s="4252"/>
      <c r="I68" s="4258"/>
      <c r="J68" s="433"/>
      <c r="K68" s="527" t="s">
        <v>154</v>
      </c>
      <c r="L68" s="575"/>
      <c r="M68" s="745"/>
      <c r="N68" s="621"/>
      <c r="O68" s="568"/>
    </row>
    <row r="69" spans="1:27" ht="15.75" hidden="1" thickBot="1" x14ac:dyDescent="0.25">
      <c r="A69" s="751"/>
      <c r="B69" s="4203"/>
      <c r="C69" s="749"/>
      <c r="D69" s="690"/>
      <c r="E69" s="4249"/>
      <c r="F69" s="4302"/>
      <c r="G69" s="4290"/>
      <c r="H69" s="4252"/>
      <c r="I69" s="4258"/>
      <c r="J69" s="433"/>
      <c r="K69" s="519" t="s">
        <v>133</v>
      </c>
      <c r="L69" s="740"/>
      <c r="M69" s="616"/>
      <c r="N69" s="615"/>
      <c r="O69" s="614"/>
    </row>
    <row r="70" spans="1:27" ht="15.75" hidden="1" thickBot="1" x14ac:dyDescent="0.25">
      <c r="A70" s="399"/>
      <c r="B70" s="4204"/>
      <c r="C70" s="429"/>
      <c r="D70" s="460"/>
      <c r="E70" s="4250"/>
      <c r="F70" s="4303"/>
      <c r="G70" s="4291"/>
      <c r="H70" s="4253"/>
      <c r="I70" s="4259"/>
      <c r="J70" s="612"/>
      <c r="K70" s="555" t="s">
        <v>29</v>
      </c>
      <c r="L70" s="510">
        <f>SUM(L65:L69)</f>
        <v>0</v>
      </c>
      <c r="M70" s="557"/>
      <c r="N70" s="508"/>
      <c r="O70" s="593"/>
    </row>
    <row r="71" spans="1:27" ht="15.75" hidden="1" thickBot="1" x14ac:dyDescent="0.25">
      <c r="A71" s="755" t="s">
        <v>33</v>
      </c>
      <c r="B71" s="4202" t="s">
        <v>33</v>
      </c>
      <c r="C71" s="753" t="s">
        <v>35</v>
      </c>
      <c r="D71" s="695" t="s">
        <v>35</v>
      </c>
      <c r="E71" s="4248"/>
      <c r="F71" s="4301" t="s">
        <v>513</v>
      </c>
      <c r="G71" s="4289" t="s">
        <v>140</v>
      </c>
      <c r="H71" s="4251" t="s">
        <v>40</v>
      </c>
      <c r="I71" s="4257" t="s">
        <v>512</v>
      </c>
      <c r="J71" s="775"/>
      <c r="K71" s="529" t="s">
        <v>118</v>
      </c>
      <c r="L71" s="580"/>
      <c r="M71" s="579"/>
      <c r="N71" s="578"/>
      <c r="O71" s="637"/>
    </row>
    <row r="72" spans="1:27" ht="15.75" hidden="1" thickBot="1" x14ac:dyDescent="0.25">
      <c r="A72" s="751"/>
      <c r="B72" s="4203"/>
      <c r="C72" s="749"/>
      <c r="D72" s="690"/>
      <c r="E72" s="4249"/>
      <c r="F72" s="4302"/>
      <c r="G72" s="4290"/>
      <c r="H72" s="4252"/>
      <c r="I72" s="4258"/>
      <c r="J72" s="576"/>
      <c r="K72" s="527" t="s">
        <v>134</v>
      </c>
      <c r="L72" s="473"/>
      <c r="M72" s="1333"/>
      <c r="N72" s="1332"/>
      <c r="O72" s="623"/>
    </row>
    <row r="73" spans="1:27" ht="15.75" hidden="1" thickBot="1" x14ac:dyDescent="0.25">
      <c r="A73" s="751"/>
      <c r="B73" s="4203"/>
      <c r="C73" s="749"/>
      <c r="D73" s="690"/>
      <c r="E73" s="4249"/>
      <c r="F73" s="4302"/>
      <c r="G73" s="4290"/>
      <c r="H73" s="4252"/>
      <c r="I73" s="4258"/>
      <c r="J73" s="576"/>
      <c r="K73" s="527" t="s">
        <v>201</v>
      </c>
      <c r="L73" s="575"/>
      <c r="M73" s="1331"/>
      <c r="N73" s="621"/>
      <c r="O73" s="620"/>
    </row>
    <row r="74" spans="1:27" ht="15.75" hidden="1" thickBot="1" x14ac:dyDescent="0.25">
      <c r="A74" s="751"/>
      <c r="B74" s="4203"/>
      <c r="C74" s="749"/>
      <c r="D74" s="690"/>
      <c r="E74" s="4249"/>
      <c r="F74" s="4302"/>
      <c r="G74" s="4290"/>
      <c r="H74" s="4252"/>
      <c r="I74" s="4258"/>
      <c r="J74" s="433"/>
      <c r="K74" s="527" t="s">
        <v>154</v>
      </c>
      <c r="L74" s="575"/>
      <c r="M74" s="592"/>
      <c r="N74" s="621"/>
      <c r="O74" s="568"/>
    </row>
    <row r="75" spans="1:27" ht="15.75" hidden="1" thickBot="1" x14ac:dyDescent="0.25">
      <c r="A75" s="751"/>
      <c r="B75" s="4203"/>
      <c r="C75" s="749"/>
      <c r="D75" s="690"/>
      <c r="E75" s="4249"/>
      <c r="F75" s="4302"/>
      <c r="G75" s="4290"/>
      <c r="H75" s="4252"/>
      <c r="I75" s="4258"/>
      <c r="J75" s="433"/>
      <c r="K75" s="519" t="s">
        <v>133</v>
      </c>
      <c r="L75" s="740"/>
      <c r="M75" s="616"/>
      <c r="N75" s="615"/>
      <c r="O75" s="614"/>
    </row>
    <row r="76" spans="1:27" ht="34.5" hidden="1" customHeight="1" thickBot="1" x14ac:dyDescent="0.25">
      <c r="A76" s="399"/>
      <c r="B76" s="4204"/>
      <c r="C76" s="429"/>
      <c r="D76" s="460"/>
      <c r="E76" s="4250"/>
      <c r="F76" s="4303"/>
      <c r="G76" s="4291"/>
      <c r="H76" s="4253"/>
      <c r="I76" s="4259"/>
      <c r="J76" s="612"/>
      <c r="K76" s="555" t="s">
        <v>29</v>
      </c>
      <c r="L76" s="510">
        <f>SUM(L71:L75)</f>
        <v>0</v>
      </c>
      <c r="M76" s="557"/>
      <c r="N76" s="508"/>
      <c r="O76" s="558"/>
    </row>
    <row r="77" spans="1:27" ht="16.5" customHeight="1" x14ac:dyDescent="0.2">
      <c r="A77" s="4205" t="s">
        <v>33</v>
      </c>
      <c r="B77" s="4202" t="s">
        <v>33</v>
      </c>
      <c r="C77" s="4208" t="s">
        <v>35</v>
      </c>
      <c r="D77" s="4280" t="s">
        <v>103</v>
      </c>
      <c r="E77" s="4248"/>
      <c r="F77" s="4452" t="s">
        <v>511</v>
      </c>
      <c r="G77" s="4289" t="s">
        <v>140</v>
      </c>
      <c r="H77" s="4286" t="s">
        <v>40</v>
      </c>
      <c r="I77" s="4398" t="s">
        <v>39</v>
      </c>
      <c r="J77" s="4230" t="s">
        <v>252</v>
      </c>
      <c r="K77" s="529" t="s">
        <v>118</v>
      </c>
      <c r="L77" s="403">
        <v>85.8</v>
      </c>
      <c r="M77" s="553"/>
      <c r="N77" s="922"/>
      <c r="O77" s="551"/>
      <c r="AA77" s="338"/>
    </row>
    <row r="78" spans="1:27" ht="15.75" customHeight="1" x14ac:dyDescent="0.2">
      <c r="A78" s="4206"/>
      <c r="B78" s="4203"/>
      <c r="C78" s="4209"/>
      <c r="D78" s="4281"/>
      <c r="E78" s="4249"/>
      <c r="F78" s="4453"/>
      <c r="G78" s="4290"/>
      <c r="H78" s="4287"/>
      <c r="I78" s="4399"/>
      <c r="J78" s="4231"/>
      <c r="K78" s="884" t="s">
        <v>202</v>
      </c>
      <c r="L78" s="549"/>
      <c r="M78" s="548"/>
      <c r="N78" s="920"/>
      <c r="O78" s="546"/>
      <c r="AA78" s="338"/>
    </row>
    <row r="79" spans="1:27" ht="12.75" customHeight="1" x14ac:dyDescent="0.2">
      <c r="A79" s="4206"/>
      <c r="B79" s="4203"/>
      <c r="C79" s="4209"/>
      <c r="D79" s="4281"/>
      <c r="E79" s="4249"/>
      <c r="F79" s="4453"/>
      <c r="G79" s="4290"/>
      <c r="H79" s="4287"/>
      <c r="I79" s="4399"/>
      <c r="J79" s="4231"/>
      <c r="K79" s="527" t="s">
        <v>134</v>
      </c>
      <c r="L79" s="526"/>
      <c r="M79" s="545"/>
      <c r="N79" s="524"/>
      <c r="O79" s="543"/>
    </row>
    <row r="80" spans="1:27" ht="15.75" customHeight="1" x14ac:dyDescent="0.2">
      <c r="A80" s="4206"/>
      <c r="B80" s="4203"/>
      <c r="C80" s="4209"/>
      <c r="D80" s="4281"/>
      <c r="E80" s="4249"/>
      <c r="F80" s="4453"/>
      <c r="G80" s="4290"/>
      <c r="H80" s="4287"/>
      <c r="I80" s="4399"/>
      <c r="J80" s="433"/>
      <c r="K80" s="527" t="s">
        <v>201</v>
      </c>
      <c r="L80" s="526"/>
      <c r="M80" s="545"/>
      <c r="N80" s="524"/>
      <c r="O80" s="543"/>
    </row>
    <row r="81" spans="1:27" ht="15" customHeight="1" x14ac:dyDescent="0.2">
      <c r="A81" s="4206"/>
      <c r="B81" s="4203"/>
      <c r="C81" s="4209"/>
      <c r="D81" s="4281"/>
      <c r="E81" s="4249"/>
      <c r="F81" s="4453"/>
      <c r="G81" s="4290"/>
      <c r="H81" s="4287"/>
      <c r="I81" s="4399"/>
      <c r="J81" s="433"/>
      <c r="K81" s="527" t="s">
        <v>154</v>
      </c>
      <c r="L81" s="526"/>
      <c r="M81" s="545"/>
      <c r="N81" s="524"/>
      <c r="O81" s="543"/>
    </row>
    <row r="82" spans="1:27" ht="15" customHeight="1" thickBot="1" x14ac:dyDescent="0.25">
      <c r="A82" s="4206"/>
      <c r="B82" s="4203"/>
      <c r="C82" s="4209"/>
      <c r="D82" s="4281"/>
      <c r="E82" s="4249"/>
      <c r="F82" s="4453"/>
      <c r="G82" s="4290"/>
      <c r="H82" s="4287"/>
      <c r="I82" s="4399"/>
      <c r="J82" s="433"/>
      <c r="K82" s="519" t="s">
        <v>133</v>
      </c>
      <c r="L82" s="688"/>
      <c r="M82" s="705"/>
      <c r="N82" s="918"/>
      <c r="O82" s="685"/>
    </row>
    <row r="83" spans="1:27" ht="23.25" customHeight="1" thickBot="1" x14ac:dyDescent="0.25">
      <c r="A83" s="4207"/>
      <c r="B83" s="4204"/>
      <c r="C83" s="4210"/>
      <c r="D83" s="4282"/>
      <c r="E83" s="4250"/>
      <c r="F83" s="4454"/>
      <c r="G83" s="4291"/>
      <c r="H83" s="4288"/>
      <c r="I83" s="4400"/>
      <c r="J83" s="612"/>
      <c r="K83" s="555" t="s">
        <v>29</v>
      </c>
      <c r="L83" s="456">
        <f>SUM(L77:L82)</f>
        <v>85.8</v>
      </c>
      <c r="M83" s="1213"/>
      <c r="N83" s="1212"/>
      <c r="O83" s="1119"/>
    </row>
    <row r="84" spans="1:27" ht="29.45" customHeight="1" thickBot="1" x14ac:dyDescent="0.25">
      <c r="A84" s="4205" t="s">
        <v>33</v>
      </c>
      <c r="B84" s="4202" t="s">
        <v>33</v>
      </c>
      <c r="C84" s="4208" t="s">
        <v>35</v>
      </c>
      <c r="D84" s="4280" t="s">
        <v>101</v>
      </c>
      <c r="E84" s="4248"/>
      <c r="F84" s="4498" t="s">
        <v>510</v>
      </c>
      <c r="G84" s="4289" t="s">
        <v>140</v>
      </c>
      <c r="H84" s="4602" t="s">
        <v>40</v>
      </c>
      <c r="I84" s="4398" t="s">
        <v>39</v>
      </c>
      <c r="J84" s="1162" t="s">
        <v>509</v>
      </c>
      <c r="K84" s="529" t="s">
        <v>118</v>
      </c>
      <c r="L84" s="688"/>
      <c r="M84" s="694" t="s">
        <v>212</v>
      </c>
      <c r="N84" s="1330" t="s">
        <v>46</v>
      </c>
      <c r="O84" s="551"/>
    </row>
    <row r="85" spans="1:27" ht="24" customHeight="1" thickBot="1" x14ac:dyDescent="0.25">
      <c r="A85" s="4206"/>
      <c r="B85" s="4203"/>
      <c r="C85" s="4209"/>
      <c r="D85" s="4281"/>
      <c r="E85" s="4249"/>
      <c r="F85" s="4499"/>
      <c r="G85" s="4290"/>
      <c r="H85" s="4603"/>
      <c r="I85" s="4399"/>
      <c r="J85" s="1161"/>
      <c r="K85" s="884" t="s">
        <v>202</v>
      </c>
      <c r="L85" s="688">
        <v>27</v>
      </c>
      <c r="M85" s="698"/>
      <c r="N85" s="691"/>
      <c r="O85" s="543"/>
      <c r="AA85" s="338"/>
    </row>
    <row r="86" spans="1:27" ht="13.5" customHeight="1" thickBot="1" x14ac:dyDescent="0.25">
      <c r="A86" s="4206"/>
      <c r="B86" s="4203"/>
      <c r="C86" s="4209"/>
      <c r="D86" s="4281"/>
      <c r="E86" s="4249"/>
      <c r="F86" s="4499"/>
      <c r="G86" s="4290"/>
      <c r="H86" s="4603"/>
      <c r="I86" s="4399"/>
      <c r="J86" s="576"/>
      <c r="K86" s="527" t="s">
        <v>134</v>
      </c>
      <c r="L86" s="688"/>
      <c r="M86" s="1329"/>
      <c r="N86" s="1328"/>
      <c r="O86" s="546"/>
    </row>
    <row r="87" spans="1:27" ht="15" customHeight="1" thickBot="1" x14ac:dyDescent="0.25">
      <c r="A87" s="4206"/>
      <c r="B87" s="4203"/>
      <c r="C87" s="4209"/>
      <c r="D87" s="4281"/>
      <c r="E87" s="4249"/>
      <c r="F87" s="4499"/>
      <c r="G87" s="4290"/>
      <c r="H87" s="4603"/>
      <c r="I87" s="4399"/>
      <c r="J87" s="576"/>
      <c r="K87" s="527" t="s">
        <v>201</v>
      </c>
      <c r="L87" s="688"/>
      <c r="M87" s="698"/>
      <c r="N87" s="691"/>
      <c r="O87" s="543"/>
    </row>
    <row r="88" spans="1:27" ht="16.5" customHeight="1" thickBot="1" x14ac:dyDescent="0.25">
      <c r="A88" s="4206"/>
      <c r="B88" s="4203"/>
      <c r="C88" s="4209"/>
      <c r="D88" s="4281"/>
      <c r="E88" s="4249"/>
      <c r="F88" s="4499"/>
      <c r="G88" s="4290"/>
      <c r="H88" s="4603"/>
      <c r="I88" s="4399"/>
      <c r="J88" s="576"/>
      <c r="K88" s="527" t="s">
        <v>154</v>
      </c>
      <c r="L88" s="688"/>
      <c r="M88" s="698"/>
      <c r="N88" s="691"/>
      <c r="O88" s="543"/>
    </row>
    <row r="89" spans="1:27" ht="14.25" customHeight="1" thickBot="1" x14ac:dyDescent="0.25">
      <c r="A89" s="4206"/>
      <c r="B89" s="4203"/>
      <c r="C89" s="4209"/>
      <c r="D89" s="4281"/>
      <c r="E89" s="4249"/>
      <c r="F89" s="4499"/>
      <c r="G89" s="4290"/>
      <c r="H89" s="4603"/>
      <c r="I89" s="4399"/>
      <c r="J89" s="576"/>
      <c r="K89" s="519" t="s">
        <v>133</v>
      </c>
      <c r="L89" s="688"/>
      <c r="M89" s="697"/>
      <c r="N89" s="686"/>
      <c r="O89" s="685"/>
    </row>
    <row r="90" spans="1:27" ht="24" customHeight="1" thickBot="1" x14ac:dyDescent="0.25">
      <c r="A90" s="399"/>
      <c r="B90" s="398"/>
      <c r="C90" s="514"/>
      <c r="D90" s="684"/>
      <c r="E90" s="4250"/>
      <c r="F90" s="4500"/>
      <c r="G90" s="4291"/>
      <c r="H90" s="4604"/>
      <c r="I90" s="4400"/>
      <c r="J90" s="1327"/>
      <c r="K90" s="555" t="s">
        <v>29</v>
      </c>
      <c r="L90" s="456">
        <f>SUM(L84:L89)</f>
        <v>27</v>
      </c>
      <c r="M90" s="1326"/>
      <c r="N90" s="1325"/>
      <c r="O90" s="1119"/>
    </row>
    <row r="91" spans="1:27" ht="21" customHeight="1" thickBot="1" x14ac:dyDescent="0.25">
      <c r="A91" s="399" t="s">
        <v>33</v>
      </c>
      <c r="B91" s="1118" t="s">
        <v>33</v>
      </c>
      <c r="C91" s="4566" t="s">
        <v>34</v>
      </c>
      <c r="D91" s="4566"/>
      <c r="E91" s="4566"/>
      <c r="F91" s="4566"/>
      <c r="G91" s="4566"/>
      <c r="H91" s="4566"/>
      <c r="I91" s="4567"/>
      <c r="J91" s="1001"/>
      <c r="K91" s="1117" t="s">
        <v>29</v>
      </c>
      <c r="L91" s="385">
        <f>L21+L64</f>
        <v>1597.2</v>
      </c>
      <c r="M91" s="384"/>
      <c r="N91" s="384"/>
      <c r="O91" s="383"/>
    </row>
    <row r="92" spans="1:27" ht="15" thickBot="1" x14ac:dyDescent="0.25">
      <c r="A92" s="676" t="s">
        <v>33</v>
      </c>
      <c r="B92" s="676"/>
      <c r="C92" s="4318" t="s">
        <v>32</v>
      </c>
      <c r="D92" s="4318"/>
      <c r="E92" s="4318"/>
      <c r="F92" s="4318"/>
      <c r="G92" s="4318"/>
      <c r="H92" s="4318"/>
      <c r="I92" s="4319"/>
      <c r="J92" s="498"/>
      <c r="K92" s="497" t="s">
        <v>29</v>
      </c>
      <c r="L92" s="675">
        <f>L91*1</f>
        <v>1597.2</v>
      </c>
      <c r="M92" s="674"/>
      <c r="N92" s="674"/>
      <c r="O92" s="673"/>
    </row>
    <row r="93" spans="1:27" ht="15.75" thickBot="1" x14ac:dyDescent="0.25">
      <c r="A93" s="672" t="s">
        <v>35</v>
      </c>
      <c r="B93" s="1324"/>
      <c r="C93" s="800" t="s">
        <v>508</v>
      </c>
      <c r="D93" s="1322"/>
      <c r="E93" s="1322"/>
      <c r="F93" s="1323"/>
      <c r="G93" s="1323"/>
      <c r="H93" s="1322"/>
      <c r="I93" s="1322"/>
      <c r="J93" s="800"/>
      <c r="K93" s="1322"/>
      <c r="L93" s="1322"/>
      <c r="M93" s="799"/>
      <c r="N93" s="799"/>
      <c r="O93" s="1321"/>
    </row>
    <row r="94" spans="1:27" ht="33.75" customHeight="1" thickBot="1" x14ac:dyDescent="0.25">
      <c r="A94" s="797"/>
      <c r="B94" s="796"/>
      <c r="C94" s="654"/>
      <c r="D94" s="654"/>
      <c r="E94" s="654"/>
      <c r="F94" s="795"/>
      <c r="G94" s="795"/>
      <c r="H94" s="654"/>
      <c r="I94" s="654"/>
      <c r="J94" s="654"/>
      <c r="K94" s="654"/>
      <c r="L94" s="872"/>
      <c r="M94" s="651" t="s">
        <v>507</v>
      </c>
      <c r="N94" s="650" t="s">
        <v>46</v>
      </c>
      <c r="O94" s="649"/>
      <c r="Y94" s="338"/>
    </row>
    <row r="95" spans="1:27" ht="21" customHeight="1" thickBot="1" x14ac:dyDescent="0.25">
      <c r="A95" s="789" t="s">
        <v>35</v>
      </c>
      <c r="B95" s="954" t="s">
        <v>33</v>
      </c>
      <c r="C95" s="660" t="s">
        <v>506</v>
      </c>
      <c r="D95" s="659"/>
      <c r="E95" s="659"/>
      <c r="F95" s="659"/>
      <c r="G95" s="659"/>
      <c r="H95" s="659"/>
      <c r="I95" s="659"/>
      <c r="J95" s="659"/>
      <c r="K95" s="659"/>
      <c r="L95" s="659"/>
      <c r="M95" s="790"/>
      <c r="N95" s="790"/>
      <c r="O95" s="870"/>
    </row>
    <row r="96" spans="1:27" ht="36.75" customHeight="1" thickBot="1" x14ac:dyDescent="0.25">
      <c r="A96" s="420"/>
      <c r="B96" s="1315"/>
      <c r="C96" s="4298"/>
      <c r="D96" s="4299"/>
      <c r="E96" s="4299"/>
      <c r="F96" s="4299"/>
      <c r="G96" s="4299"/>
      <c r="H96" s="4299"/>
      <c r="I96" s="4299"/>
      <c r="J96" s="4299"/>
      <c r="K96" s="4299"/>
      <c r="L96" s="4300"/>
      <c r="M96" s="1320" t="s">
        <v>505</v>
      </c>
      <c r="N96" s="1319" t="s">
        <v>46</v>
      </c>
      <c r="O96" s="1318"/>
      <c r="R96" s="1317"/>
    </row>
    <row r="97" spans="1:15" ht="19.5" customHeight="1" x14ac:dyDescent="0.2">
      <c r="A97" s="755" t="s">
        <v>35</v>
      </c>
      <c r="B97" s="4202" t="s">
        <v>33</v>
      </c>
      <c r="C97" s="418" t="s">
        <v>33</v>
      </c>
      <c r="D97" s="1183"/>
      <c r="E97" s="1146"/>
      <c r="F97" s="4430" t="s">
        <v>504</v>
      </c>
      <c r="G97" s="4289" t="s">
        <v>493</v>
      </c>
      <c r="H97" s="4251" t="s">
        <v>40</v>
      </c>
      <c r="I97" s="4257" t="s">
        <v>503</v>
      </c>
      <c r="J97" s="4230" t="s">
        <v>38</v>
      </c>
      <c r="K97" s="444" t="s">
        <v>118</v>
      </c>
      <c r="L97" s="648">
        <f>L104+L110+L116</f>
        <v>0</v>
      </c>
      <c r="M97" s="579" t="s">
        <v>242</v>
      </c>
      <c r="N97" s="578" t="s">
        <v>46</v>
      </c>
      <c r="O97" s="637"/>
    </row>
    <row r="98" spans="1:15" ht="19.5" customHeight="1" x14ac:dyDescent="0.2">
      <c r="A98" s="751"/>
      <c r="B98" s="4203"/>
      <c r="C98" s="407"/>
      <c r="D98" s="742"/>
      <c r="E98" s="1142"/>
      <c r="F98" s="4373"/>
      <c r="G98" s="4290"/>
      <c r="H98" s="4252"/>
      <c r="I98" s="4258"/>
      <c r="J98" s="4231"/>
      <c r="K98" s="442" t="s">
        <v>202</v>
      </c>
      <c r="L98" s="645">
        <f>L123+L130+L137</f>
        <v>0</v>
      </c>
      <c r="M98" s="592"/>
      <c r="N98" s="591"/>
      <c r="O98" s="620"/>
    </row>
    <row r="99" spans="1:15" ht="15" x14ac:dyDescent="0.2">
      <c r="A99" s="751"/>
      <c r="B99" s="4203"/>
      <c r="C99" s="407"/>
      <c r="D99" s="742"/>
      <c r="E99" s="1142"/>
      <c r="F99" s="4373"/>
      <c r="G99" s="4290"/>
      <c r="H99" s="4252"/>
      <c r="I99" s="4258"/>
      <c r="J99" s="4231"/>
      <c r="K99" s="437" t="s">
        <v>134</v>
      </c>
      <c r="L99" s="647">
        <f>L105+L111+L117+L124+L138</f>
        <v>71.399999999999991</v>
      </c>
      <c r="M99" s="592"/>
      <c r="N99" s="621"/>
      <c r="O99" s="620"/>
    </row>
    <row r="100" spans="1:15" ht="15" x14ac:dyDescent="0.2">
      <c r="A100" s="751"/>
      <c r="B100" s="4203"/>
      <c r="C100" s="407"/>
      <c r="D100" s="742"/>
      <c r="E100" s="1142"/>
      <c r="F100" s="4373"/>
      <c r="G100" s="4290"/>
      <c r="H100" s="4252"/>
      <c r="I100" s="4258"/>
      <c r="J100" s="433"/>
      <c r="K100" s="437" t="s">
        <v>201</v>
      </c>
      <c r="L100" s="645">
        <f>L106+L112+L118</f>
        <v>0</v>
      </c>
      <c r="M100" s="592"/>
      <c r="N100" s="621"/>
      <c r="O100" s="568"/>
    </row>
    <row r="101" spans="1:15" ht="15" x14ac:dyDescent="0.2">
      <c r="A101" s="751"/>
      <c r="B101" s="4203"/>
      <c r="C101" s="407"/>
      <c r="D101" s="742"/>
      <c r="E101" s="1142"/>
      <c r="F101" s="4373"/>
      <c r="G101" s="4290"/>
      <c r="H101" s="4252"/>
      <c r="I101" s="4258"/>
      <c r="J101" s="433"/>
      <c r="K101" s="437" t="s">
        <v>154</v>
      </c>
      <c r="L101" s="645">
        <f>L107+L113+L119</f>
        <v>0</v>
      </c>
      <c r="M101" s="592"/>
      <c r="N101" s="621"/>
      <c r="O101" s="568"/>
    </row>
    <row r="102" spans="1:15" ht="15.75" thickBot="1" x14ac:dyDescent="0.25">
      <c r="A102" s="751"/>
      <c r="B102" s="4203"/>
      <c r="C102" s="407"/>
      <c r="D102" s="742"/>
      <c r="E102" s="1142"/>
      <c r="F102" s="4373"/>
      <c r="G102" s="4290"/>
      <c r="H102" s="4252"/>
      <c r="I102" s="4258"/>
      <c r="J102" s="433"/>
      <c r="K102" s="869" t="s">
        <v>133</v>
      </c>
      <c r="L102" s="868">
        <f>L108+L114+L120</f>
        <v>0</v>
      </c>
      <c r="M102" s="616"/>
      <c r="N102" s="615"/>
      <c r="O102" s="614"/>
    </row>
    <row r="103" spans="1:15" ht="31.5" customHeight="1" thickBot="1" x14ac:dyDescent="0.25">
      <c r="A103" s="399"/>
      <c r="B103" s="4204"/>
      <c r="C103" s="781"/>
      <c r="D103" s="429"/>
      <c r="E103" s="428"/>
      <c r="F103" s="4374"/>
      <c r="G103" s="4291"/>
      <c r="H103" s="4253"/>
      <c r="I103" s="4259"/>
      <c r="J103" s="612"/>
      <c r="K103" s="555" t="s">
        <v>29</v>
      </c>
      <c r="L103" s="510">
        <f>SUM(L97:L102)</f>
        <v>71.399999999999991</v>
      </c>
      <c r="M103" s="557"/>
      <c r="N103" s="508"/>
      <c r="O103" s="558"/>
    </row>
    <row r="104" spans="1:15" ht="18" hidden="1" customHeight="1" x14ac:dyDescent="0.2">
      <c r="A104" s="755" t="s">
        <v>35</v>
      </c>
      <c r="B104" s="4202" t="s">
        <v>33</v>
      </c>
      <c r="C104" s="418" t="s">
        <v>33</v>
      </c>
      <c r="D104" s="695" t="s">
        <v>33</v>
      </c>
      <c r="E104" s="4248"/>
      <c r="F104" s="4301" t="s">
        <v>502</v>
      </c>
      <c r="G104" s="4289" t="s">
        <v>493</v>
      </c>
      <c r="H104" s="4251" t="s">
        <v>40</v>
      </c>
      <c r="I104" s="4257" t="s">
        <v>58</v>
      </c>
      <c r="J104" s="775" t="s">
        <v>38</v>
      </c>
      <c r="K104" s="529" t="s">
        <v>118</v>
      </c>
      <c r="L104" s="580"/>
      <c r="M104" s="579" t="s">
        <v>212</v>
      </c>
      <c r="N104" s="578" t="s">
        <v>46</v>
      </c>
      <c r="O104" s="637">
        <v>1</v>
      </c>
    </row>
    <row r="105" spans="1:15" ht="15.75" hidden="1" thickBot="1" x14ac:dyDescent="0.25">
      <c r="A105" s="751"/>
      <c r="B105" s="4203"/>
      <c r="C105" s="407"/>
      <c r="D105" s="690"/>
      <c r="E105" s="4249"/>
      <c r="F105" s="4302"/>
      <c r="G105" s="4290"/>
      <c r="H105" s="4252"/>
      <c r="I105" s="4258"/>
      <c r="J105" s="576" t="s">
        <v>57</v>
      </c>
      <c r="K105" s="527" t="s">
        <v>134</v>
      </c>
      <c r="L105" s="575"/>
      <c r="M105" s="570" t="s">
        <v>495</v>
      </c>
      <c r="N105" s="569" t="s">
        <v>434</v>
      </c>
      <c r="O105" s="620">
        <v>345</v>
      </c>
    </row>
    <row r="106" spans="1:15" ht="15.75" hidden="1" thickBot="1" x14ac:dyDescent="0.25">
      <c r="A106" s="751"/>
      <c r="B106" s="4203"/>
      <c r="C106" s="407"/>
      <c r="D106" s="690"/>
      <c r="E106" s="4249"/>
      <c r="F106" s="4302"/>
      <c r="G106" s="4290"/>
      <c r="H106" s="4252"/>
      <c r="I106" s="4258"/>
      <c r="J106" s="576" t="s">
        <v>501</v>
      </c>
      <c r="K106" s="527" t="s">
        <v>201</v>
      </c>
      <c r="L106" s="575"/>
      <c r="M106" s="592"/>
      <c r="N106" s="621"/>
      <c r="O106" s="568"/>
    </row>
    <row r="107" spans="1:15" ht="15.75" hidden="1" thickBot="1" x14ac:dyDescent="0.25">
      <c r="A107" s="751"/>
      <c r="B107" s="4203"/>
      <c r="C107" s="407"/>
      <c r="D107" s="690"/>
      <c r="E107" s="4249"/>
      <c r="F107" s="4302"/>
      <c r="G107" s="4290"/>
      <c r="H107" s="4252"/>
      <c r="I107" s="4258"/>
      <c r="J107" s="433"/>
      <c r="K107" s="527" t="s">
        <v>154</v>
      </c>
      <c r="L107" s="575"/>
      <c r="M107" s="592"/>
      <c r="N107" s="621"/>
      <c r="O107" s="568"/>
    </row>
    <row r="108" spans="1:15" ht="15.75" hidden="1" thickBot="1" x14ac:dyDescent="0.25">
      <c r="A108" s="751"/>
      <c r="B108" s="4203"/>
      <c r="C108" s="407"/>
      <c r="D108" s="690"/>
      <c r="E108" s="4249"/>
      <c r="F108" s="4302"/>
      <c r="G108" s="4290"/>
      <c r="H108" s="4252"/>
      <c r="I108" s="4258"/>
      <c r="J108" s="433"/>
      <c r="K108" s="519" t="s">
        <v>133</v>
      </c>
      <c r="L108" s="740"/>
      <c r="M108" s="616"/>
      <c r="N108" s="615"/>
      <c r="O108" s="614"/>
    </row>
    <row r="109" spans="1:15" ht="36" hidden="1" customHeight="1" thickBot="1" x14ac:dyDescent="0.25">
      <c r="A109" s="399"/>
      <c r="B109" s="4204"/>
      <c r="C109" s="781"/>
      <c r="D109" s="460"/>
      <c r="E109" s="4250"/>
      <c r="F109" s="4303"/>
      <c r="G109" s="4291"/>
      <c r="H109" s="4253"/>
      <c r="I109" s="4259"/>
      <c r="J109" s="612"/>
      <c r="K109" s="555" t="s">
        <v>29</v>
      </c>
      <c r="L109" s="510">
        <f>SUM(L104:L108)</f>
        <v>0</v>
      </c>
      <c r="M109" s="557"/>
      <c r="N109" s="508"/>
      <c r="O109" s="558"/>
    </row>
    <row r="110" spans="1:15" ht="21.75" hidden="1" customHeight="1" x14ac:dyDescent="0.2">
      <c r="A110" s="755" t="s">
        <v>35</v>
      </c>
      <c r="B110" s="4202" t="s">
        <v>33</v>
      </c>
      <c r="C110" s="418" t="s">
        <v>33</v>
      </c>
      <c r="D110" s="695" t="s">
        <v>35</v>
      </c>
      <c r="E110" s="4248"/>
      <c r="F110" s="4301" t="s">
        <v>500</v>
      </c>
      <c r="G110" s="4289" t="s">
        <v>493</v>
      </c>
      <c r="H110" s="4341" t="s">
        <v>40</v>
      </c>
      <c r="I110" s="4257" t="s">
        <v>450</v>
      </c>
      <c r="J110" s="867" t="s">
        <v>38</v>
      </c>
      <c r="K110" s="529" t="s">
        <v>118</v>
      </c>
      <c r="L110" s="580">
        <v>0</v>
      </c>
      <c r="M110" s="579" t="s">
        <v>212</v>
      </c>
      <c r="N110" s="578" t="s">
        <v>46</v>
      </c>
      <c r="O110" s="637">
        <v>1</v>
      </c>
    </row>
    <row r="111" spans="1:15" ht="22.5" hidden="1" customHeight="1" x14ac:dyDescent="0.2">
      <c r="A111" s="751"/>
      <c r="B111" s="4203"/>
      <c r="C111" s="407"/>
      <c r="D111" s="690"/>
      <c r="E111" s="4249"/>
      <c r="F111" s="4302"/>
      <c r="G111" s="4290"/>
      <c r="H111" s="4342"/>
      <c r="I111" s="4258"/>
      <c r="J111" s="576" t="s">
        <v>57</v>
      </c>
      <c r="K111" s="527" t="s">
        <v>134</v>
      </c>
      <c r="L111" s="575">
        <v>0</v>
      </c>
      <c r="M111" s="570" t="s">
        <v>499</v>
      </c>
      <c r="N111" s="569" t="s">
        <v>46</v>
      </c>
      <c r="O111" s="620">
        <v>1</v>
      </c>
    </row>
    <row r="112" spans="1:15" ht="26.25" hidden="1" customHeight="1" x14ac:dyDescent="0.2">
      <c r="A112" s="751"/>
      <c r="B112" s="4203"/>
      <c r="C112" s="407"/>
      <c r="D112" s="690"/>
      <c r="E112" s="4249"/>
      <c r="F112" s="4302"/>
      <c r="G112" s="4290"/>
      <c r="H112" s="4342"/>
      <c r="I112" s="4258"/>
      <c r="J112" s="576" t="s">
        <v>498</v>
      </c>
      <c r="K112" s="527" t="s">
        <v>201</v>
      </c>
      <c r="L112" s="575"/>
      <c r="M112" s="592"/>
      <c r="N112" s="621"/>
      <c r="O112" s="568"/>
    </row>
    <row r="113" spans="1:15" ht="25.5" hidden="1" customHeight="1" x14ac:dyDescent="0.2">
      <c r="A113" s="751"/>
      <c r="B113" s="4203"/>
      <c r="C113" s="407"/>
      <c r="D113" s="690"/>
      <c r="E113" s="4249"/>
      <c r="F113" s="4302"/>
      <c r="G113" s="4290"/>
      <c r="H113" s="4342"/>
      <c r="I113" s="4258"/>
      <c r="J113" s="433"/>
      <c r="K113" s="527" t="s">
        <v>154</v>
      </c>
      <c r="L113" s="575"/>
      <c r="M113" s="592"/>
      <c r="N113" s="621"/>
      <c r="O113" s="568"/>
    </row>
    <row r="114" spans="1:15" ht="21.75" hidden="1" customHeight="1" thickBot="1" x14ac:dyDescent="0.25">
      <c r="A114" s="751"/>
      <c r="B114" s="4203"/>
      <c r="C114" s="407"/>
      <c r="D114" s="690"/>
      <c r="E114" s="4249"/>
      <c r="F114" s="4302"/>
      <c r="G114" s="4290"/>
      <c r="H114" s="4342"/>
      <c r="I114" s="4258"/>
      <c r="J114" s="433"/>
      <c r="K114" s="519" t="s">
        <v>133</v>
      </c>
      <c r="L114" s="740"/>
      <c r="M114" s="616"/>
      <c r="N114" s="615"/>
      <c r="O114" s="614"/>
    </row>
    <row r="115" spans="1:15" ht="30" hidden="1" customHeight="1" thickBot="1" x14ac:dyDescent="0.25">
      <c r="A115" s="399"/>
      <c r="B115" s="4204"/>
      <c r="C115" s="781"/>
      <c r="D115" s="460"/>
      <c r="E115" s="4250"/>
      <c r="F115" s="4303"/>
      <c r="G115" s="4291"/>
      <c r="H115" s="4343"/>
      <c r="I115" s="4259"/>
      <c r="J115" s="612"/>
      <c r="K115" s="555" t="s">
        <v>29</v>
      </c>
      <c r="L115" s="510">
        <f>SUM(L110:L114)</f>
        <v>0</v>
      </c>
      <c r="M115" s="557"/>
      <c r="N115" s="508"/>
      <c r="O115" s="558"/>
    </row>
    <row r="116" spans="1:15" ht="21.75" hidden="1" customHeight="1" x14ac:dyDescent="0.2">
      <c r="A116" s="755" t="s">
        <v>35</v>
      </c>
      <c r="B116" s="4202" t="s">
        <v>33</v>
      </c>
      <c r="C116" s="418" t="s">
        <v>33</v>
      </c>
      <c r="D116" s="695" t="s">
        <v>103</v>
      </c>
      <c r="E116" s="4248"/>
      <c r="F116" s="4301" t="s">
        <v>497</v>
      </c>
      <c r="G116" s="4289" t="s">
        <v>493</v>
      </c>
      <c r="H116" s="4251" t="s">
        <v>40</v>
      </c>
      <c r="I116" s="417" t="s">
        <v>58</v>
      </c>
      <c r="J116" s="775" t="s">
        <v>57</v>
      </c>
      <c r="K116" s="529" t="s">
        <v>118</v>
      </c>
      <c r="L116" s="580">
        <v>0</v>
      </c>
      <c r="M116" s="579" t="s">
        <v>212</v>
      </c>
      <c r="N116" s="578" t="s">
        <v>46</v>
      </c>
      <c r="O116" s="637">
        <v>1</v>
      </c>
    </row>
    <row r="117" spans="1:15" ht="33" hidden="1" customHeight="1" x14ac:dyDescent="0.2">
      <c r="A117" s="751"/>
      <c r="B117" s="4203"/>
      <c r="C117" s="407"/>
      <c r="D117" s="690"/>
      <c r="E117" s="4249"/>
      <c r="F117" s="4302"/>
      <c r="G117" s="4290"/>
      <c r="H117" s="4252"/>
      <c r="I117" s="929"/>
      <c r="J117" s="773" t="s">
        <v>496</v>
      </c>
      <c r="K117" s="527" t="s">
        <v>134</v>
      </c>
      <c r="L117" s="575">
        <v>0</v>
      </c>
      <c r="M117" s="570" t="s">
        <v>495</v>
      </c>
      <c r="N117" s="569" t="s">
        <v>434</v>
      </c>
      <c r="O117" s="620">
        <v>47</v>
      </c>
    </row>
    <row r="118" spans="1:15" ht="30.75" hidden="1" customHeight="1" x14ac:dyDescent="0.2">
      <c r="A118" s="751"/>
      <c r="B118" s="4203"/>
      <c r="C118" s="407"/>
      <c r="D118" s="690"/>
      <c r="E118" s="4249"/>
      <c r="F118" s="4302"/>
      <c r="G118" s="4290"/>
      <c r="H118" s="4252"/>
      <c r="I118" s="929"/>
      <c r="J118" s="773"/>
      <c r="K118" s="527" t="s">
        <v>201</v>
      </c>
      <c r="L118" s="575"/>
      <c r="M118" s="592"/>
      <c r="N118" s="621"/>
      <c r="O118" s="568"/>
    </row>
    <row r="119" spans="1:15" ht="34.5" hidden="1" customHeight="1" x14ac:dyDescent="0.2">
      <c r="A119" s="751"/>
      <c r="B119" s="4203"/>
      <c r="C119" s="407"/>
      <c r="D119" s="690"/>
      <c r="E119" s="4249"/>
      <c r="F119" s="4302"/>
      <c r="G119" s="4290"/>
      <c r="H119" s="4252"/>
      <c r="I119" s="929"/>
      <c r="J119" s="773"/>
      <c r="K119" s="527" t="s">
        <v>154</v>
      </c>
      <c r="L119" s="575">
        <v>0</v>
      </c>
      <c r="M119" s="592"/>
      <c r="N119" s="621"/>
      <c r="O119" s="568"/>
    </row>
    <row r="120" spans="1:15" ht="41.25" hidden="1" customHeight="1" thickBot="1" x14ac:dyDescent="0.25">
      <c r="A120" s="751"/>
      <c r="B120" s="4203"/>
      <c r="C120" s="407"/>
      <c r="D120" s="690"/>
      <c r="E120" s="4249"/>
      <c r="F120" s="4302"/>
      <c r="G120" s="4290"/>
      <c r="H120" s="4252"/>
      <c r="I120" s="4258"/>
      <c r="J120" s="433"/>
      <c r="K120" s="519" t="s">
        <v>133</v>
      </c>
      <c r="L120" s="740"/>
      <c r="M120" s="616"/>
      <c r="N120" s="615"/>
      <c r="O120" s="614"/>
    </row>
    <row r="121" spans="1:15" ht="6" hidden="1" customHeight="1" thickBot="1" x14ac:dyDescent="0.25">
      <c r="A121" s="399"/>
      <c r="B121" s="4204"/>
      <c r="C121" s="781"/>
      <c r="D121" s="460"/>
      <c r="E121" s="4250"/>
      <c r="F121" s="4303"/>
      <c r="G121" s="4291"/>
      <c r="H121" s="4253"/>
      <c r="I121" s="4259"/>
      <c r="J121" s="612"/>
      <c r="K121" s="555" t="s">
        <v>29</v>
      </c>
      <c r="L121" s="510">
        <f>SUM(L116:L120)</f>
        <v>0</v>
      </c>
      <c r="M121" s="557"/>
      <c r="N121" s="508"/>
      <c r="O121" s="558"/>
    </row>
    <row r="122" spans="1:15" ht="15.75" customHeight="1" x14ac:dyDescent="0.2">
      <c r="A122" s="755" t="s">
        <v>35</v>
      </c>
      <c r="B122" s="4202" t="s">
        <v>33</v>
      </c>
      <c r="C122" s="418" t="s">
        <v>33</v>
      </c>
      <c r="D122" s="695" t="s">
        <v>101</v>
      </c>
      <c r="E122" s="1273"/>
      <c r="F122" s="4283" t="s">
        <v>494</v>
      </c>
      <c r="G122" s="4289" t="s">
        <v>493</v>
      </c>
      <c r="H122" s="4251" t="s">
        <v>40</v>
      </c>
      <c r="I122" s="638" t="s">
        <v>39</v>
      </c>
      <c r="J122" s="470" t="s">
        <v>38</v>
      </c>
      <c r="K122" s="529" t="s">
        <v>118</v>
      </c>
      <c r="L122" s="403"/>
      <c r="M122" s="553"/>
      <c r="N122" s="552"/>
      <c r="O122" s="726"/>
    </row>
    <row r="123" spans="1:15" ht="15.75" customHeight="1" x14ac:dyDescent="0.2">
      <c r="A123" s="751"/>
      <c r="B123" s="4203"/>
      <c r="C123" s="407"/>
      <c r="D123" s="690"/>
      <c r="E123" s="600"/>
      <c r="F123" s="4284"/>
      <c r="G123" s="4290"/>
      <c r="H123" s="4252"/>
      <c r="I123" s="405"/>
      <c r="J123" s="470" t="s">
        <v>492</v>
      </c>
      <c r="K123" s="474" t="s">
        <v>202</v>
      </c>
      <c r="L123" s="549"/>
      <c r="M123" s="548"/>
      <c r="N123" s="547"/>
      <c r="O123" s="724"/>
    </row>
    <row r="124" spans="1:15" ht="15" x14ac:dyDescent="0.2">
      <c r="A124" s="751"/>
      <c r="B124" s="4203"/>
      <c r="C124" s="407"/>
      <c r="D124" s="690"/>
      <c r="E124" s="600"/>
      <c r="F124" s="4284"/>
      <c r="G124" s="4290"/>
      <c r="H124" s="4252"/>
      <c r="I124" s="405"/>
      <c r="J124" s="470"/>
      <c r="K124" s="527" t="s">
        <v>134</v>
      </c>
      <c r="L124" s="526">
        <v>71.3</v>
      </c>
      <c r="M124" s="545"/>
      <c r="N124" s="544"/>
      <c r="O124" s="523"/>
    </row>
    <row r="125" spans="1:15" ht="15" x14ac:dyDescent="0.2">
      <c r="A125" s="751"/>
      <c r="B125" s="4203"/>
      <c r="C125" s="407"/>
      <c r="D125" s="690"/>
      <c r="E125" s="600"/>
      <c r="F125" s="4284"/>
      <c r="G125" s="4290"/>
      <c r="H125" s="4252"/>
      <c r="I125" s="405"/>
      <c r="J125" s="470"/>
      <c r="K125" s="527" t="s">
        <v>201</v>
      </c>
      <c r="L125" s="526"/>
      <c r="M125" s="545"/>
      <c r="N125" s="544"/>
      <c r="O125" s="523"/>
    </row>
    <row r="126" spans="1:15" ht="15" x14ac:dyDescent="0.2">
      <c r="A126" s="751"/>
      <c r="B126" s="4203"/>
      <c r="C126" s="407"/>
      <c r="D126" s="690"/>
      <c r="E126" s="600"/>
      <c r="F126" s="4284"/>
      <c r="G126" s="4290"/>
      <c r="H126" s="4252"/>
      <c r="I126" s="405"/>
      <c r="J126" s="470"/>
      <c r="K126" s="527" t="s">
        <v>154</v>
      </c>
      <c r="L126" s="526"/>
      <c r="M126" s="545"/>
      <c r="N126" s="544"/>
      <c r="O126" s="523"/>
    </row>
    <row r="127" spans="1:15" ht="15.75" thickBot="1" x14ac:dyDescent="0.25">
      <c r="A127" s="751"/>
      <c r="B127" s="4203"/>
      <c r="C127" s="407"/>
      <c r="D127" s="690"/>
      <c r="E127" s="600"/>
      <c r="F127" s="4284"/>
      <c r="G127" s="4290"/>
      <c r="H127" s="4252"/>
      <c r="I127" s="405"/>
      <c r="J127" s="470"/>
      <c r="K127" s="519" t="s">
        <v>133</v>
      </c>
      <c r="L127" s="541"/>
      <c r="M127" s="1312"/>
      <c r="N127" s="539"/>
      <c r="O127" s="1311"/>
    </row>
    <row r="128" spans="1:15" ht="15.75" thickBot="1" x14ac:dyDescent="0.25">
      <c r="A128" s="399"/>
      <c r="B128" s="4204"/>
      <c r="C128" s="781"/>
      <c r="D128" s="460"/>
      <c r="E128" s="597"/>
      <c r="F128" s="4285"/>
      <c r="G128" s="4291"/>
      <c r="H128" s="4253"/>
      <c r="I128" s="396"/>
      <c r="J128" s="470"/>
      <c r="K128" s="555" t="s">
        <v>29</v>
      </c>
      <c r="L128" s="535">
        <f>SUM(L122:L127)</f>
        <v>71.3</v>
      </c>
      <c r="M128" s="699"/>
      <c r="N128" s="533"/>
      <c r="O128" s="1249"/>
    </row>
    <row r="129" spans="1:15" ht="15" x14ac:dyDescent="0.2">
      <c r="A129" s="755" t="s">
        <v>35</v>
      </c>
      <c r="B129" s="4202" t="s">
        <v>33</v>
      </c>
      <c r="C129" s="418" t="s">
        <v>33</v>
      </c>
      <c r="D129" s="695" t="s">
        <v>97</v>
      </c>
      <c r="E129" s="4248"/>
      <c r="F129" s="4283" t="s">
        <v>491</v>
      </c>
      <c r="G129" s="406"/>
      <c r="H129" s="4251" t="s">
        <v>40</v>
      </c>
      <c r="I129" s="4258" t="s">
        <v>39</v>
      </c>
      <c r="J129" s="4230" t="s">
        <v>38</v>
      </c>
      <c r="K129" s="529" t="s">
        <v>118</v>
      </c>
      <c r="L129" s="479">
        <v>0</v>
      </c>
      <c r="M129" s="553"/>
      <c r="N129" s="552"/>
      <c r="O129" s="726"/>
    </row>
    <row r="130" spans="1:15" ht="14.25" x14ac:dyDescent="0.2">
      <c r="A130" s="751"/>
      <c r="B130" s="4203"/>
      <c r="C130" s="407"/>
      <c r="D130" s="690"/>
      <c r="E130" s="4249"/>
      <c r="F130" s="4284"/>
      <c r="G130" s="406"/>
      <c r="H130" s="4252"/>
      <c r="I130" s="4258"/>
      <c r="J130" s="4231"/>
      <c r="K130" s="474" t="s">
        <v>202</v>
      </c>
      <c r="L130" s="549"/>
      <c r="M130" s="548"/>
      <c r="N130" s="547"/>
      <c r="O130" s="724"/>
    </row>
    <row r="131" spans="1:15" ht="15" x14ac:dyDescent="0.2">
      <c r="A131" s="751"/>
      <c r="B131" s="4203"/>
      <c r="C131" s="407"/>
      <c r="D131" s="690"/>
      <c r="E131" s="4249"/>
      <c r="F131" s="4284"/>
      <c r="G131" s="406"/>
      <c r="H131" s="4252"/>
      <c r="I131" s="4258"/>
      <c r="J131" s="4231"/>
      <c r="K131" s="527" t="s">
        <v>134</v>
      </c>
      <c r="L131" s="526"/>
      <c r="M131" s="545"/>
      <c r="N131" s="544"/>
      <c r="O131" s="523"/>
    </row>
    <row r="132" spans="1:15" ht="15" x14ac:dyDescent="0.2">
      <c r="A132" s="751"/>
      <c r="B132" s="4203"/>
      <c r="C132" s="407"/>
      <c r="D132" s="690"/>
      <c r="E132" s="4249"/>
      <c r="F132" s="4284"/>
      <c r="G132" s="406"/>
      <c r="H132" s="4252"/>
      <c r="I132" s="4258"/>
      <c r="J132" s="576"/>
      <c r="K132" s="527" t="s">
        <v>201</v>
      </c>
      <c r="L132" s="526"/>
      <c r="M132" s="545"/>
      <c r="N132" s="544"/>
      <c r="O132" s="523"/>
    </row>
    <row r="133" spans="1:15" ht="15" x14ac:dyDescent="0.2">
      <c r="A133" s="751"/>
      <c r="B133" s="4203"/>
      <c r="C133" s="407"/>
      <c r="D133" s="690"/>
      <c r="E133" s="4249"/>
      <c r="F133" s="4284"/>
      <c r="G133" s="406"/>
      <c r="H133" s="4252"/>
      <c r="I133" s="4258"/>
      <c r="J133" s="433"/>
      <c r="K133" s="527" t="s">
        <v>154</v>
      </c>
      <c r="L133" s="526"/>
      <c r="M133" s="545"/>
      <c r="N133" s="544"/>
      <c r="O133" s="523"/>
    </row>
    <row r="134" spans="1:15" ht="15.75" thickBot="1" x14ac:dyDescent="0.25">
      <c r="A134" s="751"/>
      <c r="B134" s="4203"/>
      <c r="C134" s="407"/>
      <c r="D134" s="690"/>
      <c r="E134" s="4249"/>
      <c r="F134" s="4284"/>
      <c r="G134" s="406"/>
      <c r="H134" s="4252"/>
      <c r="I134" s="4258"/>
      <c r="J134" s="433"/>
      <c r="K134" s="519" t="s">
        <v>133</v>
      </c>
      <c r="L134" s="541"/>
      <c r="M134" s="1312"/>
      <c r="N134" s="539"/>
      <c r="O134" s="1311"/>
    </row>
    <row r="135" spans="1:15" ht="15.75" thickBot="1" x14ac:dyDescent="0.25">
      <c r="A135" s="399"/>
      <c r="B135" s="4204"/>
      <c r="C135" s="781"/>
      <c r="D135" s="460"/>
      <c r="E135" s="4250"/>
      <c r="F135" s="4285"/>
      <c r="G135" s="406"/>
      <c r="H135" s="4253"/>
      <c r="I135" s="4259"/>
      <c r="J135" s="612"/>
      <c r="K135" s="555" t="s">
        <v>29</v>
      </c>
      <c r="L135" s="535">
        <f>SUM(L129:L134)</f>
        <v>0</v>
      </c>
      <c r="M135" s="699"/>
      <c r="N135" s="533"/>
      <c r="O135" s="1249"/>
    </row>
    <row r="136" spans="1:15" ht="15" x14ac:dyDescent="0.2">
      <c r="A136" s="1316" t="s">
        <v>35</v>
      </c>
      <c r="B136" s="4295" t="s">
        <v>33</v>
      </c>
      <c r="C136" s="418" t="s">
        <v>33</v>
      </c>
      <c r="D136" s="695" t="s">
        <v>91</v>
      </c>
      <c r="E136" s="1309"/>
      <c r="F136" s="4283" t="s">
        <v>490</v>
      </c>
      <c r="G136" s="406"/>
      <c r="H136" s="4251" t="s">
        <v>40</v>
      </c>
      <c r="I136" s="4258" t="s">
        <v>489</v>
      </c>
      <c r="J136" s="4230" t="s">
        <v>488</v>
      </c>
      <c r="K136" s="529" t="s">
        <v>118</v>
      </c>
      <c r="L136" s="479">
        <v>0</v>
      </c>
      <c r="M136" s="553"/>
      <c r="N136" s="552"/>
      <c r="O136" s="726"/>
    </row>
    <row r="137" spans="1:15" ht="14.25" x14ac:dyDescent="0.2">
      <c r="A137" s="1314"/>
      <c r="B137" s="4296"/>
      <c r="C137" s="407"/>
      <c r="D137" s="690"/>
      <c r="E137" s="1309"/>
      <c r="F137" s="4284"/>
      <c r="G137" s="406"/>
      <c r="H137" s="4252"/>
      <c r="I137" s="4258"/>
      <c r="J137" s="4231"/>
      <c r="K137" s="474" t="s">
        <v>202</v>
      </c>
      <c r="L137" s="549"/>
      <c r="M137" s="548"/>
      <c r="N137" s="547"/>
      <c r="O137" s="724"/>
    </row>
    <row r="138" spans="1:15" ht="15" x14ac:dyDescent="0.2">
      <c r="A138" s="1314"/>
      <c r="B138" s="4296"/>
      <c r="C138" s="407"/>
      <c r="D138" s="690"/>
      <c r="E138" s="1309"/>
      <c r="F138" s="4284"/>
      <c r="G138" s="406"/>
      <c r="H138" s="4252"/>
      <c r="I138" s="4258"/>
      <c r="J138" s="4231"/>
      <c r="K138" s="527" t="s">
        <v>134</v>
      </c>
      <c r="L138" s="1131">
        <v>0.1</v>
      </c>
      <c r="M138" s="545"/>
      <c r="N138" s="544"/>
      <c r="O138" s="523"/>
    </row>
    <row r="139" spans="1:15" ht="15" x14ac:dyDescent="0.2">
      <c r="A139" s="1314"/>
      <c r="B139" s="4296"/>
      <c r="C139" s="407"/>
      <c r="D139" s="690"/>
      <c r="E139" s="1309"/>
      <c r="F139" s="4284"/>
      <c r="G139" s="406"/>
      <c r="H139" s="4252"/>
      <c r="I139" s="4258"/>
      <c r="J139" s="433"/>
      <c r="K139" s="527" t="s">
        <v>201</v>
      </c>
      <c r="L139" s="526"/>
      <c r="M139" s="545"/>
      <c r="N139" s="544"/>
      <c r="O139" s="523"/>
    </row>
    <row r="140" spans="1:15" ht="15" x14ac:dyDescent="0.2">
      <c r="A140" s="1314"/>
      <c r="B140" s="4296"/>
      <c r="C140" s="407"/>
      <c r="D140" s="690"/>
      <c r="E140" s="1309"/>
      <c r="F140" s="4284"/>
      <c r="G140" s="406"/>
      <c r="H140" s="4252"/>
      <c r="I140" s="4258"/>
      <c r="J140" s="433"/>
      <c r="K140" s="527" t="s">
        <v>154</v>
      </c>
      <c r="L140" s="526"/>
      <c r="M140" s="545"/>
      <c r="N140" s="544"/>
      <c r="O140" s="523"/>
    </row>
    <row r="141" spans="1:15" ht="15.75" thickBot="1" x14ac:dyDescent="0.25">
      <c r="A141" s="1314"/>
      <c r="B141" s="4296"/>
      <c r="C141" s="407"/>
      <c r="D141" s="690"/>
      <c r="E141" s="1309"/>
      <c r="F141" s="4284"/>
      <c r="G141" s="406"/>
      <c r="H141" s="4252"/>
      <c r="I141" s="4258"/>
      <c r="J141" s="433"/>
      <c r="K141" s="519" t="s">
        <v>133</v>
      </c>
      <c r="L141" s="541"/>
      <c r="M141" s="1312"/>
      <c r="N141" s="539"/>
      <c r="O141" s="1311"/>
    </row>
    <row r="142" spans="1:15" ht="15.75" thickBot="1" x14ac:dyDescent="0.25">
      <c r="A142" s="676"/>
      <c r="B142" s="4297"/>
      <c r="C142" s="1310"/>
      <c r="D142" s="460"/>
      <c r="E142" s="1309"/>
      <c r="F142" s="4285"/>
      <c r="G142" s="406"/>
      <c r="H142" s="4253"/>
      <c r="I142" s="4259"/>
      <c r="J142" s="612"/>
      <c r="K142" s="555" t="s">
        <v>29</v>
      </c>
      <c r="L142" s="535">
        <f>SUM(L136:L141)</f>
        <v>0.1</v>
      </c>
      <c r="M142" s="699"/>
      <c r="N142" s="533"/>
      <c r="O142" s="1249"/>
    </row>
    <row r="143" spans="1:15" ht="15" x14ac:dyDescent="0.2">
      <c r="A143" s="755" t="s">
        <v>35</v>
      </c>
      <c r="B143" s="4202" t="s">
        <v>33</v>
      </c>
      <c r="C143" s="753" t="s">
        <v>35</v>
      </c>
      <c r="D143" s="1183"/>
      <c r="E143" s="1146"/>
      <c r="F143" s="4371" t="s">
        <v>487</v>
      </c>
      <c r="G143" s="4289" t="s">
        <v>471</v>
      </c>
      <c r="H143" s="4251" t="s">
        <v>40</v>
      </c>
      <c r="I143" s="4257" t="s">
        <v>39</v>
      </c>
      <c r="J143" s="775" t="s">
        <v>38</v>
      </c>
      <c r="K143" s="444" t="s">
        <v>118</v>
      </c>
      <c r="L143" s="648">
        <f>L151+L158+L165+L173+L180</f>
        <v>32.5</v>
      </c>
      <c r="M143" s="579" t="s">
        <v>242</v>
      </c>
      <c r="N143" s="578" t="s">
        <v>46</v>
      </c>
      <c r="O143" s="637"/>
    </row>
    <row r="144" spans="1:15" ht="15" x14ac:dyDescent="0.2">
      <c r="A144" s="751"/>
      <c r="B144" s="4203"/>
      <c r="C144" s="749"/>
      <c r="D144" s="742"/>
      <c r="E144" s="1142"/>
      <c r="F144" s="4372"/>
      <c r="G144" s="4290"/>
      <c r="H144" s="4252"/>
      <c r="I144" s="4258"/>
      <c r="J144" s="748"/>
      <c r="K144" s="442" t="s">
        <v>202</v>
      </c>
      <c r="L144" s="645">
        <f>L152+L159+L166+L174+L181</f>
        <v>0</v>
      </c>
      <c r="M144" s="592"/>
      <c r="N144" s="591"/>
      <c r="O144" s="620"/>
    </row>
    <row r="145" spans="1:26" ht="15" x14ac:dyDescent="0.2">
      <c r="A145" s="751"/>
      <c r="B145" s="4203"/>
      <c r="C145" s="749"/>
      <c r="D145" s="742"/>
      <c r="E145" s="1142"/>
      <c r="F145" s="4373"/>
      <c r="G145" s="4290"/>
      <c r="H145" s="4252"/>
      <c r="I145" s="4258"/>
      <c r="J145" s="433"/>
      <c r="K145" s="437" t="s">
        <v>134</v>
      </c>
      <c r="L145" s="645">
        <f>L153+L160+L167+L175+L182</f>
        <v>964.3</v>
      </c>
      <c r="M145" s="592" t="s">
        <v>486</v>
      </c>
      <c r="N145" s="621" t="s">
        <v>46</v>
      </c>
      <c r="O145" s="620"/>
    </row>
    <row r="146" spans="1:26" ht="15" x14ac:dyDescent="0.2">
      <c r="A146" s="751"/>
      <c r="B146" s="4203"/>
      <c r="C146" s="749"/>
      <c r="D146" s="742"/>
      <c r="E146" s="1142"/>
      <c r="F146" s="4373"/>
      <c r="G146" s="4290"/>
      <c r="H146" s="4252"/>
      <c r="I146" s="4258"/>
      <c r="J146" s="433"/>
      <c r="K146" s="437" t="s">
        <v>201</v>
      </c>
      <c r="L146" s="645">
        <f>L154+L161+L168+L176+L183</f>
        <v>7232.7</v>
      </c>
      <c r="M146" s="592"/>
      <c r="N146" s="621"/>
      <c r="O146" s="568"/>
    </row>
    <row r="147" spans="1:26" ht="15" x14ac:dyDescent="0.2">
      <c r="A147" s="751"/>
      <c r="B147" s="4203"/>
      <c r="C147" s="749"/>
      <c r="D147" s="742"/>
      <c r="E147" s="1142"/>
      <c r="F147" s="4373"/>
      <c r="G147" s="4290"/>
      <c r="H147" s="4252"/>
      <c r="I147" s="4258"/>
      <c r="J147" s="433"/>
      <c r="K147" s="437" t="s">
        <v>154</v>
      </c>
      <c r="L147" s="645">
        <f>L155+L162+L169+L177+L184</f>
        <v>0</v>
      </c>
      <c r="M147" s="592"/>
      <c r="N147" s="621"/>
      <c r="O147" s="568"/>
    </row>
    <row r="148" spans="1:26" ht="15" x14ac:dyDescent="0.2">
      <c r="A148" s="751"/>
      <c r="B148" s="4203"/>
      <c r="C148" s="749"/>
      <c r="D148" s="742"/>
      <c r="E148" s="1142"/>
      <c r="F148" s="4373"/>
      <c r="G148" s="4290"/>
      <c r="H148" s="4252"/>
      <c r="I148" s="4258"/>
      <c r="J148" s="433"/>
      <c r="K148" s="437" t="s">
        <v>484</v>
      </c>
      <c r="L148" s="1308">
        <f>L156+L163+L170</f>
        <v>3969</v>
      </c>
      <c r="M148" s="616"/>
      <c r="N148" s="615"/>
      <c r="O148" s="614"/>
    </row>
    <row r="149" spans="1:26" ht="15.75" thickBot="1" x14ac:dyDescent="0.25">
      <c r="A149" s="751"/>
      <c r="B149" s="4203"/>
      <c r="C149" s="749"/>
      <c r="D149" s="742"/>
      <c r="E149" s="1142"/>
      <c r="F149" s="4373"/>
      <c r="G149" s="4290"/>
      <c r="H149" s="4252"/>
      <c r="I149" s="4258"/>
      <c r="J149" s="537"/>
      <c r="K149" s="1307" t="s">
        <v>477</v>
      </c>
      <c r="L149" s="1306">
        <f>L171</f>
        <v>450</v>
      </c>
      <c r="M149" s="562"/>
      <c r="N149" s="561"/>
      <c r="O149" s="633"/>
    </row>
    <row r="150" spans="1:26" ht="15.75" thickBot="1" x14ac:dyDescent="0.25">
      <c r="A150" s="399"/>
      <c r="B150" s="4204"/>
      <c r="C150" s="429"/>
      <c r="D150" s="429"/>
      <c r="E150" s="428"/>
      <c r="F150" s="4374"/>
      <c r="G150" s="4291"/>
      <c r="H150" s="4253"/>
      <c r="I150" s="4259"/>
      <c r="J150" s="612"/>
      <c r="K150" s="555" t="s">
        <v>29</v>
      </c>
      <c r="L150" s="510">
        <f>SUM(L143:L149)</f>
        <v>12648.5</v>
      </c>
      <c r="M150" s="557"/>
      <c r="N150" s="508"/>
      <c r="O150" s="558"/>
    </row>
    <row r="151" spans="1:26" ht="15" x14ac:dyDescent="0.2">
      <c r="A151" s="755" t="s">
        <v>35</v>
      </c>
      <c r="B151" s="4202" t="s">
        <v>33</v>
      </c>
      <c r="C151" s="753" t="s">
        <v>35</v>
      </c>
      <c r="D151" s="695" t="s">
        <v>33</v>
      </c>
      <c r="E151" s="4248"/>
      <c r="F151" s="4301" t="s">
        <v>485</v>
      </c>
      <c r="G151" s="4289" t="s">
        <v>471</v>
      </c>
      <c r="H151" s="4286" t="s">
        <v>40</v>
      </c>
      <c r="I151" s="4257" t="s">
        <v>39</v>
      </c>
      <c r="J151" s="775" t="s">
        <v>38</v>
      </c>
      <c r="K151" s="529" t="s">
        <v>118</v>
      </c>
      <c r="L151" s="580"/>
      <c r="M151" s="579" t="s">
        <v>212</v>
      </c>
      <c r="N151" s="578" t="s">
        <v>46</v>
      </c>
      <c r="O151" s="577"/>
    </row>
    <row r="152" spans="1:26" ht="15" x14ac:dyDescent="0.2">
      <c r="A152" s="751"/>
      <c r="B152" s="4203"/>
      <c r="C152" s="749"/>
      <c r="D152" s="690"/>
      <c r="E152" s="4249"/>
      <c r="F152" s="4302"/>
      <c r="G152" s="4290"/>
      <c r="H152" s="4287"/>
      <c r="I152" s="4258"/>
      <c r="J152" s="748" t="s">
        <v>328</v>
      </c>
      <c r="K152" s="474" t="s">
        <v>202</v>
      </c>
      <c r="L152" s="575"/>
      <c r="M152" s="574"/>
      <c r="N152" s="591"/>
      <c r="O152" s="572"/>
    </row>
    <row r="153" spans="1:26" ht="15" x14ac:dyDescent="0.2">
      <c r="A153" s="751"/>
      <c r="B153" s="4203"/>
      <c r="C153" s="749"/>
      <c r="D153" s="690"/>
      <c r="E153" s="4249"/>
      <c r="F153" s="4302"/>
      <c r="G153" s="4290"/>
      <c r="H153" s="4287"/>
      <c r="I153" s="4258"/>
      <c r="J153" s="576"/>
      <c r="K153" s="527" t="s">
        <v>134</v>
      </c>
      <c r="L153" s="473">
        <v>83.3</v>
      </c>
      <c r="M153" s="570" t="s">
        <v>482</v>
      </c>
      <c r="N153" s="569" t="s">
        <v>46</v>
      </c>
      <c r="O153" s="1305"/>
      <c r="Y153" s="1304"/>
      <c r="Z153" s="1304"/>
    </row>
    <row r="154" spans="1:26" ht="15" x14ac:dyDescent="0.2">
      <c r="A154" s="751"/>
      <c r="B154" s="4203"/>
      <c r="C154" s="749"/>
      <c r="D154" s="690"/>
      <c r="E154" s="4249"/>
      <c r="F154" s="4302"/>
      <c r="G154" s="4290"/>
      <c r="H154" s="4287"/>
      <c r="I154" s="4258"/>
      <c r="J154" s="433"/>
      <c r="K154" s="527" t="s">
        <v>201</v>
      </c>
      <c r="L154" s="575">
        <v>7232.7</v>
      </c>
      <c r="M154" s="592"/>
      <c r="N154" s="621"/>
      <c r="O154" s="568"/>
      <c r="Y154" s="1304"/>
      <c r="Z154" s="1304"/>
    </row>
    <row r="155" spans="1:26" ht="15.75" thickBot="1" x14ac:dyDescent="0.25">
      <c r="A155" s="751"/>
      <c r="B155" s="4203"/>
      <c r="C155" s="749"/>
      <c r="D155" s="690"/>
      <c r="E155" s="4249"/>
      <c r="F155" s="4302"/>
      <c r="G155" s="4290"/>
      <c r="H155" s="4287"/>
      <c r="I155" s="4258"/>
      <c r="J155" s="433"/>
      <c r="K155" s="519" t="s">
        <v>154</v>
      </c>
      <c r="L155" s="575"/>
      <c r="M155" s="592"/>
      <c r="N155" s="621"/>
      <c r="O155" s="568"/>
      <c r="Y155" s="1304"/>
      <c r="Z155" s="1304"/>
    </row>
    <row r="156" spans="1:26" ht="23.25" customHeight="1" thickBot="1" x14ac:dyDescent="0.25">
      <c r="A156" s="751"/>
      <c r="B156" s="4203"/>
      <c r="C156" s="749"/>
      <c r="D156" s="690"/>
      <c r="E156" s="4249"/>
      <c r="F156" s="4302"/>
      <c r="G156" s="4290"/>
      <c r="H156" s="4287"/>
      <c r="I156" s="4258"/>
      <c r="J156" s="433"/>
      <c r="K156" s="1303" t="s">
        <v>484</v>
      </c>
      <c r="L156" s="740">
        <v>2969</v>
      </c>
      <c r="M156" s="616"/>
      <c r="N156" s="615"/>
      <c r="O156" s="614"/>
    </row>
    <row r="157" spans="1:26" ht="14.25" customHeight="1" thickBot="1" x14ac:dyDescent="0.25">
      <c r="A157" s="399"/>
      <c r="B157" s="4204"/>
      <c r="C157" s="429"/>
      <c r="D157" s="460"/>
      <c r="E157" s="4250"/>
      <c r="F157" s="736"/>
      <c r="G157" s="4291"/>
      <c r="H157" s="4288"/>
      <c r="I157" s="4259"/>
      <c r="J157" s="612"/>
      <c r="K157" s="555" t="s">
        <v>29</v>
      </c>
      <c r="L157" s="510">
        <f>SUM(L151:L156)</f>
        <v>10285</v>
      </c>
      <c r="M157" s="557"/>
      <c r="N157" s="508"/>
      <c r="O157" s="558"/>
    </row>
    <row r="158" spans="1:26" ht="17.25" customHeight="1" x14ac:dyDescent="0.2">
      <c r="A158" s="755" t="s">
        <v>35</v>
      </c>
      <c r="B158" s="4202" t="s">
        <v>33</v>
      </c>
      <c r="C158" s="4208" t="s">
        <v>35</v>
      </c>
      <c r="D158" s="4280" t="s">
        <v>103</v>
      </c>
      <c r="E158" s="4248"/>
      <c r="F158" s="4283" t="s">
        <v>483</v>
      </c>
      <c r="G158" s="4289" t="s">
        <v>471</v>
      </c>
      <c r="H158" s="4286" t="s">
        <v>40</v>
      </c>
      <c r="I158" s="4257" t="s">
        <v>39</v>
      </c>
      <c r="J158" s="4230" t="s">
        <v>305</v>
      </c>
      <c r="K158" s="1272" t="s">
        <v>118</v>
      </c>
      <c r="L158" s="403">
        <v>0</v>
      </c>
      <c r="M158" s="1302" t="s">
        <v>212</v>
      </c>
      <c r="N158" s="1301" t="s">
        <v>46</v>
      </c>
      <c r="O158" s="1159"/>
    </row>
    <row r="159" spans="1:26" ht="17.25" customHeight="1" x14ac:dyDescent="0.2">
      <c r="A159" s="751"/>
      <c r="B159" s="4203"/>
      <c r="C159" s="4209"/>
      <c r="D159" s="4281"/>
      <c r="E159" s="4249"/>
      <c r="F159" s="4284"/>
      <c r="G159" s="4290"/>
      <c r="H159" s="4287"/>
      <c r="I159" s="4258"/>
      <c r="J159" s="4231"/>
      <c r="K159" s="474" t="s">
        <v>202</v>
      </c>
      <c r="L159" s="549"/>
      <c r="M159" s="1300"/>
      <c r="N159" s="1299"/>
      <c r="O159" s="1158"/>
    </row>
    <row r="160" spans="1:26" ht="15" x14ac:dyDescent="0.2">
      <c r="A160" s="751"/>
      <c r="B160" s="4203"/>
      <c r="C160" s="4209"/>
      <c r="D160" s="4281"/>
      <c r="E160" s="4249"/>
      <c r="F160" s="4284"/>
      <c r="G160" s="4290"/>
      <c r="H160" s="4287"/>
      <c r="I160" s="4258"/>
      <c r="J160" s="4231"/>
      <c r="K160" s="1271" t="s">
        <v>134</v>
      </c>
      <c r="L160" s="526"/>
      <c r="M160" s="1298" t="s">
        <v>482</v>
      </c>
      <c r="N160" s="1297" t="s">
        <v>46</v>
      </c>
      <c r="O160" s="1157"/>
    </row>
    <row r="161" spans="1:15" ht="15" x14ac:dyDescent="0.2">
      <c r="A161" s="751"/>
      <c r="B161" s="4203"/>
      <c r="C161" s="4209"/>
      <c r="D161" s="4281"/>
      <c r="E161" s="4249"/>
      <c r="F161" s="4284"/>
      <c r="G161" s="4290"/>
      <c r="H161" s="4287"/>
      <c r="I161" s="4258"/>
      <c r="J161" s="4231"/>
      <c r="K161" s="1271" t="s">
        <v>201</v>
      </c>
      <c r="L161" s="526"/>
      <c r="M161" s="402"/>
      <c r="N161" s="401"/>
      <c r="O161" s="1158"/>
    </row>
    <row r="162" spans="1:15" ht="15.75" thickBot="1" x14ac:dyDescent="0.25">
      <c r="A162" s="751"/>
      <c r="B162" s="4203"/>
      <c r="C162" s="4209"/>
      <c r="D162" s="4281"/>
      <c r="E162" s="4249"/>
      <c r="F162" s="4284"/>
      <c r="G162" s="4290"/>
      <c r="H162" s="4287"/>
      <c r="I162" s="4258"/>
      <c r="J162" s="4231"/>
      <c r="K162" s="1270" t="s">
        <v>154</v>
      </c>
      <c r="L162" s="518"/>
      <c r="M162" s="906"/>
      <c r="N162" s="422"/>
      <c r="O162" s="1296"/>
    </row>
    <row r="163" spans="1:15" ht="15.75" thickBot="1" x14ac:dyDescent="0.25">
      <c r="A163" s="751"/>
      <c r="B163" s="4203"/>
      <c r="C163" s="4209"/>
      <c r="D163" s="4281"/>
      <c r="E163" s="4249"/>
      <c r="F163" s="4284"/>
      <c r="G163" s="4290"/>
      <c r="H163" s="4287"/>
      <c r="I163" s="4258"/>
      <c r="J163" s="4231"/>
      <c r="K163" s="1295" t="s">
        <v>200</v>
      </c>
      <c r="L163" s="1294"/>
      <c r="M163" s="1293"/>
      <c r="N163" s="1292"/>
      <c r="O163" s="1291"/>
    </row>
    <row r="164" spans="1:15" ht="13.9" customHeight="1" thickBot="1" x14ac:dyDescent="0.25">
      <c r="A164" s="399"/>
      <c r="B164" s="4204"/>
      <c r="C164" s="4210"/>
      <c r="D164" s="4282"/>
      <c r="E164" s="4250"/>
      <c r="F164" s="4285"/>
      <c r="G164" s="4291"/>
      <c r="H164" s="4288"/>
      <c r="I164" s="4259"/>
      <c r="J164" s="4232"/>
      <c r="K164" s="1290" t="s">
        <v>29</v>
      </c>
      <c r="L164" s="456">
        <f>SUM(L158:L163)</f>
        <v>0</v>
      </c>
      <c r="M164" s="1289"/>
      <c r="N164" s="1288"/>
      <c r="O164" s="453"/>
    </row>
    <row r="165" spans="1:15" ht="15.75" customHeight="1" x14ac:dyDescent="0.2">
      <c r="A165" s="4205" t="s">
        <v>35</v>
      </c>
      <c r="B165" s="4202" t="s">
        <v>33</v>
      </c>
      <c r="C165" s="4208" t="s">
        <v>35</v>
      </c>
      <c r="D165" s="4217" t="s">
        <v>101</v>
      </c>
      <c r="E165" s="4248"/>
      <c r="F165" s="4498" t="s">
        <v>481</v>
      </c>
      <c r="G165" s="4289" t="s">
        <v>471</v>
      </c>
      <c r="H165" s="4286" t="s">
        <v>40</v>
      </c>
      <c r="I165" s="4436" t="s">
        <v>39</v>
      </c>
      <c r="J165" s="4230" t="s">
        <v>480</v>
      </c>
      <c r="K165" s="1287" t="s">
        <v>118</v>
      </c>
      <c r="L165" s="1286"/>
      <c r="M165" s="1285" t="s">
        <v>479</v>
      </c>
      <c r="N165" s="1284" t="s">
        <v>46</v>
      </c>
      <c r="O165" s="1283"/>
    </row>
    <row r="166" spans="1:15" ht="15.75" customHeight="1" x14ac:dyDescent="0.2">
      <c r="A166" s="4206"/>
      <c r="B166" s="4203"/>
      <c r="C166" s="4209"/>
      <c r="D166" s="4218"/>
      <c r="E166" s="4249"/>
      <c r="F166" s="4499"/>
      <c r="G166" s="4290"/>
      <c r="H166" s="4287"/>
      <c r="I166" s="4437"/>
      <c r="J166" s="4231"/>
      <c r="K166" s="474" t="s">
        <v>202</v>
      </c>
      <c r="L166" s="541"/>
      <c r="M166" s="1282"/>
      <c r="N166" s="1281"/>
      <c r="O166" s="1280"/>
    </row>
    <row r="167" spans="1:15" ht="15.75" customHeight="1" x14ac:dyDescent="0.2">
      <c r="A167" s="4206"/>
      <c r="B167" s="4203"/>
      <c r="C167" s="4209"/>
      <c r="D167" s="4218"/>
      <c r="E167" s="4249"/>
      <c r="F167" s="4499"/>
      <c r="G167" s="4290"/>
      <c r="H167" s="4287"/>
      <c r="I167" s="4437"/>
      <c r="J167" s="4231"/>
      <c r="K167" s="1279" t="s">
        <v>134</v>
      </c>
      <c r="L167" s="466">
        <v>550</v>
      </c>
      <c r="M167" s="430" t="s">
        <v>478</v>
      </c>
      <c r="N167" s="401" t="s">
        <v>46</v>
      </c>
      <c r="O167" s="400"/>
    </row>
    <row r="168" spans="1:15" ht="15.75" customHeight="1" x14ac:dyDescent="0.2">
      <c r="A168" s="4206"/>
      <c r="B168" s="4203"/>
      <c r="C168" s="4209"/>
      <c r="D168" s="4218"/>
      <c r="E168" s="4249"/>
      <c r="F168" s="4499"/>
      <c r="G168" s="4290"/>
      <c r="H168" s="4287"/>
      <c r="I168" s="4437"/>
      <c r="J168" s="4231"/>
      <c r="K168" s="1279" t="s">
        <v>201</v>
      </c>
      <c r="L168" s="466"/>
      <c r="M168" s="430"/>
      <c r="N168" s="401"/>
      <c r="O168" s="400"/>
    </row>
    <row r="169" spans="1:15" ht="15.75" customHeight="1" x14ac:dyDescent="0.2">
      <c r="A169" s="4206"/>
      <c r="B169" s="4203"/>
      <c r="C169" s="4209"/>
      <c r="D169" s="4218"/>
      <c r="E169" s="4249"/>
      <c r="F169" s="4499"/>
      <c r="G169" s="4290"/>
      <c r="H169" s="4287"/>
      <c r="I169" s="4437"/>
      <c r="J169" s="4231"/>
      <c r="K169" s="1279" t="s">
        <v>154</v>
      </c>
      <c r="L169" s="466"/>
      <c r="M169" s="430"/>
      <c r="N169" s="401"/>
      <c r="O169" s="400"/>
    </row>
    <row r="170" spans="1:15" ht="15.75" customHeight="1" thickBot="1" x14ac:dyDescent="0.25">
      <c r="A170" s="4206"/>
      <c r="B170" s="4203"/>
      <c r="C170" s="4209"/>
      <c r="D170" s="4218"/>
      <c r="E170" s="4249"/>
      <c r="F170" s="4499"/>
      <c r="G170" s="4290"/>
      <c r="H170" s="4287"/>
      <c r="I170" s="4437"/>
      <c r="J170" s="4231"/>
      <c r="K170" s="1278" t="s">
        <v>200</v>
      </c>
      <c r="L170" s="1276">
        <v>1000</v>
      </c>
      <c r="M170" s="687"/>
      <c r="N170" s="1121"/>
      <c r="O170" s="1156"/>
    </row>
    <row r="171" spans="1:15" ht="15.75" customHeight="1" thickBot="1" x14ac:dyDescent="0.25">
      <c r="A171" s="4206"/>
      <c r="B171" s="4203"/>
      <c r="C171" s="4209"/>
      <c r="D171" s="4218"/>
      <c r="E171" s="4249"/>
      <c r="F171" s="4499"/>
      <c r="G171" s="4290"/>
      <c r="H171" s="4287"/>
      <c r="I171" s="4437"/>
      <c r="J171" s="4231"/>
      <c r="K171" s="1277" t="s">
        <v>477</v>
      </c>
      <c r="L171" s="1276">
        <v>450</v>
      </c>
      <c r="M171" s="687"/>
      <c r="N171" s="1125"/>
      <c r="O171" s="1156"/>
    </row>
    <row r="172" spans="1:15" ht="18.75" customHeight="1" thickBot="1" x14ac:dyDescent="0.25">
      <c r="A172" s="4207"/>
      <c r="B172" s="4204"/>
      <c r="C172" s="4210"/>
      <c r="D172" s="4219"/>
      <c r="E172" s="4250"/>
      <c r="F172" s="4500"/>
      <c r="G172" s="4291"/>
      <c r="H172" s="4288"/>
      <c r="I172" s="4438"/>
      <c r="J172" s="4232"/>
      <c r="K172" s="1275" t="s">
        <v>29</v>
      </c>
      <c r="L172" s="1274">
        <f>SUM(L165:L171)</f>
        <v>2000</v>
      </c>
      <c r="M172" s="595"/>
      <c r="N172" s="594"/>
      <c r="O172" s="453"/>
    </row>
    <row r="173" spans="1:15" ht="15.75" customHeight="1" x14ac:dyDescent="0.2">
      <c r="A173" s="4205" t="s">
        <v>35</v>
      </c>
      <c r="B173" s="4202" t="s">
        <v>33</v>
      </c>
      <c r="C173" s="4208" t="s">
        <v>35</v>
      </c>
      <c r="D173" s="4217" t="s">
        <v>97</v>
      </c>
      <c r="E173" s="4248"/>
      <c r="F173" s="4284" t="s">
        <v>476</v>
      </c>
      <c r="G173" s="4289" t="s">
        <v>471</v>
      </c>
      <c r="H173" s="4286" t="s">
        <v>40</v>
      </c>
      <c r="I173" s="4578" t="s">
        <v>475</v>
      </c>
      <c r="J173" s="4230" t="s">
        <v>474</v>
      </c>
      <c r="K173" s="1272" t="s">
        <v>118</v>
      </c>
      <c r="L173" s="479">
        <v>24.6</v>
      </c>
      <c r="M173" s="443" t="s">
        <v>212</v>
      </c>
      <c r="N173" s="1160" t="s">
        <v>46</v>
      </c>
      <c r="O173" s="1159"/>
    </row>
    <row r="174" spans="1:15" ht="15.75" customHeight="1" x14ac:dyDescent="0.2">
      <c r="A174" s="4206"/>
      <c r="B174" s="4203"/>
      <c r="C174" s="4209"/>
      <c r="D174" s="4218"/>
      <c r="E174" s="4249"/>
      <c r="F174" s="4284"/>
      <c r="G174" s="4290"/>
      <c r="H174" s="4287"/>
      <c r="I174" s="4579"/>
      <c r="J174" s="4231"/>
      <c r="K174" s="474" t="s">
        <v>202</v>
      </c>
      <c r="L174" s="473"/>
      <c r="M174" s="441"/>
      <c r="N174" s="1127"/>
      <c r="O174" s="1158"/>
    </row>
    <row r="175" spans="1:15" ht="15.75" customHeight="1" x14ac:dyDescent="0.2">
      <c r="A175" s="4206"/>
      <c r="B175" s="4203"/>
      <c r="C175" s="4209"/>
      <c r="D175" s="4218"/>
      <c r="E175" s="4249"/>
      <c r="F175" s="4284"/>
      <c r="G175" s="4290"/>
      <c r="H175" s="4287"/>
      <c r="I175" s="4579"/>
      <c r="J175" s="4231"/>
      <c r="K175" s="1271" t="s">
        <v>134</v>
      </c>
      <c r="L175" s="473">
        <v>243.8</v>
      </c>
      <c r="M175" s="441" t="s">
        <v>473</v>
      </c>
      <c r="N175" s="1127" t="s">
        <v>46</v>
      </c>
      <c r="O175" s="1158"/>
    </row>
    <row r="176" spans="1:15" ht="15.75" customHeight="1" x14ac:dyDescent="0.2">
      <c r="A176" s="4206"/>
      <c r="B176" s="4203"/>
      <c r="C176" s="4209"/>
      <c r="D176" s="4218"/>
      <c r="E176" s="4249"/>
      <c r="F176" s="4284"/>
      <c r="G176" s="4290"/>
      <c r="H176" s="4287"/>
      <c r="I176" s="4579"/>
      <c r="J176" s="4231"/>
      <c r="K176" s="1271" t="s">
        <v>201</v>
      </c>
      <c r="L176" s="526"/>
      <c r="M176" s="430"/>
      <c r="N176" s="601"/>
      <c r="O176" s="1157"/>
    </row>
    <row r="177" spans="1:15" ht="15.75" customHeight="1" x14ac:dyDescent="0.2">
      <c r="A177" s="4206"/>
      <c r="B177" s="4203"/>
      <c r="C177" s="4209"/>
      <c r="D177" s="4218"/>
      <c r="E177" s="4249"/>
      <c r="F177" s="4284"/>
      <c r="G177" s="4290"/>
      <c r="H177" s="4287"/>
      <c r="I177" s="4579"/>
      <c r="J177" s="4231"/>
      <c r="K177" s="1271" t="s">
        <v>154</v>
      </c>
      <c r="L177" s="526"/>
      <c r="M177" s="430"/>
      <c r="N177" s="601"/>
      <c r="O177" s="1157"/>
    </row>
    <row r="178" spans="1:15" ht="15.75" customHeight="1" thickBot="1" x14ac:dyDescent="0.25">
      <c r="A178" s="4206"/>
      <c r="B178" s="4203"/>
      <c r="C178" s="4209"/>
      <c r="D178" s="4218"/>
      <c r="E178" s="4249"/>
      <c r="F178" s="4284"/>
      <c r="G178" s="4290"/>
      <c r="H178" s="4287"/>
      <c r="I178" s="4579"/>
      <c r="J178" s="4231"/>
      <c r="K178" s="1270" t="s">
        <v>200</v>
      </c>
      <c r="L178" s="688"/>
      <c r="M178" s="1126"/>
      <c r="N178" s="1125"/>
      <c r="O178" s="1156"/>
    </row>
    <row r="179" spans="1:15" ht="15.75" customHeight="1" thickBot="1" x14ac:dyDescent="0.25">
      <c r="A179" s="4207"/>
      <c r="B179" s="4204"/>
      <c r="C179" s="4210"/>
      <c r="D179" s="4219"/>
      <c r="E179" s="4250"/>
      <c r="F179" s="4285"/>
      <c r="G179" s="4291"/>
      <c r="H179" s="4288"/>
      <c r="I179" s="4580"/>
      <c r="J179" s="4232"/>
      <c r="K179" s="1269" t="s">
        <v>29</v>
      </c>
      <c r="L179" s="456">
        <f>SUM(L173:L178)</f>
        <v>268.40000000000003</v>
      </c>
      <c r="M179" s="1268"/>
      <c r="N179" s="1163"/>
      <c r="O179" s="453"/>
    </row>
    <row r="180" spans="1:15" ht="15.75" customHeight="1" x14ac:dyDescent="0.2">
      <c r="A180" s="4205" t="s">
        <v>35</v>
      </c>
      <c r="B180" s="4202" t="s">
        <v>33</v>
      </c>
      <c r="C180" s="4208" t="s">
        <v>35</v>
      </c>
      <c r="D180" s="4217" t="s">
        <v>91</v>
      </c>
      <c r="E180" s="4248"/>
      <c r="F180" s="4284" t="s">
        <v>472</v>
      </c>
      <c r="G180" s="4289" t="s">
        <v>471</v>
      </c>
      <c r="H180" s="4286" t="s">
        <v>40</v>
      </c>
      <c r="I180" s="4578" t="s">
        <v>470</v>
      </c>
      <c r="J180" s="4230" t="s">
        <v>469</v>
      </c>
      <c r="K180" s="1272" t="s">
        <v>118</v>
      </c>
      <c r="L180" s="479">
        <v>7.9</v>
      </c>
      <c r="M180" s="443" t="s">
        <v>212</v>
      </c>
      <c r="N180" s="1160" t="s">
        <v>46</v>
      </c>
      <c r="O180" s="1159"/>
    </row>
    <row r="181" spans="1:15" ht="15.75" customHeight="1" x14ac:dyDescent="0.2">
      <c r="A181" s="4206"/>
      <c r="B181" s="4203"/>
      <c r="C181" s="4209"/>
      <c r="D181" s="4218"/>
      <c r="E181" s="4249"/>
      <c r="F181" s="4284"/>
      <c r="G181" s="4290"/>
      <c r="H181" s="4287"/>
      <c r="I181" s="4579"/>
      <c r="J181" s="4231"/>
      <c r="K181" s="474" t="s">
        <v>202</v>
      </c>
      <c r="L181" s="473"/>
      <c r="M181" s="441"/>
      <c r="N181" s="1127"/>
      <c r="O181" s="1158"/>
    </row>
    <row r="182" spans="1:15" ht="15.75" customHeight="1" x14ac:dyDescent="0.2">
      <c r="A182" s="4206"/>
      <c r="B182" s="4203"/>
      <c r="C182" s="4209"/>
      <c r="D182" s="4218"/>
      <c r="E182" s="4249"/>
      <c r="F182" s="4284"/>
      <c r="G182" s="4290"/>
      <c r="H182" s="4287"/>
      <c r="I182" s="4579"/>
      <c r="J182" s="4231"/>
      <c r="K182" s="1271" t="s">
        <v>134</v>
      </c>
      <c r="L182" s="466">
        <v>87.2</v>
      </c>
      <c r="M182" s="430"/>
      <c r="N182" s="601"/>
      <c r="O182" s="1157"/>
    </row>
    <row r="183" spans="1:15" ht="15.75" customHeight="1" x14ac:dyDescent="0.2">
      <c r="A183" s="4206"/>
      <c r="B183" s="4203"/>
      <c r="C183" s="4209"/>
      <c r="D183" s="4218"/>
      <c r="E183" s="4249"/>
      <c r="F183" s="4284"/>
      <c r="G183" s="4290"/>
      <c r="H183" s="4287"/>
      <c r="I183" s="4579"/>
      <c r="J183" s="4231"/>
      <c r="K183" s="1271" t="s">
        <v>201</v>
      </c>
      <c r="L183" s="466"/>
      <c r="M183" s="430"/>
      <c r="N183" s="601"/>
      <c r="O183" s="1157"/>
    </row>
    <row r="184" spans="1:15" ht="15.75" customHeight="1" x14ac:dyDescent="0.2">
      <c r="A184" s="4206"/>
      <c r="B184" s="4203"/>
      <c r="C184" s="4209"/>
      <c r="D184" s="4218"/>
      <c r="E184" s="4249"/>
      <c r="F184" s="4284"/>
      <c r="G184" s="4290"/>
      <c r="H184" s="4287"/>
      <c r="I184" s="4579"/>
      <c r="J184" s="4231"/>
      <c r="K184" s="1271" t="s">
        <v>154</v>
      </c>
      <c r="L184" s="526"/>
      <c r="M184" s="430"/>
      <c r="N184" s="601"/>
      <c r="O184" s="1157"/>
    </row>
    <row r="185" spans="1:15" ht="15.75" customHeight="1" thickBot="1" x14ac:dyDescent="0.25">
      <c r="A185" s="4206"/>
      <c r="B185" s="4203"/>
      <c r="C185" s="4209"/>
      <c r="D185" s="4218"/>
      <c r="E185" s="4249"/>
      <c r="F185" s="4284"/>
      <c r="G185" s="4290"/>
      <c r="H185" s="4287"/>
      <c r="I185" s="4579"/>
      <c r="J185" s="4231"/>
      <c r="K185" s="1270" t="s">
        <v>200</v>
      </c>
      <c r="L185" s="688"/>
      <c r="M185" s="1126"/>
      <c r="N185" s="1125"/>
      <c r="O185" s="1156"/>
    </row>
    <row r="186" spans="1:15" ht="15.75" customHeight="1" thickBot="1" x14ac:dyDescent="0.25">
      <c r="A186" s="4207"/>
      <c r="B186" s="4204"/>
      <c r="C186" s="4210"/>
      <c r="D186" s="4219"/>
      <c r="E186" s="4250"/>
      <c r="F186" s="4285"/>
      <c r="G186" s="4291"/>
      <c r="H186" s="4288"/>
      <c r="I186" s="4580"/>
      <c r="J186" s="4232"/>
      <c r="K186" s="1269" t="s">
        <v>29</v>
      </c>
      <c r="L186" s="456">
        <f>SUM(L180:L185)</f>
        <v>95.100000000000009</v>
      </c>
      <c r="M186" s="1268"/>
      <c r="N186" s="1163"/>
      <c r="O186" s="453"/>
    </row>
    <row r="187" spans="1:15" ht="13.5" thickBot="1" x14ac:dyDescent="0.25">
      <c r="A187" s="824" t="s">
        <v>35</v>
      </c>
      <c r="B187" s="1060" t="s">
        <v>33</v>
      </c>
      <c r="C187" s="4369" t="s">
        <v>34</v>
      </c>
      <c r="D187" s="4369"/>
      <c r="E187" s="4369"/>
      <c r="F187" s="4369"/>
      <c r="G187" s="4369"/>
      <c r="H187" s="4369"/>
      <c r="I187" s="4370"/>
      <c r="J187" s="1059"/>
      <c r="K187" s="1211" t="s">
        <v>29</v>
      </c>
      <c r="L187" s="1056">
        <f>L103+L150</f>
        <v>12719.9</v>
      </c>
      <c r="M187" s="384"/>
      <c r="N187" s="384"/>
      <c r="O187" s="383"/>
    </row>
    <row r="188" spans="1:15" ht="13.5" customHeight="1" thickBot="1" x14ac:dyDescent="0.25">
      <c r="A188" s="1193" t="s">
        <v>35</v>
      </c>
      <c r="B188" s="4581" t="s">
        <v>32</v>
      </c>
      <c r="C188" s="4325"/>
      <c r="D188" s="4325"/>
      <c r="E188" s="4325"/>
      <c r="F188" s="4325"/>
      <c r="G188" s="4325"/>
      <c r="H188" s="4325"/>
      <c r="I188" s="4326"/>
      <c r="J188" s="1192"/>
      <c r="K188" s="1191" t="s">
        <v>29</v>
      </c>
      <c r="L188" s="1190">
        <f>L187*1</f>
        <v>12719.9</v>
      </c>
      <c r="M188" s="674"/>
      <c r="N188" s="674"/>
      <c r="O188" s="673"/>
    </row>
    <row r="189" spans="1:15" ht="15.75" thickBot="1" x14ac:dyDescent="0.25">
      <c r="A189" s="672" t="s">
        <v>103</v>
      </c>
      <c r="B189" s="671"/>
      <c r="C189" s="1020" t="s">
        <v>468</v>
      </c>
      <c r="D189" s="1266"/>
      <c r="E189" s="1266"/>
      <c r="F189" s="1267"/>
      <c r="G189" s="1267"/>
      <c r="H189" s="1266"/>
      <c r="I189" s="1266"/>
      <c r="J189" s="669"/>
      <c r="K189" s="1266"/>
      <c r="L189" s="1266"/>
      <c r="M189" s="668"/>
      <c r="N189" s="668"/>
      <c r="O189" s="1265"/>
    </row>
    <row r="190" spans="1:15" ht="15.75" thickBot="1" x14ac:dyDescent="0.25">
      <c r="A190" s="797"/>
      <c r="B190" s="796"/>
      <c r="C190" s="654"/>
      <c r="D190" s="654"/>
      <c r="E190" s="654"/>
      <c r="F190" s="795"/>
      <c r="G190" s="795"/>
      <c r="H190" s="654"/>
      <c r="I190" s="654"/>
      <c r="J190" s="654"/>
      <c r="K190" s="654"/>
      <c r="L190" s="872"/>
      <c r="M190" s="651" t="s">
        <v>467</v>
      </c>
      <c r="N190" s="650" t="s">
        <v>434</v>
      </c>
      <c r="O190" s="649"/>
    </row>
    <row r="191" spans="1:15" ht="15.75" thickBot="1" x14ac:dyDescent="0.25">
      <c r="A191" s="1264"/>
      <c r="B191" s="1263"/>
      <c r="C191" s="654"/>
      <c r="D191" s="654"/>
      <c r="E191" s="654"/>
      <c r="F191" s="795"/>
      <c r="G191" s="795"/>
      <c r="H191" s="654"/>
      <c r="I191" s="654"/>
      <c r="J191" s="654"/>
      <c r="K191" s="654"/>
      <c r="L191" s="654"/>
      <c r="M191" s="1262" t="s">
        <v>466</v>
      </c>
      <c r="N191" s="650" t="s">
        <v>434</v>
      </c>
      <c r="O191" s="1261"/>
    </row>
    <row r="192" spans="1:15" ht="25.5" customHeight="1" thickBot="1" x14ac:dyDescent="0.25">
      <c r="A192" s="789" t="s">
        <v>103</v>
      </c>
      <c r="B192" s="954" t="s">
        <v>33</v>
      </c>
      <c r="C192" s="792" t="s">
        <v>465</v>
      </c>
      <c r="D192" s="791"/>
      <c r="E192" s="791"/>
      <c r="F192" s="791"/>
      <c r="G192" s="791"/>
      <c r="H192" s="791"/>
      <c r="I192" s="791"/>
      <c r="J192" s="791"/>
      <c r="K192" s="791"/>
      <c r="L192" s="659"/>
      <c r="M192" s="1260"/>
      <c r="N192" s="1260"/>
      <c r="O192" s="870"/>
    </row>
    <row r="193" spans="1:26" ht="24.75" customHeight="1" thickBot="1" x14ac:dyDescent="0.25">
      <c r="A193" s="789"/>
      <c r="B193" s="389"/>
      <c r="C193" s="655"/>
      <c r="D193" s="653"/>
      <c r="E193" s="653"/>
      <c r="F193" s="653"/>
      <c r="G193" s="653"/>
      <c r="H193" s="653"/>
      <c r="I193" s="653"/>
      <c r="J193" s="654"/>
      <c r="K193" s="653"/>
      <c r="L193" s="652"/>
      <c r="M193" s="651" t="s">
        <v>337</v>
      </c>
      <c r="N193" s="650" t="s">
        <v>46</v>
      </c>
      <c r="O193" s="649"/>
    </row>
    <row r="194" spans="1:26" ht="15" customHeight="1" x14ac:dyDescent="0.2">
      <c r="A194" s="755" t="s">
        <v>103</v>
      </c>
      <c r="B194" s="4202" t="s">
        <v>33</v>
      </c>
      <c r="C194" s="749" t="s">
        <v>33</v>
      </c>
      <c r="D194" s="742"/>
      <c r="E194" s="1142"/>
      <c r="F194" s="4292" t="s">
        <v>464</v>
      </c>
      <c r="G194" s="4320" t="s">
        <v>461</v>
      </c>
      <c r="H194" s="4252" t="s">
        <v>40</v>
      </c>
      <c r="I194" s="4258" t="s">
        <v>39</v>
      </c>
      <c r="J194" s="4230" t="s">
        <v>38</v>
      </c>
      <c r="K194" s="442" t="s">
        <v>118</v>
      </c>
      <c r="L194" s="645">
        <f>L201</f>
        <v>0</v>
      </c>
      <c r="M194" s="579" t="s">
        <v>242</v>
      </c>
      <c r="N194" s="578" t="s">
        <v>46</v>
      </c>
      <c r="O194" s="637"/>
    </row>
    <row r="195" spans="1:26" ht="15" customHeight="1" x14ac:dyDescent="0.2">
      <c r="A195" s="751"/>
      <c r="B195" s="4203"/>
      <c r="C195" s="749"/>
      <c r="D195" s="742"/>
      <c r="E195" s="1142"/>
      <c r="F195" s="4292"/>
      <c r="G195" s="4321"/>
      <c r="H195" s="4252"/>
      <c r="I195" s="4258"/>
      <c r="J195" s="4231"/>
      <c r="K195" s="442" t="s">
        <v>202</v>
      </c>
      <c r="L195" s="645">
        <v>0</v>
      </c>
      <c r="M195" s="592"/>
      <c r="N195" s="591"/>
      <c r="O195" s="620"/>
    </row>
    <row r="196" spans="1:26" ht="15" x14ac:dyDescent="0.2">
      <c r="A196" s="751"/>
      <c r="B196" s="4203"/>
      <c r="C196" s="749"/>
      <c r="D196" s="742"/>
      <c r="E196" s="1142"/>
      <c r="F196" s="4293"/>
      <c r="G196" s="4321"/>
      <c r="H196" s="4252"/>
      <c r="I196" s="4258"/>
      <c r="J196" s="4231"/>
      <c r="K196" s="437" t="s">
        <v>134</v>
      </c>
      <c r="L196" s="645">
        <f>L202</f>
        <v>0</v>
      </c>
      <c r="M196" s="592"/>
      <c r="N196" s="621"/>
      <c r="O196" s="620"/>
    </row>
    <row r="197" spans="1:26" ht="15" x14ac:dyDescent="0.2">
      <c r="A197" s="751"/>
      <c r="B197" s="4203"/>
      <c r="C197" s="749"/>
      <c r="D197" s="742"/>
      <c r="E197" s="1142"/>
      <c r="F197" s="4293"/>
      <c r="G197" s="4321"/>
      <c r="H197" s="4252"/>
      <c r="I197" s="4258"/>
      <c r="J197" s="433"/>
      <c r="K197" s="437" t="s">
        <v>201</v>
      </c>
      <c r="L197" s="645">
        <f>L203</f>
        <v>0</v>
      </c>
      <c r="M197" s="592"/>
      <c r="N197" s="621"/>
      <c r="O197" s="568"/>
    </row>
    <row r="198" spans="1:26" ht="15" x14ac:dyDescent="0.2">
      <c r="A198" s="751"/>
      <c r="B198" s="4203"/>
      <c r="C198" s="749"/>
      <c r="D198" s="742"/>
      <c r="E198" s="1142"/>
      <c r="F198" s="4293"/>
      <c r="G198" s="4321"/>
      <c r="H198" s="4252"/>
      <c r="I198" s="4258"/>
      <c r="J198" s="433"/>
      <c r="K198" s="437" t="s">
        <v>154</v>
      </c>
      <c r="L198" s="489">
        <f>L204+L210</f>
        <v>0</v>
      </c>
      <c r="M198" s="592"/>
      <c r="N198" s="621"/>
      <c r="O198" s="568"/>
    </row>
    <row r="199" spans="1:26" ht="15.75" thickBot="1" x14ac:dyDescent="0.25">
      <c r="A199" s="751"/>
      <c r="B199" s="4203"/>
      <c r="C199" s="749"/>
      <c r="D199" s="742"/>
      <c r="E199" s="1142"/>
      <c r="F199" s="4293"/>
      <c r="G199" s="4321"/>
      <c r="H199" s="4252"/>
      <c r="I199" s="4258"/>
      <c r="J199" s="433"/>
      <c r="K199" s="869" t="s">
        <v>133</v>
      </c>
      <c r="L199" s="868">
        <f>L205</f>
        <v>0</v>
      </c>
      <c r="M199" s="616"/>
      <c r="N199" s="615"/>
      <c r="O199" s="614"/>
    </row>
    <row r="200" spans="1:26" ht="15.75" thickBot="1" x14ac:dyDescent="0.25">
      <c r="A200" s="399"/>
      <c r="B200" s="4204"/>
      <c r="C200" s="429"/>
      <c r="D200" s="429"/>
      <c r="E200" s="435"/>
      <c r="F200" s="4294"/>
      <c r="G200" s="4322"/>
      <c r="H200" s="4253"/>
      <c r="I200" s="4259"/>
      <c r="J200" s="612"/>
      <c r="K200" s="555" t="s">
        <v>29</v>
      </c>
      <c r="L200" s="510">
        <f>SUM(L194:L199)</f>
        <v>0</v>
      </c>
      <c r="M200" s="557"/>
      <c r="N200" s="508"/>
      <c r="O200" s="558"/>
    </row>
    <row r="201" spans="1:26" ht="15" hidden="1" customHeight="1" x14ac:dyDescent="0.2">
      <c r="A201" s="755" t="s">
        <v>103</v>
      </c>
      <c r="B201" s="4202" t="s">
        <v>33</v>
      </c>
      <c r="C201" s="418" t="s">
        <v>33</v>
      </c>
      <c r="D201" s="531" t="s">
        <v>33</v>
      </c>
      <c r="E201" s="582"/>
      <c r="F201" s="4301" t="s">
        <v>463</v>
      </c>
      <c r="G201" s="4320" t="s">
        <v>461</v>
      </c>
      <c r="H201" s="4251" t="s">
        <v>40</v>
      </c>
      <c r="I201" s="4257" t="s">
        <v>58</v>
      </c>
      <c r="J201" s="1259"/>
      <c r="K201" s="529" t="s">
        <v>118</v>
      </c>
      <c r="L201" s="580"/>
      <c r="M201" s="579"/>
      <c r="N201" s="578"/>
      <c r="O201" s="637"/>
    </row>
    <row r="202" spans="1:26" ht="15.75" hidden="1" thickBot="1" x14ac:dyDescent="0.25">
      <c r="A202" s="751"/>
      <c r="B202" s="4203"/>
      <c r="C202" s="407"/>
      <c r="D202" s="528"/>
      <c r="E202" s="565"/>
      <c r="F202" s="4302"/>
      <c r="G202" s="4321"/>
      <c r="H202" s="4252"/>
      <c r="I202" s="4258"/>
      <c r="J202" s="576"/>
      <c r="K202" s="527" t="s">
        <v>134</v>
      </c>
      <c r="L202" s="575"/>
      <c r="M202" s="570"/>
      <c r="N202" s="569"/>
      <c r="O202" s="620"/>
    </row>
    <row r="203" spans="1:26" ht="15.75" hidden="1" thickBot="1" x14ac:dyDescent="0.25">
      <c r="A203" s="751"/>
      <c r="B203" s="4203"/>
      <c r="C203" s="407"/>
      <c r="D203" s="528"/>
      <c r="E203" s="565"/>
      <c r="F203" s="4302"/>
      <c r="G203" s="4321"/>
      <c r="H203" s="4252"/>
      <c r="I203" s="4258"/>
      <c r="J203" s="1258"/>
      <c r="K203" s="527" t="s">
        <v>201</v>
      </c>
      <c r="L203" s="575"/>
      <c r="M203" s="592"/>
      <c r="N203" s="621"/>
      <c r="O203" s="568"/>
    </row>
    <row r="204" spans="1:26" ht="15.75" hidden="1" thickBot="1" x14ac:dyDescent="0.25">
      <c r="A204" s="751"/>
      <c r="B204" s="4203"/>
      <c r="C204" s="407"/>
      <c r="D204" s="528"/>
      <c r="E204" s="565"/>
      <c r="F204" s="4302"/>
      <c r="G204" s="4321"/>
      <c r="H204" s="4252"/>
      <c r="I204" s="4258"/>
      <c r="J204" s="433"/>
      <c r="K204" s="527" t="s">
        <v>154</v>
      </c>
      <c r="L204" s="575">
        <v>0</v>
      </c>
      <c r="M204" s="592"/>
      <c r="N204" s="621"/>
      <c r="O204" s="568"/>
    </row>
    <row r="205" spans="1:26" ht="18.75" hidden="1" customHeight="1" thickBot="1" x14ac:dyDescent="0.25">
      <c r="A205" s="751"/>
      <c r="B205" s="4203"/>
      <c r="C205" s="407"/>
      <c r="D205" s="528"/>
      <c r="E205" s="565"/>
      <c r="F205" s="4302"/>
      <c r="G205" s="4321"/>
      <c r="H205" s="4252"/>
      <c r="I205" s="4258"/>
      <c r="J205" s="433"/>
      <c r="K205" s="519" t="s">
        <v>133</v>
      </c>
      <c r="L205" s="740"/>
      <c r="M205" s="616"/>
      <c r="N205" s="615"/>
      <c r="O205" s="614"/>
    </row>
    <row r="206" spans="1:26" ht="18" hidden="1" customHeight="1" thickBot="1" x14ac:dyDescent="0.25">
      <c r="A206" s="399"/>
      <c r="B206" s="4204"/>
      <c r="C206" s="781"/>
      <c r="D206" s="559"/>
      <c r="E206" s="459"/>
      <c r="F206" s="4303"/>
      <c r="G206" s="4322"/>
      <c r="H206" s="4253"/>
      <c r="I206" s="4259"/>
      <c r="J206" s="612"/>
      <c r="K206" s="555" t="s">
        <v>29</v>
      </c>
      <c r="L206" s="510">
        <f>SUM(L201:L205)</f>
        <v>0</v>
      </c>
      <c r="M206" s="557"/>
      <c r="N206" s="508"/>
      <c r="O206" s="558"/>
    </row>
    <row r="207" spans="1:26" ht="15" hidden="1" customHeight="1" x14ac:dyDescent="0.2">
      <c r="A207" s="755" t="s">
        <v>103</v>
      </c>
      <c r="B207" s="4202" t="s">
        <v>33</v>
      </c>
      <c r="C207" s="418" t="s">
        <v>33</v>
      </c>
      <c r="D207" s="531" t="s">
        <v>103</v>
      </c>
      <c r="E207" s="582"/>
      <c r="F207" s="4574" t="s">
        <v>462</v>
      </c>
      <c r="G207" s="4320" t="s">
        <v>461</v>
      </c>
      <c r="H207" s="4251" t="s">
        <v>460</v>
      </c>
      <c r="I207" s="4257" t="s">
        <v>222</v>
      </c>
      <c r="J207" s="867" t="s">
        <v>38</v>
      </c>
      <c r="K207" s="529" t="s">
        <v>118</v>
      </c>
      <c r="L207" s="580"/>
      <c r="M207" s="579"/>
      <c r="N207" s="578"/>
      <c r="O207" s="577"/>
      <c r="Z207" s="334">
        <v>110</v>
      </c>
    </row>
    <row r="208" spans="1:26" ht="16.5" hidden="1" thickBot="1" x14ac:dyDescent="0.25">
      <c r="A208" s="751"/>
      <c r="B208" s="4203"/>
      <c r="C208" s="407"/>
      <c r="D208" s="528"/>
      <c r="E208" s="565"/>
      <c r="F208" s="4575"/>
      <c r="G208" s="4321"/>
      <c r="H208" s="4252"/>
      <c r="I208" s="4258"/>
      <c r="J208" s="1176" t="s">
        <v>459</v>
      </c>
      <c r="K208" s="527" t="s">
        <v>134</v>
      </c>
      <c r="L208" s="575"/>
      <c r="M208" s="570"/>
      <c r="N208" s="569"/>
      <c r="O208" s="620"/>
    </row>
    <row r="209" spans="1:26" ht="15.75" hidden="1" thickBot="1" x14ac:dyDescent="0.25">
      <c r="A209" s="751"/>
      <c r="B209" s="4203"/>
      <c r="C209" s="407"/>
      <c r="D209" s="528"/>
      <c r="E209" s="565"/>
      <c r="F209" s="4575"/>
      <c r="G209" s="4321"/>
      <c r="H209" s="4252"/>
      <c r="I209" s="4258"/>
      <c r="J209" s="433"/>
      <c r="K209" s="527" t="s">
        <v>201</v>
      </c>
      <c r="L209" s="575"/>
      <c r="M209" s="592"/>
      <c r="N209" s="621"/>
      <c r="O209" s="620"/>
    </row>
    <row r="210" spans="1:26" ht="15.75" hidden="1" thickBot="1" x14ac:dyDescent="0.25">
      <c r="A210" s="751"/>
      <c r="B210" s="4203"/>
      <c r="C210" s="407"/>
      <c r="D210" s="528"/>
      <c r="E210" s="565"/>
      <c r="F210" s="4575"/>
      <c r="G210" s="4321"/>
      <c r="H210" s="4252"/>
      <c r="I210" s="4258"/>
      <c r="J210" s="433"/>
      <c r="K210" s="527" t="s">
        <v>154</v>
      </c>
      <c r="L210" s="575"/>
      <c r="M210" s="592"/>
      <c r="N210" s="621"/>
      <c r="O210" s="568"/>
      <c r="Z210" s="334">
        <v>2181.6999999999998</v>
      </c>
    </row>
    <row r="211" spans="1:26" ht="15.75" hidden="1" thickBot="1" x14ac:dyDescent="0.25">
      <c r="A211" s="751"/>
      <c r="B211" s="4203"/>
      <c r="C211" s="407"/>
      <c r="D211" s="528"/>
      <c r="E211" s="565"/>
      <c r="F211" s="4575"/>
      <c r="G211" s="4321"/>
      <c r="H211" s="4252"/>
      <c r="I211" s="4258"/>
      <c r="J211" s="433"/>
      <c r="K211" s="527" t="s">
        <v>133</v>
      </c>
      <c r="L211" s="636"/>
      <c r="M211" s="635"/>
      <c r="N211" s="589"/>
      <c r="O211" s="634"/>
    </row>
    <row r="212" spans="1:26" ht="15.75" hidden="1" thickBot="1" x14ac:dyDescent="0.25">
      <c r="A212" s="399"/>
      <c r="B212" s="4204"/>
      <c r="C212" s="781"/>
      <c r="D212" s="559"/>
      <c r="E212" s="459"/>
      <c r="F212" s="4576"/>
      <c r="G212" s="4322"/>
      <c r="H212" s="4253"/>
      <c r="I212" s="4259"/>
      <c r="J212" s="458"/>
      <c r="K212" s="1257" t="s">
        <v>29</v>
      </c>
      <c r="L212" s="1256">
        <f>SUM(L207:L211)</f>
        <v>0</v>
      </c>
      <c r="M212" s="1255"/>
      <c r="N212" s="1254"/>
      <c r="O212" s="1253"/>
    </row>
    <row r="213" spans="1:26" ht="22.5" customHeight="1" x14ac:dyDescent="0.2">
      <c r="A213" s="755" t="s">
        <v>103</v>
      </c>
      <c r="B213" s="4202" t="s">
        <v>33</v>
      </c>
      <c r="C213" s="753" t="s">
        <v>35</v>
      </c>
      <c r="D213" s="1183"/>
      <c r="E213" s="1146"/>
      <c r="F213" s="4504" t="s">
        <v>458</v>
      </c>
      <c r="G213" s="4320" t="s">
        <v>438</v>
      </c>
      <c r="H213" s="4582" t="s">
        <v>40</v>
      </c>
      <c r="I213" s="4257" t="s">
        <v>39</v>
      </c>
      <c r="J213" s="4350" t="s">
        <v>38</v>
      </c>
      <c r="K213" s="444" t="s">
        <v>118</v>
      </c>
      <c r="L213" s="648">
        <f>L226+L233+L240</f>
        <v>0</v>
      </c>
      <c r="M213" s="579"/>
      <c r="N213" s="578"/>
      <c r="O213" s="759"/>
      <c r="Y213" s="1208"/>
    </row>
    <row r="214" spans="1:26" ht="22.5" customHeight="1" x14ac:dyDescent="0.2">
      <c r="A214" s="751"/>
      <c r="B214" s="4203"/>
      <c r="C214" s="749"/>
      <c r="D214" s="742"/>
      <c r="E214" s="1142"/>
      <c r="F214" s="4292"/>
      <c r="G214" s="4321"/>
      <c r="H214" s="4583"/>
      <c r="I214" s="4258"/>
      <c r="J214" s="4351"/>
      <c r="K214" s="442" t="s">
        <v>202</v>
      </c>
      <c r="L214" s="645">
        <f>L227+L234+L241+L248</f>
        <v>0</v>
      </c>
      <c r="M214" s="592"/>
      <c r="N214" s="591"/>
      <c r="O214" s="568"/>
      <c r="Y214" s="1208"/>
    </row>
    <row r="215" spans="1:26" ht="18.75" customHeight="1" x14ac:dyDescent="0.2">
      <c r="A215" s="751"/>
      <c r="B215" s="4203"/>
      <c r="C215" s="749"/>
      <c r="D215" s="742"/>
      <c r="E215" s="1142"/>
      <c r="F215" s="4293"/>
      <c r="G215" s="4321"/>
      <c r="H215" s="4583"/>
      <c r="I215" s="4258"/>
      <c r="J215" s="4351"/>
      <c r="K215" s="437" t="s">
        <v>134</v>
      </c>
      <c r="L215" s="647">
        <f>L221+L228+L235+L242+L249+L256+L263+L270+L277</f>
        <v>0.2</v>
      </c>
      <c r="M215" s="592"/>
      <c r="N215" s="621"/>
      <c r="O215" s="1252"/>
      <c r="Y215" s="1251"/>
    </row>
    <row r="216" spans="1:26" ht="15" x14ac:dyDescent="0.2">
      <c r="A216" s="751"/>
      <c r="B216" s="4203"/>
      <c r="C216" s="749"/>
      <c r="D216" s="742"/>
      <c r="E216" s="1142"/>
      <c r="F216" s="4293"/>
      <c r="G216" s="4321"/>
      <c r="H216" s="4583"/>
      <c r="I216" s="4258"/>
      <c r="J216" s="4351"/>
      <c r="K216" s="437" t="s">
        <v>201</v>
      </c>
      <c r="L216" s="645">
        <f>L222+L236+L243</f>
        <v>0</v>
      </c>
      <c r="M216" s="592"/>
      <c r="N216" s="621"/>
      <c r="O216" s="568"/>
    </row>
    <row r="217" spans="1:26" ht="15" x14ac:dyDescent="0.2">
      <c r="A217" s="751"/>
      <c r="B217" s="4203"/>
      <c r="C217" s="749"/>
      <c r="D217" s="742"/>
      <c r="E217" s="1142"/>
      <c r="F217" s="4293"/>
      <c r="G217" s="4321"/>
      <c r="H217" s="4583"/>
      <c r="I217" s="4258"/>
      <c r="J217" s="4351"/>
      <c r="K217" s="437" t="s">
        <v>154</v>
      </c>
      <c r="L217" s="645">
        <f>L223+L230+L237+L244</f>
        <v>94.2</v>
      </c>
      <c r="M217" s="592"/>
      <c r="N217" s="621"/>
      <c r="O217" s="568"/>
    </row>
    <row r="218" spans="1:26" ht="15.75" thickBot="1" x14ac:dyDescent="0.25">
      <c r="A218" s="751"/>
      <c r="B218" s="4203"/>
      <c r="C218" s="749"/>
      <c r="D218" s="742"/>
      <c r="E218" s="1142"/>
      <c r="F218" s="4293"/>
      <c r="G218" s="4321"/>
      <c r="H218" s="4583"/>
      <c r="I218" s="4258"/>
      <c r="J218" s="4351"/>
      <c r="K218" s="869" t="s">
        <v>133</v>
      </c>
      <c r="L218" s="868">
        <f>L224+L231+L238+L245</f>
        <v>0</v>
      </c>
      <c r="M218" s="616"/>
      <c r="N218" s="615"/>
      <c r="O218" s="614"/>
    </row>
    <row r="219" spans="1:26" ht="16.5" customHeight="1" thickBot="1" x14ac:dyDescent="0.25">
      <c r="A219" s="399"/>
      <c r="B219" s="4204"/>
      <c r="C219" s="429"/>
      <c r="D219" s="429"/>
      <c r="E219" s="428"/>
      <c r="F219" s="4294"/>
      <c r="G219" s="4322"/>
      <c r="H219" s="4584"/>
      <c r="I219" s="4259"/>
      <c r="J219" s="4352"/>
      <c r="K219" s="511" t="s">
        <v>29</v>
      </c>
      <c r="L219" s="1250">
        <f>SUM(L213:L218)</f>
        <v>94.4</v>
      </c>
      <c r="M219" s="557"/>
      <c r="N219" s="508"/>
      <c r="O219" s="558"/>
    </row>
    <row r="220" spans="1:26" ht="25.5" hidden="1" customHeight="1" x14ac:dyDescent="0.2">
      <c r="A220" s="755" t="s">
        <v>103</v>
      </c>
      <c r="B220" s="4202" t="s">
        <v>33</v>
      </c>
      <c r="C220" s="753" t="s">
        <v>35</v>
      </c>
      <c r="D220" s="695" t="s">
        <v>33</v>
      </c>
      <c r="E220" s="582"/>
      <c r="F220" s="4553" t="s">
        <v>457</v>
      </c>
      <c r="G220" s="4320" t="s">
        <v>438</v>
      </c>
      <c r="H220" s="4251" t="s">
        <v>40</v>
      </c>
      <c r="I220" s="4257" t="s">
        <v>232</v>
      </c>
      <c r="J220" s="581" t="s">
        <v>231</v>
      </c>
      <c r="K220" s="529" t="s">
        <v>118</v>
      </c>
      <c r="L220" s="580"/>
      <c r="M220" s="579" t="s">
        <v>212</v>
      </c>
      <c r="N220" s="578" t="s">
        <v>209</v>
      </c>
      <c r="O220" s="637">
        <v>1</v>
      </c>
    </row>
    <row r="221" spans="1:26" ht="18.75" hidden="1" customHeight="1" x14ac:dyDescent="0.2">
      <c r="A221" s="751"/>
      <c r="B221" s="4203"/>
      <c r="C221" s="749"/>
      <c r="D221" s="690"/>
      <c r="E221" s="565"/>
      <c r="F221" s="4554"/>
      <c r="G221" s="4321"/>
      <c r="H221" s="4252"/>
      <c r="I221" s="4258"/>
      <c r="J221" s="773" t="s">
        <v>387</v>
      </c>
      <c r="K221" s="527" t="s">
        <v>134</v>
      </c>
      <c r="L221" s="575"/>
      <c r="M221" s="570" t="s">
        <v>456</v>
      </c>
      <c r="N221" s="569" t="s">
        <v>434</v>
      </c>
      <c r="O221" s="620">
        <v>20</v>
      </c>
    </row>
    <row r="222" spans="1:26" ht="26.25" hidden="1" customHeight="1" x14ac:dyDescent="0.2">
      <c r="A222" s="751"/>
      <c r="B222" s="4203"/>
      <c r="C222" s="749"/>
      <c r="D222" s="690"/>
      <c r="E222" s="565"/>
      <c r="F222" s="4554"/>
      <c r="G222" s="4321"/>
      <c r="H222" s="4252"/>
      <c r="I222" s="4258"/>
      <c r="J222" s="433"/>
      <c r="K222" s="527" t="s">
        <v>201</v>
      </c>
      <c r="L222" s="575"/>
      <c r="M222" s="592"/>
      <c r="N222" s="621"/>
      <c r="O222" s="568"/>
    </row>
    <row r="223" spans="1:26" ht="17.25" hidden="1" customHeight="1" x14ac:dyDescent="0.2">
      <c r="A223" s="751"/>
      <c r="B223" s="4203"/>
      <c r="C223" s="749"/>
      <c r="D223" s="690"/>
      <c r="E223" s="565"/>
      <c r="F223" s="4554"/>
      <c r="G223" s="4321"/>
      <c r="H223" s="4252"/>
      <c r="I223" s="4258"/>
      <c r="J223" s="433"/>
      <c r="K223" s="527" t="s">
        <v>154</v>
      </c>
      <c r="L223" s="575"/>
      <c r="M223" s="592"/>
      <c r="N223" s="621"/>
      <c r="O223" s="568"/>
    </row>
    <row r="224" spans="1:26" ht="18" hidden="1" customHeight="1" thickBot="1" x14ac:dyDescent="0.25">
      <c r="A224" s="751"/>
      <c r="B224" s="4203"/>
      <c r="C224" s="749"/>
      <c r="D224" s="690"/>
      <c r="E224" s="565"/>
      <c r="F224" s="4554"/>
      <c r="G224" s="4321"/>
      <c r="H224" s="4252"/>
      <c r="I224" s="4258"/>
      <c r="J224" s="433"/>
      <c r="K224" s="519" t="s">
        <v>133</v>
      </c>
      <c r="L224" s="740"/>
      <c r="M224" s="616"/>
      <c r="N224" s="615"/>
      <c r="O224" s="614"/>
    </row>
    <row r="225" spans="1:27" ht="72.75" hidden="1" customHeight="1" thickBot="1" x14ac:dyDescent="0.25">
      <c r="A225" s="399"/>
      <c r="B225" s="4204"/>
      <c r="C225" s="429"/>
      <c r="D225" s="460"/>
      <c r="E225" s="459"/>
      <c r="F225" s="4577"/>
      <c r="G225" s="4322"/>
      <c r="H225" s="4253"/>
      <c r="I225" s="4259"/>
      <c r="J225" s="537"/>
      <c r="K225" s="555" t="s">
        <v>29</v>
      </c>
      <c r="L225" s="535">
        <f>SUM(L220:L224)</f>
        <v>0</v>
      </c>
      <c r="M225" s="699"/>
      <c r="N225" s="533"/>
      <c r="O225" s="1249"/>
    </row>
    <row r="226" spans="1:27" ht="15.75" customHeight="1" x14ac:dyDescent="0.2">
      <c r="A226" s="755" t="s">
        <v>103</v>
      </c>
      <c r="B226" s="4202" t="s">
        <v>33</v>
      </c>
      <c r="C226" s="753" t="s">
        <v>35</v>
      </c>
      <c r="D226" s="695" t="s">
        <v>35</v>
      </c>
      <c r="E226" s="4214"/>
      <c r="F226" s="4387" t="s">
        <v>455</v>
      </c>
      <c r="G226" s="4289" t="s">
        <v>438</v>
      </c>
      <c r="H226" s="4251" t="s">
        <v>40</v>
      </c>
      <c r="I226" s="4257" t="s">
        <v>39</v>
      </c>
      <c r="J226" s="1243" t="s">
        <v>38</v>
      </c>
      <c r="K226" s="1248" t="s">
        <v>118</v>
      </c>
      <c r="L226" s="403"/>
      <c r="M226" s="402" t="s">
        <v>212</v>
      </c>
      <c r="N226" s="401" t="s">
        <v>46</v>
      </c>
      <c r="O226" s="1247">
        <v>1</v>
      </c>
    </row>
    <row r="227" spans="1:27" ht="15.75" customHeight="1" x14ac:dyDescent="0.2">
      <c r="A227" s="751"/>
      <c r="B227" s="4203"/>
      <c r="C227" s="749"/>
      <c r="D227" s="690"/>
      <c r="E227" s="4215"/>
      <c r="F227" s="4388"/>
      <c r="G227" s="4290"/>
      <c r="H227" s="4252"/>
      <c r="I227" s="4258"/>
      <c r="J227" s="1235" t="s">
        <v>454</v>
      </c>
      <c r="K227" s="474" t="s">
        <v>202</v>
      </c>
      <c r="L227" s="549"/>
      <c r="M227" s="402"/>
      <c r="N227" s="401"/>
      <c r="O227" s="1247"/>
    </row>
    <row r="228" spans="1:27" ht="15" customHeight="1" x14ac:dyDescent="0.2">
      <c r="A228" s="751"/>
      <c r="B228" s="4203"/>
      <c r="C228" s="749"/>
      <c r="D228" s="690"/>
      <c r="E228" s="4215"/>
      <c r="F228" s="4388"/>
      <c r="G228" s="4290"/>
      <c r="H228" s="4252"/>
      <c r="I228" s="4258"/>
      <c r="J228" s="1235"/>
      <c r="K228" s="1246" t="s">
        <v>134</v>
      </c>
      <c r="L228" s="526"/>
      <c r="M228" s="402"/>
      <c r="N228" s="401"/>
      <c r="O228" s="400"/>
    </row>
    <row r="229" spans="1:27" ht="11.25" customHeight="1" x14ac:dyDescent="0.2">
      <c r="A229" s="751"/>
      <c r="B229" s="4203"/>
      <c r="C229" s="749"/>
      <c r="D229" s="690"/>
      <c r="E229" s="4215"/>
      <c r="F229" s="4388"/>
      <c r="G229" s="4290"/>
      <c r="H229" s="4252"/>
      <c r="I229" s="4258"/>
      <c r="J229" s="433"/>
      <c r="K229" s="1246" t="s">
        <v>201</v>
      </c>
      <c r="L229" s="526"/>
      <c r="M229" s="402"/>
      <c r="N229" s="401"/>
      <c r="O229" s="400"/>
    </row>
    <row r="230" spans="1:27" ht="12.75" customHeight="1" x14ac:dyDescent="0.2">
      <c r="A230" s="751"/>
      <c r="B230" s="4203"/>
      <c r="C230" s="749"/>
      <c r="D230" s="690"/>
      <c r="E230" s="4215"/>
      <c r="F230" s="4388"/>
      <c r="G230" s="4290"/>
      <c r="H230" s="4252"/>
      <c r="I230" s="4258"/>
      <c r="J230" s="433"/>
      <c r="K230" s="1246" t="s">
        <v>154</v>
      </c>
      <c r="L230" s="526">
        <v>31.7</v>
      </c>
      <c r="M230" s="402"/>
      <c r="N230" s="401"/>
      <c r="O230" s="400"/>
    </row>
    <row r="231" spans="1:27" ht="16.5" customHeight="1" thickBot="1" x14ac:dyDescent="0.25">
      <c r="A231" s="751"/>
      <c r="B231" s="4203"/>
      <c r="C231" s="749"/>
      <c r="D231" s="690"/>
      <c r="E231" s="4215"/>
      <c r="F231" s="4388"/>
      <c r="G231" s="4290"/>
      <c r="H231" s="4252"/>
      <c r="I231" s="4258"/>
      <c r="J231" s="433"/>
      <c r="K231" s="1245" t="s">
        <v>133</v>
      </c>
      <c r="L231" s="518"/>
      <c r="M231" s="906"/>
      <c r="N231" s="422"/>
      <c r="O231" s="421"/>
    </row>
    <row r="232" spans="1:27" ht="12" customHeight="1" thickBot="1" x14ac:dyDescent="0.25">
      <c r="A232" s="399"/>
      <c r="B232" s="4204"/>
      <c r="C232" s="429"/>
      <c r="D232" s="460"/>
      <c r="E232" s="4216"/>
      <c r="F232" s="4389"/>
      <c r="G232" s="4291"/>
      <c r="H232" s="4253"/>
      <c r="I232" s="4259"/>
      <c r="J232" s="433"/>
      <c r="K232" s="683" t="s">
        <v>29</v>
      </c>
      <c r="L232" s="535">
        <f>SUM(L226:L231)</f>
        <v>31.7</v>
      </c>
      <c r="M232" s="1228"/>
      <c r="N232" s="1227"/>
      <c r="O232" s="1244"/>
    </row>
    <row r="233" spans="1:27" ht="18" customHeight="1" x14ac:dyDescent="0.2">
      <c r="A233" s="755" t="s">
        <v>103</v>
      </c>
      <c r="B233" s="4202" t="s">
        <v>33</v>
      </c>
      <c r="C233" s="753" t="s">
        <v>35</v>
      </c>
      <c r="D233" s="695" t="s">
        <v>103</v>
      </c>
      <c r="E233" s="4214"/>
      <c r="F233" s="4387" t="s">
        <v>453</v>
      </c>
      <c r="G233" s="4289" t="s">
        <v>438</v>
      </c>
      <c r="H233" s="4251" t="s">
        <v>40</v>
      </c>
      <c r="I233" s="4436" t="s">
        <v>450</v>
      </c>
      <c r="J233" s="1243" t="s">
        <v>38</v>
      </c>
      <c r="K233" s="1238" t="s">
        <v>118</v>
      </c>
      <c r="L233" s="479">
        <v>0</v>
      </c>
      <c r="M233" s="414" t="s">
        <v>212</v>
      </c>
      <c r="N233" s="413" t="s">
        <v>46</v>
      </c>
      <c r="O233" s="412"/>
    </row>
    <row r="234" spans="1:27" ht="18" customHeight="1" x14ac:dyDescent="0.2">
      <c r="A234" s="751"/>
      <c r="B234" s="4203"/>
      <c r="C234" s="749"/>
      <c r="D234" s="690"/>
      <c r="E234" s="4215"/>
      <c r="F234" s="4388"/>
      <c r="G234" s="4290"/>
      <c r="H234" s="4252"/>
      <c r="I234" s="4437"/>
      <c r="J234" s="1235" t="s">
        <v>452</v>
      </c>
      <c r="K234" s="474" t="s">
        <v>202</v>
      </c>
      <c r="L234" s="473"/>
      <c r="M234" s="902"/>
      <c r="N234" s="440"/>
      <c r="O234" s="439"/>
    </row>
    <row r="235" spans="1:27" ht="15.75" customHeight="1" x14ac:dyDescent="0.2">
      <c r="A235" s="751"/>
      <c r="B235" s="4203"/>
      <c r="C235" s="749"/>
      <c r="D235" s="690"/>
      <c r="E235" s="4215"/>
      <c r="F235" s="4388"/>
      <c r="G235" s="4290"/>
      <c r="H235" s="4252"/>
      <c r="I235" s="4437"/>
      <c r="J235" s="433"/>
      <c r="K235" s="1236" t="s">
        <v>134</v>
      </c>
      <c r="L235" s="473">
        <v>0</v>
      </c>
      <c r="M235" s="525"/>
      <c r="N235" s="524"/>
      <c r="O235" s="523"/>
    </row>
    <row r="236" spans="1:27" ht="15" customHeight="1" x14ac:dyDescent="0.2">
      <c r="A236" s="751"/>
      <c r="B236" s="4203"/>
      <c r="C236" s="749"/>
      <c r="D236" s="690"/>
      <c r="E236" s="4215"/>
      <c r="F236" s="4388"/>
      <c r="G236" s="4290"/>
      <c r="H236" s="4252"/>
      <c r="I236" s="4437"/>
      <c r="J236" s="4591"/>
      <c r="K236" s="1236" t="s">
        <v>201</v>
      </c>
      <c r="L236" s="473">
        <v>0</v>
      </c>
      <c r="M236" s="525"/>
      <c r="N236" s="524"/>
      <c r="O236" s="523"/>
    </row>
    <row r="237" spans="1:27" ht="15.75" customHeight="1" x14ac:dyDescent="0.2">
      <c r="A237" s="751"/>
      <c r="B237" s="4203"/>
      <c r="C237" s="749"/>
      <c r="D237" s="690"/>
      <c r="E237" s="4215"/>
      <c r="F237" s="4388"/>
      <c r="G237" s="4290"/>
      <c r="H237" s="4252"/>
      <c r="I237" s="4437"/>
      <c r="J237" s="4456"/>
      <c r="K237" s="1236" t="s">
        <v>154</v>
      </c>
      <c r="L237" s="549">
        <v>3.3</v>
      </c>
      <c r="M237" s="525"/>
      <c r="N237" s="524"/>
      <c r="O237" s="523"/>
    </row>
    <row r="238" spans="1:27" ht="15.75" customHeight="1" thickBot="1" x14ac:dyDescent="0.25">
      <c r="A238" s="751"/>
      <c r="B238" s="4203"/>
      <c r="C238" s="749"/>
      <c r="D238" s="690"/>
      <c r="E238" s="4215"/>
      <c r="F238" s="4388"/>
      <c r="G238" s="4290"/>
      <c r="H238" s="4252"/>
      <c r="I238" s="4437"/>
      <c r="J238" s="4456"/>
      <c r="K238" s="1234" t="s">
        <v>133</v>
      </c>
      <c r="L238" s="1164">
        <v>0</v>
      </c>
      <c r="M238" s="1242"/>
      <c r="N238" s="1241"/>
      <c r="O238" s="685"/>
    </row>
    <row r="239" spans="1:27" ht="14.45" customHeight="1" thickBot="1" x14ac:dyDescent="0.25">
      <c r="A239" s="399"/>
      <c r="B239" s="4204"/>
      <c r="C239" s="429"/>
      <c r="D239" s="460"/>
      <c r="E239" s="4216"/>
      <c r="F239" s="4389"/>
      <c r="G239" s="4291"/>
      <c r="H239" s="4253"/>
      <c r="I239" s="4438"/>
      <c r="J239" s="4585"/>
      <c r="K239" s="1232" t="s">
        <v>29</v>
      </c>
      <c r="L239" s="1239">
        <f>SUM(L233:L238)</f>
        <v>3.3</v>
      </c>
      <c r="M239" s="696"/>
      <c r="N239" s="1132"/>
      <c r="O239" s="507"/>
    </row>
    <row r="240" spans="1:27" ht="15" customHeight="1" x14ac:dyDescent="0.2">
      <c r="A240" s="755" t="s">
        <v>103</v>
      </c>
      <c r="B240" s="4202" t="s">
        <v>33</v>
      </c>
      <c r="C240" s="753" t="s">
        <v>35</v>
      </c>
      <c r="D240" s="4280" t="s">
        <v>101</v>
      </c>
      <c r="E240" s="4214"/>
      <c r="F240" s="4595" t="s">
        <v>451</v>
      </c>
      <c r="G240" s="4289" t="s">
        <v>438</v>
      </c>
      <c r="H240" s="4251" t="s">
        <v>40</v>
      </c>
      <c r="I240" s="4398" t="s">
        <v>450</v>
      </c>
      <c r="J240" s="4230" t="s">
        <v>449</v>
      </c>
      <c r="K240" s="1238" t="s">
        <v>118</v>
      </c>
      <c r="L240" s="479">
        <v>0</v>
      </c>
      <c r="M240" s="443" t="s">
        <v>212</v>
      </c>
      <c r="N240" s="413" t="s">
        <v>46</v>
      </c>
      <c r="O240" s="551"/>
      <c r="AA240" s="338"/>
    </row>
    <row r="241" spans="1:30" ht="13.5" customHeight="1" x14ac:dyDescent="0.2">
      <c r="A241" s="751"/>
      <c r="B241" s="4203"/>
      <c r="C241" s="749"/>
      <c r="D241" s="4281"/>
      <c r="E241" s="4215"/>
      <c r="F241" s="4596"/>
      <c r="G241" s="4290"/>
      <c r="H241" s="4252"/>
      <c r="I241" s="4399"/>
      <c r="J241" s="4231"/>
      <c r="K241" s="474" t="s">
        <v>202</v>
      </c>
      <c r="L241" s="473"/>
      <c r="M241" s="441"/>
      <c r="N241" s="440"/>
      <c r="O241" s="546"/>
      <c r="AA241" s="342"/>
    </row>
    <row r="242" spans="1:30" ht="15" customHeight="1" x14ac:dyDescent="0.2">
      <c r="A242" s="751"/>
      <c r="B242" s="4203"/>
      <c r="C242" s="749"/>
      <c r="D242" s="4281"/>
      <c r="E242" s="4215"/>
      <c r="F242" s="4596"/>
      <c r="G242" s="4290"/>
      <c r="H242" s="4252"/>
      <c r="I242" s="4399"/>
      <c r="J242" s="4231"/>
      <c r="K242" s="1236" t="s">
        <v>134</v>
      </c>
      <c r="L242" s="466">
        <v>0</v>
      </c>
      <c r="M242" s="441"/>
      <c r="N242" s="440"/>
      <c r="O242" s="546"/>
    </row>
    <row r="243" spans="1:30" ht="16.5" customHeight="1" x14ac:dyDescent="0.2">
      <c r="A243" s="751"/>
      <c r="B243" s="4203"/>
      <c r="C243" s="749"/>
      <c r="D243" s="4281"/>
      <c r="E243" s="4215"/>
      <c r="F243" s="4596"/>
      <c r="G243" s="4290"/>
      <c r="H243" s="4252"/>
      <c r="I243" s="4399"/>
      <c r="J243" s="4231"/>
      <c r="K243" s="1236" t="s">
        <v>201</v>
      </c>
      <c r="L243" s="466">
        <v>0</v>
      </c>
      <c r="M243" s="441"/>
      <c r="N243" s="440"/>
      <c r="O243" s="546"/>
    </row>
    <row r="244" spans="1:30" ht="16.5" customHeight="1" x14ac:dyDescent="0.2">
      <c r="A244" s="751"/>
      <c r="B244" s="4203"/>
      <c r="C244" s="749"/>
      <c r="D244" s="4281"/>
      <c r="E244" s="4215"/>
      <c r="F244" s="4596"/>
      <c r="G244" s="4290"/>
      <c r="H244" s="4252"/>
      <c r="I244" s="4399"/>
      <c r="J244" s="4231"/>
      <c r="K244" s="1236" t="s">
        <v>154</v>
      </c>
      <c r="L244" s="526">
        <v>59.2</v>
      </c>
      <c r="M244" s="430"/>
      <c r="N244" s="401"/>
      <c r="O244" s="543"/>
      <c r="AA244" s="1240"/>
      <c r="AB244" s="342"/>
      <c r="AC244" s="342"/>
      <c r="AD244" s="338"/>
    </row>
    <row r="245" spans="1:30" ht="15.75" customHeight="1" thickBot="1" x14ac:dyDescent="0.25">
      <c r="A245" s="751"/>
      <c r="B245" s="4203"/>
      <c r="C245" s="749"/>
      <c r="D245" s="4281"/>
      <c r="E245" s="4215"/>
      <c r="F245" s="4596"/>
      <c r="G245" s="4290"/>
      <c r="H245" s="4252"/>
      <c r="I245" s="4399"/>
      <c r="J245" s="4231"/>
      <c r="K245" s="1234" t="s">
        <v>133</v>
      </c>
      <c r="L245" s="1164">
        <v>0</v>
      </c>
      <c r="M245" s="1126"/>
      <c r="N245" s="1121"/>
      <c r="O245" s="685"/>
      <c r="AA245" s="338"/>
    </row>
    <row r="246" spans="1:30" ht="16.5" customHeight="1" thickBot="1" x14ac:dyDescent="0.25">
      <c r="A246" s="399"/>
      <c r="B246" s="4204"/>
      <c r="C246" s="429"/>
      <c r="D246" s="4282"/>
      <c r="E246" s="4216"/>
      <c r="F246" s="4597"/>
      <c r="G246" s="4291"/>
      <c r="H246" s="4253"/>
      <c r="I246" s="4400"/>
      <c r="J246" s="4232"/>
      <c r="K246" s="1232" t="s">
        <v>29</v>
      </c>
      <c r="L246" s="1239">
        <f>SUM(L240:L245)</f>
        <v>59.2</v>
      </c>
      <c r="M246" s="1120"/>
      <c r="N246" s="454"/>
      <c r="O246" s="1119"/>
    </row>
    <row r="247" spans="1:30" ht="22.5" customHeight="1" x14ac:dyDescent="0.2">
      <c r="A247" s="755" t="s">
        <v>103</v>
      </c>
      <c r="B247" s="4202" t="s">
        <v>33</v>
      </c>
      <c r="C247" s="753" t="s">
        <v>35</v>
      </c>
      <c r="D247" s="4280" t="s">
        <v>97</v>
      </c>
      <c r="E247" s="4214"/>
      <c r="F247" s="4283" t="s">
        <v>448</v>
      </c>
      <c r="G247" s="4289" t="s">
        <v>438</v>
      </c>
      <c r="H247" s="4594" t="s">
        <v>447</v>
      </c>
      <c r="I247" s="4257" t="s">
        <v>39</v>
      </c>
      <c r="J247" s="416" t="s">
        <v>38</v>
      </c>
      <c r="K247" s="1238" t="s">
        <v>118</v>
      </c>
      <c r="L247" s="479">
        <v>0</v>
      </c>
      <c r="M247" s="443" t="s">
        <v>212</v>
      </c>
      <c r="N247" s="413" t="s">
        <v>46</v>
      </c>
      <c r="O247" s="551"/>
    </row>
    <row r="248" spans="1:30" ht="22.5" customHeight="1" x14ac:dyDescent="0.2">
      <c r="A248" s="751"/>
      <c r="B248" s="4203"/>
      <c r="C248" s="749"/>
      <c r="D248" s="4281"/>
      <c r="E248" s="4215"/>
      <c r="F248" s="4284"/>
      <c r="G248" s="4290"/>
      <c r="H248" s="4252"/>
      <c r="I248" s="4258"/>
      <c r="J248" s="1237"/>
      <c r="K248" s="474" t="s">
        <v>202</v>
      </c>
      <c r="L248" s="473">
        <v>0</v>
      </c>
      <c r="M248" s="441"/>
      <c r="N248" s="440"/>
      <c r="O248" s="546"/>
    </row>
    <row r="249" spans="1:30" ht="22.5" customHeight="1" x14ac:dyDescent="0.2">
      <c r="A249" s="751"/>
      <c r="B249" s="4203"/>
      <c r="C249" s="749"/>
      <c r="D249" s="4281"/>
      <c r="E249" s="4215"/>
      <c r="F249" s="4284"/>
      <c r="G249" s="4290"/>
      <c r="H249" s="4252"/>
      <c r="I249" s="4258"/>
      <c r="J249" s="1235"/>
      <c r="K249" s="1236" t="s">
        <v>134</v>
      </c>
      <c r="L249" s="466">
        <v>0</v>
      </c>
      <c r="M249" s="430"/>
      <c r="N249" s="401"/>
      <c r="O249" s="543"/>
    </row>
    <row r="250" spans="1:30" ht="22.5" customHeight="1" x14ac:dyDescent="0.2">
      <c r="A250" s="751"/>
      <c r="B250" s="4203"/>
      <c r="C250" s="749"/>
      <c r="D250" s="4281"/>
      <c r="E250" s="4215"/>
      <c r="F250" s="4284"/>
      <c r="G250" s="4290"/>
      <c r="H250" s="4252"/>
      <c r="I250" s="4258"/>
      <c r="J250" s="1235"/>
      <c r="K250" s="1236" t="s">
        <v>201</v>
      </c>
      <c r="L250" s="466">
        <v>0</v>
      </c>
      <c r="M250" s="430"/>
      <c r="N250" s="401"/>
      <c r="O250" s="543"/>
    </row>
    <row r="251" spans="1:30" ht="22.5" customHeight="1" x14ac:dyDescent="0.2">
      <c r="A251" s="751"/>
      <c r="B251" s="4203"/>
      <c r="C251" s="749"/>
      <c r="D251" s="4281"/>
      <c r="E251" s="4215"/>
      <c r="F251" s="4284"/>
      <c r="G251" s="4290"/>
      <c r="H251" s="4252"/>
      <c r="I251" s="4258"/>
      <c r="J251" s="1235"/>
      <c r="K251" s="1236" t="s">
        <v>154</v>
      </c>
      <c r="L251" s="466">
        <v>0</v>
      </c>
      <c r="M251" s="430"/>
      <c r="N251" s="401"/>
      <c r="O251" s="543"/>
    </row>
    <row r="252" spans="1:30" ht="22.5" customHeight="1" thickBot="1" x14ac:dyDescent="0.25">
      <c r="A252" s="751"/>
      <c r="B252" s="4203"/>
      <c r="C252" s="749"/>
      <c r="D252" s="4281"/>
      <c r="E252" s="4215"/>
      <c r="F252" s="4284"/>
      <c r="G252" s="4290"/>
      <c r="H252" s="4252"/>
      <c r="I252" s="4258"/>
      <c r="J252" s="1235"/>
      <c r="K252" s="1234" t="s">
        <v>133</v>
      </c>
      <c r="L252" s="1164">
        <v>0</v>
      </c>
      <c r="M252" s="1126"/>
      <c r="N252" s="1121"/>
      <c r="O252" s="685"/>
    </row>
    <row r="253" spans="1:30" ht="16.5" customHeight="1" thickBot="1" x14ac:dyDescent="0.25">
      <c r="A253" s="399"/>
      <c r="B253" s="4204"/>
      <c r="C253" s="429"/>
      <c r="D253" s="4282"/>
      <c r="E253" s="4216"/>
      <c r="F253" s="4285"/>
      <c r="G253" s="4291"/>
      <c r="H253" s="4253"/>
      <c r="I253" s="4259"/>
      <c r="J253" s="1233"/>
      <c r="K253" s="1232" t="s">
        <v>29</v>
      </c>
      <c r="L253" s="1231">
        <f>SUM(L247:L252)</f>
        <v>0</v>
      </c>
      <c r="M253" s="1230"/>
      <c r="N253" s="1229"/>
      <c r="O253" s="913"/>
    </row>
    <row r="254" spans="1:30" ht="22.5" customHeight="1" x14ac:dyDescent="0.2">
      <c r="A254" s="755" t="s">
        <v>103</v>
      </c>
      <c r="B254" s="4202" t="s">
        <v>33</v>
      </c>
      <c r="C254" s="753" t="s">
        <v>35</v>
      </c>
      <c r="D254" s="695" t="s">
        <v>91</v>
      </c>
      <c r="E254" s="4214"/>
      <c r="F254" s="4283" t="s">
        <v>446</v>
      </c>
      <c r="G254" s="4289" t="s">
        <v>438</v>
      </c>
      <c r="H254" s="4251" t="s">
        <v>437</v>
      </c>
      <c r="I254" s="4257" t="s">
        <v>39</v>
      </c>
      <c r="J254" s="4230" t="s">
        <v>445</v>
      </c>
      <c r="K254" s="529" t="s">
        <v>118</v>
      </c>
      <c r="L254" s="1224">
        <v>0</v>
      </c>
      <c r="M254" s="692" t="s">
        <v>212</v>
      </c>
      <c r="N254" s="1218" t="s">
        <v>46</v>
      </c>
      <c r="O254" s="543"/>
    </row>
    <row r="255" spans="1:30" ht="22.5" customHeight="1" x14ac:dyDescent="0.2">
      <c r="A255" s="751"/>
      <c r="B255" s="4203"/>
      <c r="C255" s="749"/>
      <c r="D255" s="690"/>
      <c r="E255" s="4215"/>
      <c r="F255" s="4284"/>
      <c r="G255" s="4290"/>
      <c r="H255" s="4252"/>
      <c r="I255" s="4258"/>
      <c r="J255" s="4231"/>
      <c r="K255" s="474" t="s">
        <v>202</v>
      </c>
      <c r="L255" s="1224">
        <v>0</v>
      </c>
      <c r="M255" s="698"/>
      <c r="N255" s="691"/>
      <c r="O255" s="543"/>
    </row>
    <row r="256" spans="1:30" ht="22.5" customHeight="1" x14ac:dyDescent="0.2">
      <c r="A256" s="751"/>
      <c r="B256" s="4203"/>
      <c r="C256" s="749"/>
      <c r="D256" s="690"/>
      <c r="E256" s="4215"/>
      <c r="F256" s="4284"/>
      <c r="G256" s="4290"/>
      <c r="H256" s="4252"/>
      <c r="I256" s="4258"/>
      <c r="J256" s="4231"/>
      <c r="K256" s="527" t="s">
        <v>134</v>
      </c>
      <c r="L256" s="1224">
        <v>0</v>
      </c>
      <c r="M256" s="698"/>
      <c r="N256" s="691"/>
      <c r="O256" s="543"/>
    </row>
    <row r="257" spans="1:15" ht="22.5" customHeight="1" x14ac:dyDescent="0.2">
      <c r="A257" s="751"/>
      <c r="B257" s="4203"/>
      <c r="C257" s="749"/>
      <c r="D257" s="690"/>
      <c r="E257" s="4215"/>
      <c r="F257" s="4284"/>
      <c r="G257" s="4290"/>
      <c r="H257" s="4252"/>
      <c r="I257" s="4258"/>
      <c r="J257" s="4231"/>
      <c r="K257" s="527" t="s">
        <v>201</v>
      </c>
      <c r="L257" s="1224">
        <v>0</v>
      </c>
      <c r="M257" s="698"/>
      <c r="N257" s="691"/>
      <c r="O257" s="543"/>
    </row>
    <row r="258" spans="1:15" ht="22.5" customHeight="1" x14ac:dyDescent="0.2">
      <c r="A258" s="751"/>
      <c r="B258" s="4203"/>
      <c r="C258" s="749"/>
      <c r="D258" s="690"/>
      <c r="E258" s="4215"/>
      <c r="F258" s="4284"/>
      <c r="G258" s="4290"/>
      <c r="H258" s="4252"/>
      <c r="I258" s="4258"/>
      <c r="J258" s="4231"/>
      <c r="K258" s="527" t="s">
        <v>154</v>
      </c>
      <c r="L258" s="1224">
        <v>0</v>
      </c>
      <c r="M258" s="698"/>
      <c r="N258" s="691"/>
      <c r="O258" s="543"/>
    </row>
    <row r="259" spans="1:15" ht="22.5" customHeight="1" thickBot="1" x14ac:dyDescent="0.25">
      <c r="A259" s="751"/>
      <c r="B259" s="4203"/>
      <c r="C259" s="749"/>
      <c r="D259" s="690"/>
      <c r="E259" s="4215"/>
      <c r="F259" s="4284"/>
      <c r="G259" s="4290"/>
      <c r="H259" s="4252"/>
      <c r="I259" s="4258"/>
      <c r="J259" s="4231"/>
      <c r="K259" s="1005" t="s">
        <v>133</v>
      </c>
      <c r="L259" s="1223">
        <v>0</v>
      </c>
      <c r="M259" s="697"/>
      <c r="N259" s="686"/>
      <c r="O259" s="685"/>
    </row>
    <row r="260" spans="1:15" ht="22.5" customHeight="1" thickBot="1" x14ac:dyDescent="0.25">
      <c r="A260" s="399"/>
      <c r="B260" s="4204"/>
      <c r="C260" s="429"/>
      <c r="D260" s="684"/>
      <c r="E260" s="4216"/>
      <c r="F260" s="4285"/>
      <c r="G260" s="4291"/>
      <c r="H260" s="4253"/>
      <c r="I260" s="4259"/>
      <c r="J260" s="4232"/>
      <c r="K260" s="511" t="s">
        <v>29</v>
      </c>
      <c r="L260" s="1231">
        <f>SUM(L254:L259)</f>
        <v>0</v>
      </c>
      <c r="M260" s="1230"/>
      <c r="N260" s="1229"/>
      <c r="O260" s="913"/>
    </row>
    <row r="261" spans="1:15" ht="22.5" customHeight="1" x14ac:dyDescent="0.2">
      <c r="A261" s="755" t="s">
        <v>103</v>
      </c>
      <c r="B261" s="4202" t="s">
        <v>33</v>
      </c>
      <c r="C261" s="753" t="s">
        <v>35</v>
      </c>
      <c r="D261" s="695" t="s">
        <v>88</v>
      </c>
      <c r="E261" s="4214"/>
      <c r="F261" s="4283" t="s">
        <v>444</v>
      </c>
      <c r="G261" s="4289" t="s">
        <v>438</v>
      </c>
      <c r="H261" s="4251" t="s">
        <v>437</v>
      </c>
      <c r="I261" s="4257" t="s">
        <v>39</v>
      </c>
      <c r="J261" s="4230" t="s">
        <v>442</v>
      </c>
      <c r="K261" s="529" t="s">
        <v>118</v>
      </c>
      <c r="L261" s="1224">
        <v>0</v>
      </c>
      <c r="M261" s="692" t="s">
        <v>212</v>
      </c>
      <c r="N261" s="1218" t="s">
        <v>46</v>
      </c>
      <c r="O261" s="543"/>
    </row>
    <row r="262" spans="1:15" ht="22.5" customHeight="1" x14ac:dyDescent="0.2">
      <c r="A262" s="751"/>
      <c r="B262" s="4203"/>
      <c r="C262" s="749"/>
      <c r="D262" s="690"/>
      <c r="E262" s="4215"/>
      <c r="F262" s="4284"/>
      <c r="G262" s="4290"/>
      <c r="H262" s="4252"/>
      <c r="I262" s="4258"/>
      <c r="J262" s="4231"/>
      <c r="K262" s="474" t="s">
        <v>202</v>
      </c>
      <c r="L262" s="1224">
        <v>0</v>
      </c>
      <c r="M262" s="692"/>
      <c r="N262" s="1218"/>
      <c r="O262" s="543"/>
    </row>
    <row r="263" spans="1:15" ht="15.75" customHeight="1" x14ac:dyDescent="0.2">
      <c r="A263" s="751"/>
      <c r="B263" s="4203"/>
      <c r="C263" s="749"/>
      <c r="D263" s="690"/>
      <c r="E263" s="4215"/>
      <c r="F263" s="4284"/>
      <c r="G263" s="4290"/>
      <c r="H263" s="4252"/>
      <c r="I263" s="4258"/>
      <c r="J263" s="4231"/>
      <c r="K263" s="527" t="s">
        <v>134</v>
      </c>
      <c r="L263" s="1225">
        <v>0.1</v>
      </c>
      <c r="M263" s="692"/>
      <c r="N263" s="1218"/>
      <c r="O263" s="543"/>
    </row>
    <row r="264" spans="1:15" ht="15" customHeight="1" x14ac:dyDescent="0.2">
      <c r="A264" s="751"/>
      <c r="B264" s="4203"/>
      <c r="C264" s="749"/>
      <c r="D264" s="690"/>
      <c r="E264" s="4215"/>
      <c r="F264" s="4284"/>
      <c r="G264" s="4290"/>
      <c r="H264" s="4252"/>
      <c r="I264" s="4258"/>
      <c r="J264" s="4231"/>
      <c r="K264" s="527" t="s">
        <v>201</v>
      </c>
      <c r="L264" s="1224">
        <v>0</v>
      </c>
      <c r="M264" s="692"/>
      <c r="N264" s="1218"/>
      <c r="O264" s="543"/>
    </row>
    <row r="265" spans="1:15" ht="14.25" customHeight="1" x14ac:dyDescent="0.2">
      <c r="A265" s="751"/>
      <c r="B265" s="4203"/>
      <c r="C265" s="749"/>
      <c r="D265" s="690"/>
      <c r="E265" s="4215"/>
      <c r="F265" s="4284"/>
      <c r="G265" s="4290"/>
      <c r="H265" s="4252"/>
      <c r="I265" s="4258"/>
      <c r="J265" s="4231"/>
      <c r="K265" s="527" t="s">
        <v>154</v>
      </c>
      <c r="L265" s="1224">
        <v>0</v>
      </c>
      <c r="M265" s="692"/>
      <c r="N265" s="1218"/>
      <c r="O265" s="543"/>
    </row>
    <row r="266" spans="1:15" ht="22.5" customHeight="1" thickBot="1" x14ac:dyDescent="0.25">
      <c r="A266" s="751"/>
      <c r="B266" s="4203"/>
      <c r="C266" s="749"/>
      <c r="D266" s="690"/>
      <c r="E266" s="4215"/>
      <c r="F266" s="4284"/>
      <c r="G266" s="4290"/>
      <c r="H266" s="4252"/>
      <c r="I266" s="4258"/>
      <c r="J266" s="4231"/>
      <c r="K266" s="1005" t="s">
        <v>133</v>
      </c>
      <c r="L266" s="1223">
        <v>0</v>
      </c>
      <c r="M266" s="687"/>
      <c r="N266" s="1222"/>
      <c r="O266" s="685"/>
    </row>
    <row r="267" spans="1:15" ht="22.5" customHeight="1" thickBot="1" x14ac:dyDescent="0.25">
      <c r="A267" s="399"/>
      <c r="B267" s="4204"/>
      <c r="C267" s="429"/>
      <c r="D267" s="684"/>
      <c r="E267" s="4216"/>
      <c r="F267" s="4285"/>
      <c r="G267" s="4291"/>
      <c r="H267" s="4253"/>
      <c r="I267" s="4259"/>
      <c r="J267" s="4232"/>
      <c r="K267" s="511" t="s">
        <v>29</v>
      </c>
      <c r="L267" s="1217">
        <f>SUM(L261:L266)</f>
        <v>0.1</v>
      </c>
      <c r="M267" s="1228"/>
      <c r="N267" s="1227"/>
      <c r="O267" s="507"/>
    </row>
    <row r="268" spans="1:15" ht="22.5" customHeight="1" x14ac:dyDescent="0.2">
      <c r="A268" s="755" t="s">
        <v>103</v>
      </c>
      <c r="B268" s="754" t="s">
        <v>33</v>
      </c>
      <c r="C268" s="753" t="s">
        <v>35</v>
      </c>
      <c r="D268" s="695" t="s">
        <v>83</v>
      </c>
      <c r="E268" s="482"/>
      <c r="F268" s="4283" t="s">
        <v>443</v>
      </c>
      <c r="G268" s="4289" t="s">
        <v>438</v>
      </c>
      <c r="H268" s="4251" t="s">
        <v>437</v>
      </c>
      <c r="I268" s="4257" t="s">
        <v>39</v>
      </c>
      <c r="J268" s="4230" t="s">
        <v>442</v>
      </c>
      <c r="K268" s="529" t="s">
        <v>118</v>
      </c>
      <c r="L268" s="1226">
        <v>0</v>
      </c>
      <c r="M268" s="692" t="s">
        <v>212</v>
      </c>
      <c r="N268" s="1218" t="s">
        <v>46</v>
      </c>
      <c r="O268" s="546"/>
    </row>
    <row r="269" spans="1:15" ht="22.5" customHeight="1" x14ac:dyDescent="0.2">
      <c r="A269" s="751"/>
      <c r="B269" s="750"/>
      <c r="C269" s="749"/>
      <c r="D269" s="690"/>
      <c r="E269" s="464"/>
      <c r="F269" s="4284"/>
      <c r="G269" s="4290"/>
      <c r="H269" s="4252"/>
      <c r="I269" s="4258"/>
      <c r="J269" s="4231"/>
      <c r="K269" s="474" t="s">
        <v>202</v>
      </c>
      <c r="L269" s="1224">
        <v>0</v>
      </c>
      <c r="M269" s="692"/>
      <c r="N269" s="1218"/>
      <c r="O269" s="543"/>
    </row>
    <row r="270" spans="1:15" ht="22.5" customHeight="1" x14ac:dyDescent="0.2">
      <c r="A270" s="751"/>
      <c r="B270" s="750"/>
      <c r="C270" s="749"/>
      <c r="D270" s="690"/>
      <c r="E270" s="464"/>
      <c r="F270" s="4284"/>
      <c r="G270" s="4290"/>
      <c r="H270" s="4252"/>
      <c r="I270" s="4258"/>
      <c r="J270" s="4231"/>
      <c r="K270" s="527" t="s">
        <v>134</v>
      </c>
      <c r="L270" s="1225">
        <v>0.1</v>
      </c>
      <c r="M270" s="692"/>
      <c r="N270" s="1218"/>
      <c r="O270" s="543"/>
    </row>
    <row r="271" spans="1:15" ht="22.5" customHeight="1" x14ac:dyDescent="0.2">
      <c r="A271" s="751"/>
      <c r="B271" s="750"/>
      <c r="C271" s="749"/>
      <c r="D271" s="690"/>
      <c r="E271" s="464"/>
      <c r="F271" s="4284"/>
      <c r="G271" s="4290"/>
      <c r="H271" s="4252"/>
      <c r="I271" s="4258"/>
      <c r="J271" s="4231"/>
      <c r="K271" s="527" t="s">
        <v>201</v>
      </c>
      <c r="L271" s="1224">
        <v>0</v>
      </c>
      <c r="M271" s="692"/>
      <c r="N271" s="1218"/>
      <c r="O271" s="543"/>
    </row>
    <row r="272" spans="1:15" ht="22.5" customHeight="1" x14ac:dyDescent="0.2">
      <c r="A272" s="751"/>
      <c r="B272" s="750"/>
      <c r="C272" s="749"/>
      <c r="D272" s="690"/>
      <c r="E272" s="464"/>
      <c r="F272" s="4284"/>
      <c r="G272" s="4290"/>
      <c r="H272" s="4252"/>
      <c r="I272" s="4258"/>
      <c r="J272" s="4231"/>
      <c r="K272" s="527" t="s">
        <v>154</v>
      </c>
      <c r="L272" s="1224">
        <v>0</v>
      </c>
      <c r="M272" s="692"/>
      <c r="N272" s="1218"/>
      <c r="O272" s="543"/>
    </row>
    <row r="273" spans="1:15" ht="19.5" customHeight="1" thickBot="1" x14ac:dyDescent="0.25">
      <c r="A273" s="751"/>
      <c r="B273" s="750"/>
      <c r="C273" s="749"/>
      <c r="D273" s="690"/>
      <c r="E273" s="464"/>
      <c r="F273" s="4284"/>
      <c r="G273" s="4290"/>
      <c r="H273" s="4252"/>
      <c r="I273" s="4258"/>
      <c r="J273" s="4231"/>
      <c r="K273" s="1005" t="s">
        <v>133</v>
      </c>
      <c r="L273" s="1223">
        <v>0</v>
      </c>
      <c r="M273" s="687"/>
      <c r="N273" s="1222"/>
      <c r="O273" s="685"/>
    </row>
    <row r="274" spans="1:15" ht="18" customHeight="1" thickBot="1" x14ac:dyDescent="0.25">
      <c r="A274" s="399"/>
      <c r="B274" s="782"/>
      <c r="C274" s="429"/>
      <c r="D274" s="684"/>
      <c r="E274" s="459"/>
      <c r="F274" s="4285"/>
      <c r="G274" s="4291"/>
      <c r="H274" s="4253"/>
      <c r="I274" s="4259"/>
      <c r="J274" s="4232"/>
      <c r="K274" s="555" t="s">
        <v>29</v>
      </c>
      <c r="L274" s="1221">
        <f>SUM(L268:L273)</f>
        <v>0.1</v>
      </c>
      <c r="M274" s="1220"/>
      <c r="N274" s="1219"/>
      <c r="O274" s="913"/>
    </row>
    <row r="275" spans="1:15" ht="22.5" customHeight="1" x14ac:dyDescent="0.2">
      <c r="A275" s="4205" t="s">
        <v>103</v>
      </c>
      <c r="B275" s="4202" t="s">
        <v>33</v>
      </c>
      <c r="C275" s="4208" t="s">
        <v>35</v>
      </c>
      <c r="D275" s="695" t="s">
        <v>80</v>
      </c>
      <c r="E275" s="482"/>
      <c r="F275" s="4283" t="s">
        <v>441</v>
      </c>
      <c r="G275" s="4289" t="s">
        <v>438</v>
      </c>
      <c r="H275" s="4251" t="s">
        <v>437</v>
      </c>
      <c r="I275" s="4257" t="s">
        <v>39</v>
      </c>
      <c r="J275" s="4230" t="s">
        <v>440</v>
      </c>
      <c r="K275" s="728" t="s">
        <v>118</v>
      </c>
      <c r="L275" s="466">
        <v>0</v>
      </c>
      <c r="M275" s="692" t="s">
        <v>212</v>
      </c>
      <c r="N275" s="1218" t="s">
        <v>46</v>
      </c>
      <c r="O275" s="543"/>
    </row>
    <row r="276" spans="1:15" ht="22.5" customHeight="1" x14ac:dyDescent="0.2">
      <c r="A276" s="4206"/>
      <c r="B276" s="4203"/>
      <c r="C276" s="4209"/>
      <c r="D276" s="690"/>
      <c r="E276" s="464"/>
      <c r="F276" s="4284"/>
      <c r="G276" s="4290"/>
      <c r="H276" s="4252"/>
      <c r="I276" s="4258"/>
      <c r="J276" s="4231"/>
      <c r="K276" s="411" t="s">
        <v>202</v>
      </c>
      <c r="L276" s="466">
        <v>0</v>
      </c>
      <c r="M276" s="692"/>
      <c r="N276" s="1218"/>
      <c r="O276" s="543"/>
    </row>
    <row r="277" spans="1:15" ht="22.5" customHeight="1" x14ac:dyDescent="0.2">
      <c r="A277" s="4206"/>
      <c r="B277" s="4203"/>
      <c r="C277" s="4209"/>
      <c r="D277" s="690"/>
      <c r="E277" s="464"/>
      <c r="F277" s="4284"/>
      <c r="G277" s="4290"/>
      <c r="H277" s="4252"/>
      <c r="I277" s="4258"/>
      <c r="J277" s="4231"/>
      <c r="K277" s="721" t="s">
        <v>134</v>
      </c>
      <c r="L277" s="466">
        <v>0</v>
      </c>
      <c r="M277" s="698"/>
      <c r="N277" s="691"/>
      <c r="O277" s="543"/>
    </row>
    <row r="278" spans="1:15" ht="22.5" customHeight="1" x14ac:dyDescent="0.2">
      <c r="A278" s="4206"/>
      <c r="B278" s="4203"/>
      <c r="C278" s="4209"/>
      <c r="D278" s="690"/>
      <c r="E278" s="464"/>
      <c r="F278" s="4284"/>
      <c r="G278" s="4290"/>
      <c r="H278" s="4252"/>
      <c r="I278" s="4258"/>
      <c r="J278" s="4231"/>
      <c r="K278" s="721" t="s">
        <v>201</v>
      </c>
      <c r="L278" s="466">
        <v>0</v>
      </c>
      <c r="M278" s="698"/>
      <c r="N278" s="691"/>
      <c r="O278" s="543"/>
    </row>
    <row r="279" spans="1:15" ht="22.5" customHeight="1" x14ac:dyDescent="0.2">
      <c r="A279" s="4206"/>
      <c r="B279" s="4203"/>
      <c r="C279" s="4209"/>
      <c r="D279" s="690"/>
      <c r="E279" s="464"/>
      <c r="F279" s="4284"/>
      <c r="G279" s="4290"/>
      <c r="H279" s="4252"/>
      <c r="I279" s="4258"/>
      <c r="J279" s="4231"/>
      <c r="K279" s="721" t="s">
        <v>154</v>
      </c>
      <c r="L279" s="466">
        <v>0</v>
      </c>
      <c r="M279" s="698"/>
      <c r="N279" s="691"/>
      <c r="O279" s="543"/>
    </row>
    <row r="280" spans="1:15" ht="22.5" customHeight="1" thickBot="1" x14ac:dyDescent="0.25">
      <c r="A280" s="4206"/>
      <c r="B280" s="4203"/>
      <c r="C280" s="4209"/>
      <c r="D280" s="690"/>
      <c r="E280" s="464"/>
      <c r="F280" s="4284"/>
      <c r="G280" s="4290"/>
      <c r="H280" s="4252"/>
      <c r="I280" s="4258"/>
      <c r="J280" s="4231"/>
      <c r="K280" s="717" t="s">
        <v>133</v>
      </c>
      <c r="L280" s="1164">
        <v>0</v>
      </c>
      <c r="M280" s="697"/>
      <c r="N280" s="686"/>
      <c r="O280" s="685"/>
    </row>
    <row r="281" spans="1:15" ht="22.5" customHeight="1" thickBot="1" x14ac:dyDescent="0.25">
      <c r="A281" s="4207"/>
      <c r="B281" s="4204"/>
      <c r="C281" s="4210"/>
      <c r="D281" s="684"/>
      <c r="E281" s="459"/>
      <c r="F281" s="4285"/>
      <c r="G281" s="4291"/>
      <c r="H281" s="4253"/>
      <c r="I281" s="4259"/>
      <c r="J281" s="4232"/>
      <c r="K281" s="511" t="s">
        <v>29</v>
      </c>
      <c r="L281" s="1217">
        <f>SUM(L275:L280)</f>
        <v>0</v>
      </c>
      <c r="M281" s="1216"/>
      <c r="N281" s="1132"/>
      <c r="O281" s="507"/>
    </row>
    <row r="282" spans="1:15" ht="22.5" customHeight="1" x14ac:dyDescent="0.2">
      <c r="A282" s="4205" t="s">
        <v>103</v>
      </c>
      <c r="B282" s="4202" t="s">
        <v>33</v>
      </c>
      <c r="C282" s="4208" t="s">
        <v>35</v>
      </c>
      <c r="D282" s="1215" t="s">
        <v>74</v>
      </c>
      <c r="E282" s="4214"/>
      <c r="F282" s="4378" t="s">
        <v>439</v>
      </c>
      <c r="G282" s="4289" t="s">
        <v>438</v>
      </c>
      <c r="H282" s="4251" t="s">
        <v>437</v>
      </c>
      <c r="I282" s="4330" t="s">
        <v>39</v>
      </c>
      <c r="J282" s="4375" t="s">
        <v>38</v>
      </c>
      <c r="K282" s="728" t="s">
        <v>118</v>
      </c>
      <c r="L282" s="403">
        <v>0</v>
      </c>
      <c r="M282" s="1214"/>
      <c r="N282" s="693"/>
      <c r="O282" s="551"/>
    </row>
    <row r="283" spans="1:15" ht="22.5" customHeight="1" x14ac:dyDescent="0.2">
      <c r="A283" s="4206"/>
      <c r="B283" s="4203"/>
      <c r="C283" s="4209"/>
      <c r="D283" s="690"/>
      <c r="E283" s="4215"/>
      <c r="F283" s="4379"/>
      <c r="G283" s="4290"/>
      <c r="H283" s="4252"/>
      <c r="I283" s="4314"/>
      <c r="J283" s="4376"/>
      <c r="K283" s="411" t="s">
        <v>202</v>
      </c>
      <c r="L283" s="526">
        <v>0</v>
      </c>
      <c r="M283" s="698"/>
      <c r="N283" s="691"/>
      <c r="O283" s="543"/>
    </row>
    <row r="284" spans="1:15" ht="22.5" customHeight="1" x14ac:dyDescent="0.2">
      <c r="A284" s="4206"/>
      <c r="B284" s="4203"/>
      <c r="C284" s="4209"/>
      <c r="D284" s="690"/>
      <c r="E284" s="4215"/>
      <c r="F284" s="4379"/>
      <c r="G284" s="4290"/>
      <c r="H284" s="4252"/>
      <c r="I284" s="4314"/>
      <c r="J284" s="4376"/>
      <c r="K284" s="721" t="s">
        <v>134</v>
      </c>
      <c r="L284" s="526">
        <v>0</v>
      </c>
      <c r="M284" s="698"/>
      <c r="N284" s="691"/>
      <c r="O284" s="543"/>
    </row>
    <row r="285" spans="1:15" ht="22.5" customHeight="1" x14ac:dyDescent="0.2">
      <c r="A285" s="4206"/>
      <c r="B285" s="4203"/>
      <c r="C285" s="4209"/>
      <c r="D285" s="690"/>
      <c r="E285" s="4215"/>
      <c r="F285" s="4379"/>
      <c r="G285" s="4290"/>
      <c r="H285" s="4252"/>
      <c r="I285" s="4314"/>
      <c r="J285" s="4376"/>
      <c r="K285" s="721" t="s">
        <v>201</v>
      </c>
      <c r="L285" s="526">
        <v>0</v>
      </c>
      <c r="M285" s="698"/>
      <c r="N285" s="691"/>
      <c r="O285" s="543"/>
    </row>
    <row r="286" spans="1:15" ht="22.5" customHeight="1" x14ac:dyDescent="0.2">
      <c r="A286" s="4206"/>
      <c r="B286" s="4203"/>
      <c r="C286" s="4209"/>
      <c r="D286" s="690"/>
      <c r="E286" s="4215"/>
      <c r="F286" s="4379"/>
      <c r="G286" s="4290"/>
      <c r="H286" s="4252"/>
      <c r="I286" s="4314"/>
      <c r="J286" s="4376"/>
      <c r="K286" s="721" t="s">
        <v>154</v>
      </c>
      <c r="L286" s="526">
        <v>0</v>
      </c>
      <c r="M286" s="698"/>
      <c r="N286" s="691"/>
      <c r="O286" s="543"/>
    </row>
    <row r="287" spans="1:15" ht="22.5" customHeight="1" thickBot="1" x14ac:dyDescent="0.25">
      <c r="A287" s="4206"/>
      <c r="B287" s="4203"/>
      <c r="C287" s="4209"/>
      <c r="D287" s="690"/>
      <c r="E287" s="4215"/>
      <c r="F287" s="4379"/>
      <c r="G287" s="4290"/>
      <c r="H287" s="4252"/>
      <c r="I287" s="4314"/>
      <c r="J287" s="4376"/>
      <c r="K287" s="717" t="s">
        <v>133</v>
      </c>
      <c r="L287" s="688">
        <v>0</v>
      </c>
      <c r="M287" s="697"/>
      <c r="N287" s="686"/>
      <c r="O287" s="685"/>
    </row>
    <row r="288" spans="1:15" ht="22.5" customHeight="1" thickBot="1" x14ac:dyDescent="0.25">
      <c r="A288" s="4207"/>
      <c r="B288" s="4204"/>
      <c r="C288" s="4210"/>
      <c r="D288" s="684"/>
      <c r="E288" s="4216"/>
      <c r="F288" s="4380"/>
      <c r="G288" s="4291"/>
      <c r="H288" s="4253"/>
      <c r="I288" s="4315"/>
      <c r="J288" s="4377"/>
      <c r="K288" s="511" t="s">
        <v>29</v>
      </c>
      <c r="L288" s="456">
        <f>SUM(L282:L287)</f>
        <v>0</v>
      </c>
      <c r="M288" s="1213"/>
      <c r="N288" s="1212"/>
      <c r="O288" s="1119"/>
    </row>
    <row r="289" spans="1:27" ht="23.25" customHeight="1" thickBot="1" x14ac:dyDescent="0.25">
      <c r="A289" s="824" t="s">
        <v>103</v>
      </c>
      <c r="B289" s="1060" t="s">
        <v>33</v>
      </c>
      <c r="C289" s="4369" t="s">
        <v>34</v>
      </c>
      <c r="D289" s="4369"/>
      <c r="E289" s="4369"/>
      <c r="F289" s="4369"/>
      <c r="G289" s="4369"/>
      <c r="H289" s="4369"/>
      <c r="I289" s="4370"/>
      <c r="J289" s="1058"/>
      <c r="K289" s="1211" t="s">
        <v>29</v>
      </c>
      <c r="L289" s="1056">
        <f>L200+L219</f>
        <v>94.4</v>
      </c>
      <c r="M289" s="384"/>
      <c r="N289" s="384"/>
      <c r="O289" s="383"/>
    </row>
    <row r="290" spans="1:27" ht="22.5" customHeight="1" thickBot="1" x14ac:dyDescent="0.25">
      <c r="A290" s="1210" t="s">
        <v>103</v>
      </c>
      <c r="B290" s="1209" t="s">
        <v>35</v>
      </c>
      <c r="C290" s="1054" t="s">
        <v>436</v>
      </c>
      <c r="D290" s="790"/>
      <c r="E290" s="790"/>
      <c r="F290" s="790"/>
      <c r="G290" s="790"/>
      <c r="H290" s="790"/>
      <c r="I290" s="790"/>
      <c r="J290" s="658"/>
      <c r="K290" s="790"/>
      <c r="L290" s="658"/>
      <c r="M290" s="790"/>
      <c r="N290" s="790"/>
      <c r="O290" s="870"/>
    </row>
    <row r="291" spans="1:27" ht="29.45" customHeight="1" thickBot="1" x14ac:dyDescent="0.25">
      <c r="A291" s="1053"/>
      <c r="B291" s="812"/>
      <c r="C291" s="1052"/>
      <c r="D291" s="1050"/>
      <c r="E291" s="1050"/>
      <c r="F291" s="1050"/>
      <c r="G291" s="1050"/>
      <c r="H291" s="1050"/>
      <c r="I291" s="1050"/>
      <c r="J291" s="1051"/>
      <c r="K291" s="1050"/>
      <c r="L291" s="1049"/>
      <c r="M291" s="651" t="s">
        <v>435</v>
      </c>
      <c r="N291" s="650" t="s">
        <v>434</v>
      </c>
      <c r="O291" s="1116"/>
      <c r="Y291" s="1208"/>
    </row>
    <row r="292" spans="1:27" ht="17.25" customHeight="1" x14ac:dyDescent="0.2">
      <c r="A292" s="1034" t="s">
        <v>103</v>
      </c>
      <c r="B292" s="4505" t="s">
        <v>35</v>
      </c>
      <c r="C292" s="835" t="s">
        <v>33</v>
      </c>
      <c r="D292" s="1205"/>
      <c r="E292" s="1204"/>
      <c r="F292" s="4508" t="s">
        <v>433</v>
      </c>
      <c r="G292" s="4321" t="s">
        <v>431</v>
      </c>
      <c r="H292" s="4328" t="s">
        <v>40</v>
      </c>
      <c r="I292" s="4312" t="s">
        <v>39</v>
      </c>
      <c r="J292" s="4230" t="s">
        <v>38</v>
      </c>
      <c r="K292" s="1207" t="s">
        <v>118</v>
      </c>
      <c r="L292" s="858">
        <f t="shared" ref="L292:L297" si="0">L299</f>
        <v>0</v>
      </c>
      <c r="M292" s="1108"/>
      <c r="N292" s="1107"/>
      <c r="O292" s="1040"/>
      <c r="Y292" s="342"/>
    </row>
    <row r="293" spans="1:27" ht="17.25" customHeight="1" x14ac:dyDescent="0.2">
      <c r="A293" s="836"/>
      <c r="B293" s="4506"/>
      <c r="C293" s="835"/>
      <c r="D293" s="1205"/>
      <c r="E293" s="1204"/>
      <c r="F293" s="4508"/>
      <c r="G293" s="4321"/>
      <c r="H293" s="4328"/>
      <c r="I293" s="4312"/>
      <c r="J293" s="4231"/>
      <c r="K293" s="442" t="s">
        <v>202</v>
      </c>
      <c r="L293" s="858">
        <f t="shared" si="0"/>
        <v>0</v>
      </c>
      <c r="M293" s="1100"/>
      <c r="N293" s="1103"/>
      <c r="O293" s="837"/>
      <c r="Y293" s="342"/>
    </row>
    <row r="294" spans="1:27" ht="12.75" customHeight="1" x14ac:dyDescent="0.2">
      <c r="A294" s="836"/>
      <c r="B294" s="4506"/>
      <c r="C294" s="835"/>
      <c r="D294" s="1205"/>
      <c r="E294" s="1204"/>
      <c r="F294" s="4509"/>
      <c r="G294" s="4321"/>
      <c r="H294" s="4328"/>
      <c r="I294" s="4312"/>
      <c r="J294" s="4231"/>
      <c r="K294" s="859" t="s">
        <v>134</v>
      </c>
      <c r="L294" s="1206">
        <f t="shared" si="0"/>
        <v>0.1</v>
      </c>
      <c r="M294" s="1100"/>
      <c r="N294" s="1099"/>
      <c r="O294" s="837"/>
      <c r="Y294" s="342"/>
    </row>
    <row r="295" spans="1:27" x14ac:dyDescent="0.2">
      <c r="A295" s="836"/>
      <c r="B295" s="4506"/>
      <c r="C295" s="835"/>
      <c r="D295" s="1205"/>
      <c r="E295" s="1204"/>
      <c r="F295" s="4509"/>
      <c r="G295" s="4321"/>
      <c r="H295" s="4328"/>
      <c r="I295" s="4312"/>
      <c r="J295" s="842"/>
      <c r="K295" s="859" t="s">
        <v>201</v>
      </c>
      <c r="L295" s="858">
        <f t="shared" si="0"/>
        <v>0</v>
      </c>
      <c r="M295" s="839"/>
      <c r="N295" s="838"/>
      <c r="O295" s="837"/>
    </row>
    <row r="296" spans="1:27" ht="21" customHeight="1" x14ac:dyDescent="0.2">
      <c r="A296" s="836"/>
      <c r="B296" s="4506"/>
      <c r="C296" s="835"/>
      <c r="D296" s="1205"/>
      <c r="E296" s="1204"/>
      <c r="F296" s="4509"/>
      <c r="G296" s="4321"/>
      <c r="H296" s="4328"/>
      <c r="I296" s="4312"/>
      <c r="J296" s="842"/>
      <c r="K296" s="859" t="s">
        <v>154</v>
      </c>
      <c r="L296" s="858">
        <f t="shared" si="0"/>
        <v>0</v>
      </c>
      <c r="M296" s="839"/>
      <c r="N296" s="838"/>
      <c r="O296" s="837"/>
    </row>
    <row r="297" spans="1:27" ht="30" customHeight="1" thickBot="1" x14ac:dyDescent="0.25">
      <c r="A297" s="836"/>
      <c r="B297" s="4506"/>
      <c r="C297" s="835"/>
      <c r="D297" s="1205"/>
      <c r="E297" s="1204"/>
      <c r="F297" s="4509"/>
      <c r="G297" s="4321"/>
      <c r="H297" s="4328"/>
      <c r="I297" s="4312"/>
      <c r="J297" s="842"/>
      <c r="K297" s="857" t="s">
        <v>133</v>
      </c>
      <c r="L297" s="856">
        <f t="shared" si="0"/>
        <v>0</v>
      </c>
      <c r="M297" s="827"/>
      <c r="N297" s="826"/>
      <c r="O297" s="825"/>
    </row>
    <row r="298" spans="1:27" ht="17.25" customHeight="1" thickBot="1" x14ac:dyDescent="0.25">
      <c r="A298" s="824"/>
      <c r="B298" s="4507"/>
      <c r="C298" s="823"/>
      <c r="D298" s="823"/>
      <c r="E298" s="1203"/>
      <c r="F298" s="4510"/>
      <c r="G298" s="4322"/>
      <c r="H298" s="4329"/>
      <c r="I298" s="4313"/>
      <c r="J298" s="855"/>
      <c r="K298" s="818" t="s">
        <v>29</v>
      </c>
      <c r="L298" s="817">
        <f>SUM(L292:L297)</f>
        <v>0.1</v>
      </c>
      <c r="M298" s="816"/>
      <c r="N298" s="815"/>
      <c r="O298" s="814"/>
    </row>
    <row r="299" spans="1:27" ht="21" customHeight="1" x14ac:dyDescent="0.2">
      <c r="A299" s="1034" t="s">
        <v>103</v>
      </c>
      <c r="B299" s="4505" t="s">
        <v>35</v>
      </c>
      <c r="C299" s="835" t="s">
        <v>33</v>
      </c>
      <c r="D299" s="1202" t="s">
        <v>35</v>
      </c>
      <c r="E299" s="1201"/>
      <c r="F299" s="4283" t="s">
        <v>432</v>
      </c>
      <c r="G299" s="4289" t="s">
        <v>431</v>
      </c>
      <c r="H299" s="4251" t="s">
        <v>40</v>
      </c>
      <c r="I299" s="4511" t="s">
        <v>222</v>
      </c>
      <c r="J299" s="4230" t="s">
        <v>430</v>
      </c>
      <c r="K299" s="850" t="s">
        <v>118</v>
      </c>
      <c r="L299" s="849">
        <v>0</v>
      </c>
      <c r="M299" s="848" t="s">
        <v>212</v>
      </c>
      <c r="N299" s="847" t="s">
        <v>46</v>
      </c>
      <c r="O299" s="846"/>
      <c r="AA299" s="1195"/>
    </row>
    <row r="300" spans="1:27" ht="21" customHeight="1" x14ac:dyDescent="0.2">
      <c r="A300" s="836"/>
      <c r="B300" s="4506"/>
      <c r="C300" s="835"/>
      <c r="D300" s="1199"/>
      <c r="E300" s="1198"/>
      <c r="F300" s="4284"/>
      <c r="G300" s="4290"/>
      <c r="H300" s="4252"/>
      <c r="I300" s="4512"/>
      <c r="J300" s="4231"/>
      <c r="K300" s="474" t="s">
        <v>202</v>
      </c>
      <c r="L300" s="840"/>
      <c r="M300" s="1030"/>
      <c r="N300" s="860"/>
      <c r="O300" s="843"/>
      <c r="AA300" s="1195"/>
    </row>
    <row r="301" spans="1:27" ht="19.5" customHeight="1" x14ac:dyDescent="0.2">
      <c r="A301" s="836"/>
      <c r="B301" s="4506"/>
      <c r="C301" s="835"/>
      <c r="D301" s="1199"/>
      <c r="E301" s="1198"/>
      <c r="F301" s="4284"/>
      <c r="G301" s="4290"/>
      <c r="H301" s="4252"/>
      <c r="I301" s="4512"/>
      <c r="J301" s="4231"/>
      <c r="K301" s="841" t="s">
        <v>134</v>
      </c>
      <c r="L301" s="1200">
        <v>0.1</v>
      </c>
      <c r="M301" s="570" t="s">
        <v>429</v>
      </c>
      <c r="N301" s="844" t="s">
        <v>46</v>
      </c>
      <c r="O301" s="843"/>
      <c r="AA301" s="1195"/>
    </row>
    <row r="302" spans="1:27" ht="26.25" customHeight="1" x14ac:dyDescent="0.2">
      <c r="A302" s="836"/>
      <c r="B302" s="4506"/>
      <c r="C302" s="835"/>
      <c r="D302" s="1199"/>
      <c r="E302" s="1198"/>
      <c r="F302" s="4284"/>
      <c r="G302" s="4290"/>
      <c r="H302" s="4252"/>
      <c r="I302" s="4512"/>
      <c r="J302" s="842"/>
      <c r="K302" s="841" t="s">
        <v>201</v>
      </c>
      <c r="L302" s="840"/>
      <c r="M302" s="839"/>
      <c r="N302" s="838"/>
      <c r="O302" s="837"/>
      <c r="AA302" s="1195"/>
    </row>
    <row r="303" spans="1:27" ht="25.5" customHeight="1" x14ac:dyDescent="0.2">
      <c r="A303" s="836"/>
      <c r="B303" s="4506"/>
      <c r="C303" s="835"/>
      <c r="D303" s="1199"/>
      <c r="E303" s="1198"/>
      <c r="F303" s="4284"/>
      <c r="G303" s="4290"/>
      <c r="H303" s="4252"/>
      <c r="I303" s="4512"/>
      <c r="J303" s="842"/>
      <c r="K303" s="841" t="s">
        <v>154</v>
      </c>
      <c r="L303" s="840"/>
      <c r="M303" s="839"/>
      <c r="N303" s="838"/>
      <c r="O303" s="837"/>
      <c r="AA303" s="1195"/>
    </row>
    <row r="304" spans="1:27" ht="23.25" customHeight="1" thickBot="1" x14ac:dyDescent="0.25">
      <c r="A304" s="836"/>
      <c r="B304" s="4506"/>
      <c r="C304" s="835"/>
      <c r="D304" s="1199"/>
      <c r="E304" s="1198"/>
      <c r="F304" s="4284"/>
      <c r="G304" s="4290"/>
      <c r="H304" s="4252"/>
      <c r="I304" s="4512"/>
      <c r="J304" s="842"/>
      <c r="K304" s="829" t="s">
        <v>133</v>
      </c>
      <c r="L304" s="828"/>
      <c r="M304" s="827"/>
      <c r="N304" s="826"/>
      <c r="O304" s="825"/>
      <c r="AA304" s="1195"/>
    </row>
    <row r="305" spans="1:27" ht="25.5" customHeight="1" thickBot="1" x14ac:dyDescent="0.25">
      <c r="A305" s="824"/>
      <c r="B305" s="4507"/>
      <c r="C305" s="823"/>
      <c r="D305" s="1197"/>
      <c r="E305" s="1196"/>
      <c r="F305" s="4285"/>
      <c r="G305" s="4291"/>
      <c r="H305" s="4253"/>
      <c r="I305" s="4513"/>
      <c r="J305" s="855"/>
      <c r="K305" s="818" t="s">
        <v>29</v>
      </c>
      <c r="L305" s="817">
        <f>SUM(L299:L304)</f>
        <v>0.1</v>
      </c>
      <c r="M305" s="816"/>
      <c r="N305" s="815"/>
      <c r="O305" s="814"/>
      <c r="AA305" s="1195"/>
    </row>
    <row r="306" spans="1:27" ht="13.5" thickBot="1" x14ac:dyDescent="0.25">
      <c r="A306" s="1194" t="s">
        <v>103</v>
      </c>
      <c r="B306" s="812" t="s">
        <v>35</v>
      </c>
      <c r="C306" s="4323" t="s">
        <v>34</v>
      </c>
      <c r="D306" s="4323"/>
      <c r="E306" s="4323"/>
      <c r="F306" s="4323"/>
      <c r="G306" s="4323"/>
      <c r="H306" s="4323"/>
      <c r="I306" s="4324"/>
      <c r="J306" s="811"/>
      <c r="K306" s="810" t="s">
        <v>29</v>
      </c>
      <c r="L306" s="809">
        <f>L298*1</f>
        <v>0.1</v>
      </c>
      <c r="M306" s="678"/>
      <c r="N306" s="678"/>
      <c r="O306" s="677"/>
    </row>
    <row r="307" spans="1:27" ht="13.5" thickBot="1" x14ac:dyDescent="0.25">
      <c r="A307" s="1193" t="s">
        <v>103</v>
      </c>
      <c r="B307" s="1193"/>
      <c r="C307" s="4592" t="s">
        <v>32</v>
      </c>
      <c r="D307" s="4592"/>
      <c r="E307" s="4592"/>
      <c r="F307" s="4592"/>
      <c r="G307" s="4592"/>
      <c r="H307" s="4592"/>
      <c r="I307" s="4593"/>
      <c r="J307" s="1192"/>
      <c r="K307" s="1191" t="s">
        <v>29</v>
      </c>
      <c r="L307" s="1190">
        <f>L306+L289</f>
        <v>94.5</v>
      </c>
      <c r="M307" s="674"/>
      <c r="N307" s="674"/>
      <c r="O307" s="673"/>
    </row>
    <row r="308" spans="1:27" ht="27.75" customHeight="1" thickBot="1" x14ac:dyDescent="0.25">
      <c r="A308" s="1189" t="s">
        <v>101</v>
      </c>
      <c r="B308" s="1188"/>
      <c r="C308" s="1187" t="s">
        <v>428</v>
      </c>
      <c r="D308" s="1018"/>
      <c r="E308" s="1018"/>
      <c r="F308" s="1186"/>
      <c r="G308" s="1186"/>
      <c r="H308" s="1018"/>
      <c r="I308" s="1018"/>
      <c r="J308" s="1018"/>
      <c r="K308" s="1018"/>
      <c r="L308" s="1185"/>
      <c r="M308" s="668"/>
      <c r="N308" s="668"/>
      <c r="O308" s="1184"/>
    </row>
    <row r="309" spans="1:27" ht="39" thickBot="1" x14ac:dyDescent="0.25">
      <c r="A309" s="666"/>
      <c r="B309" s="665"/>
      <c r="C309" s="663"/>
      <c r="D309" s="663"/>
      <c r="E309" s="663"/>
      <c r="F309" s="664"/>
      <c r="G309" s="664"/>
      <c r="H309" s="663"/>
      <c r="I309" s="663"/>
      <c r="J309" s="663"/>
      <c r="K309" s="663"/>
      <c r="L309" s="1051"/>
      <c r="M309" s="786" t="s">
        <v>427</v>
      </c>
      <c r="N309" s="650" t="s">
        <v>46</v>
      </c>
      <c r="O309" s="649">
        <v>5</v>
      </c>
    </row>
    <row r="310" spans="1:27" ht="25.5" customHeight="1" thickBot="1" x14ac:dyDescent="0.25">
      <c r="A310" s="789" t="s">
        <v>101</v>
      </c>
      <c r="B310" s="954" t="s">
        <v>33</v>
      </c>
      <c r="C310" s="792" t="s">
        <v>426</v>
      </c>
      <c r="D310" s="791"/>
      <c r="E310" s="791"/>
      <c r="F310" s="791"/>
      <c r="G310" s="791"/>
      <c r="H310" s="791"/>
      <c r="I310" s="791"/>
      <c r="J310" s="791"/>
      <c r="K310" s="791"/>
      <c r="L310" s="659"/>
      <c r="M310" s="790"/>
      <c r="N310" s="790"/>
      <c r="O310" s="657"/>
    </row>
    <row r="311" spans="1:27" ht="33.75" customHeight="1" thickBot="1" x14ac:dyDescent="0.25">
      <c r="A311" s="656"/>
      <c r="B311" s="389"/>
      <c r="C311" s="653"/>
      <c r="D311" s="653"/>
      <c r="E311" s="653"/>
      <c r="F311" s="653"/>
      <c r="G311" s="653"/>
      <c r="H311" s="653"/>
      <c r="I311" s="653"/>
      <c r="J311" s="654"/>
      <c r="K311" s="653"/>
      <c r="L311" s="653"/>
      <c r="M311" s="786" t="s">
        <v>425</v>
      </c>
      <c r="N311" s="650" t="s">
        <v>46</v>
      </c>
      <c r="O311" s="871">
        <v>2</v>
      </c>
    </row>
    <row r="312" spans="1:27" ht="17.25" customHeight="1" x14ac:dyDescent="0.2">
      <c r="A312" s="755" t="s">
        <v>101</v>
      </c>
      <c r="B312" s="4202" t="s">
        <v>33</v>
      </c>
      <c r="C312" s="753" t="s">
        <v>33</v>
      </c>
      <c r="D312" s="1183"/>
      <c r="E312" s="1146"/>
      <c r="F312" s="4504" t="s">
        <v>424</v>
      </c>
      <c r="G312" s="4320" t="s">
        <v>396</v>
      </c>
      <c r="H312" s="4251" t="s">
        <v>40</v>
      </c>
      <c r="I312" s="4257" t="s">
        <v>39</v>
      </c>
      <c r="J312" s="4230" t="s">
        <v>38</v>
      </c>
      <c r="K312" s="444" t="s">
        <v>118</v>
      </c>
      <c r="L312" s="648">
        <f>L319+L326+L332+L338+L344+L351+L357+L364+L371+L378+L384+L391+L398+L405+L412</f>
        <v>4.9000000000000004</v>
      </c>
      <c r="M312" s="579" t="s">
        <v>242</v>
      </c>
      <c r="N312" s="578" t="s">
        <v>46</v>
      </c>
      <c r="O312" s="637">
        <v>5</v>
      </c>
    </row>
    <row r="313" spans="1:27" ht="17.25" customHeight="1" x14ac:dyDescent="0.2">
      <c r="A313" s="751"/>
      <c r="B313" s="4203"/>
      <c r="C313" s="749"/>
      <c r="D313" s="742"/>
      <c r="E313" s="1142"/>
      <c r="F313" s="4292"/>
      <c r="G313" s="4321"/>
      <c r="H313" s="4252"/>
      <c r="I313" s="4258"/>
      <c r="J313" s="4231"/>
      <c r="K313" s="442" t="s">
        <v>202</v>
      </c>
      <c r="L313" s="645">
        <f>L320+L345+L358+L365+L372+L385+L392+L399+L406+L413</f>
        <v>23.5</v>
      </c>
      <c r="M313" s="592"/>
      <c r="N313" s="591"/>
      <c r="O313" s="620"/>
    </row>
    <row r="314" spans="1:27" ht="15" x14ac:dyDescent="0.2">
      <c r="A314" s="751"/>
      <c r="B314" s="4203"/>
      <c r="C314" s="749"/>
      <c r="D314" s="742"/>
      <c r="E314" s="1142"/>
      <c r="F314" s="4293"/>
      <c r="G314" s="4321"/>
      <c r="H314" s="4252"/>
      <c r="I314" s="4258"/>
      <c r="J314" s="4231"/>
      <c r="K314" s="437" t="s">
        <v>134</v>
      </c>
      <c r="L314" s="645">
        <f>L321+L327+L333+L339+L346+L352+L359+L366+L373+L379+L386+L400+L407+L393+L414</f>
        <v>30.6</v>
      </c>
      <c r="M314" s="592"/>
      <c r="N314" s="621"/>
      <c r="O314" s="620"/>
    </row>
    <row r="315" spans="1:27" ht="15" customHeight="1" x14ac:dyDescent="0.2">
      <c r="A315" s="751"/>
      <c r="B315" s="4203"/>
      <c r="C315" s="749"/>
      <c r="D315" s="742"/>
      <c r="E315" s="1142"/>
      <c r="F315" s="4293"/>
      <c r="G315" s="4321"/>
      <c r="H315" s="4252"/>
      <c r="I315" s="4258"/>
      <c r="J315" s="433"/>
      <c r="K315" s="437" t="s">
        <v>201</v>
      </c>
      <c r="L315" s="645">
        <f>L322+L328+L334+L340+L347+L353+L360+L367+L374+L380+L387+L401+L408+L394+L415</f>
        <v>0</v>
      </c>
      <c r="M315" s="592"/>
      <c r="N315" s="621"/>
      <c r="O315" s="620"/>
    </row>
    <row r="316" spans="1:27" ht="15" customHeight="1" x14ac:dyDescent="0.2">
      <c r="A316" s="751"/>
      <c r="B316" s="4203"/>
      <c r="C316" s="749"/>
      <c r="D316" s="742"/>
      <c r="E316" s="1142"/>
      <c r="F316" s="4293"/>
      <c r="G316" s="4321"/>
      <c r="H316" s="4252"/>
      <c r="I316" s="4258"/>
      <c r="J316" s="433"/>
      <c r="K316" s="437" t="s">
        <v>154</v>
      </c>
      <c r="L316" s="645">
        <f>L323+L329+L335+L341+L348+L354+L361+L368+L375+L381+L388+L402+L409+L395+L416</f>
        <v>95.6</v>
      </c>
      <c r="M316" s="592"/>
      <c r="N316" s="621"/>
      <c r="O316" s="620"/>
    </row>
    <row r="317" spans="1:27" ht="19.5" customHeight="1" thickBot="1" x14ac:dyDescent="0.25">
      <c r="A317" s="751"/>
      <c r="B317" s="4203"/>
      <c r="C317" s="749"/>
      <c r="D317" s="742"/>
      <c r="E317" s="1142"/>
      <c r="F317" s="4293"/>
      <c r="G317" s="4321"/>
      <c r="H317" s="4252"/>
      <c r="I317" s="4258"/>
      <c r="J317" s="433"/>
      <c r="K317" s="869" t="s">
        <v>200</v>
      </c>
      <c r="L317" s="868">
        <f>+L417+L324+L330+L336+L342+L349+L355+L362+L369+L376+L389+L396+L403+L410</f>
        <v>0</v>
      </c>
      <c r="M317" s="616"/>
      <c r="N317" s="615"/>
      <c r="O317" s="614"/>
    </row>
    <row r="318" spans="1:27" ht="19.5" customHeight="1" thickBot="1" x14ac:dyDescent="0.25">
      <c r="A318" s="399"/>
      <c r="B318" s="4204"/>
      <c r="C318" s="429"/>
      <c r="D318" s="429"/>
      <c r="E318" s="428"/>
      <c r="F318" s="4294"/>
      <c r="G318" s="4322"/>
      <c r="H318" s="4253"/>
      <c r="I318" s="4259"/>
      <c r="J318" s="612"/>
      <c r="K318" s="555" t="s">
        <v>29</v>
      </c>
      <c r="L318" s="510">
        <f>SUM(L312:L317)</f>
        <v>154.6</v>
      </c>
      <c r="M318" s="557"/>
      <c r="N318" s="508"/>
      <c r="O318" s="593"/>
    </row>
    <row r="319" spans="1:27" ht="14.25" customHeight="1" x14ac:dyDescent="0.2">
      <c r="A319" s="755" t="s">
        <v>101</v>
      </c>
      <c r="B319" s="4202" t="s">
        <v>33</v>
      </c>
      <c r="C319" s="753" t="s">
        <v>33</v>
      </c>
      <c r="D319" s="695" t="s">
        <v>33</v>
      </c>
      <c r="E319" s="582"/>
      <c r="F319" s="4301" t="s">
        <v>423</v>
      </c>
      <c r="G319" s="4320" t="s">
        <v>396</v>
      </c>
      <c r="H319" s="4251" t="s">
        <v>40</v>
      </c>
      <c r="I319" s="1181" t="s">
        <v>421</v>
      </c>
      <c r="J319" s="775" t="s">
        <v>38</v>
      </c>
      <c r="K319" s="529" t="s">
        <v>118</v>
      </c>
      <c r="L319" s="580"/>
      <c r="M319" s="761"/>
      <c r="N319" s="760"/>
      <c r="O319" s="759"/>
      <c r="Y319" s="342"/>
    </row>
    <row r="320" spans="1:27" ht="14.25" customHeight="1" x14ac:dyDescent="0.2">
      <c r="A320" s="751"/>
      <c r="B320" s="4203"/>
      <c r="C320" s="749"/>
      <c r="D320" s="690"/>
      <c r="E320" s="565"/>
      <c r="F320" s="4302"/>
      <c r="G320" s="4321"/>
      <c r="H320" s="4252"/>
      <c r="I320" s="929"/>
      <c r="J320" s="748" t="s">
        <v>419</v>
      </c>
      <c r="K320" s="474" t="s">
        <v>202</v>
      </c>
      <c r="L320" s="575"/>
      <c r="M320" s="935"/>
      <c r="N320" s="1182"/>
      <c r="O320" s="568"/>
      <c r="Y320" s="342"/>
    </row>
    <row r="321" spans="1:29" ht="17.25" customHeight="1" x14ac:dyDescent="0.2">
      <c r="A321" s="751"/>
      <c r="B321" s="4203"/>
      <c r="C321" s="749"/>
      <c r="D321" s="690"/>
      <c r="E321" s="565"/>
      <c r="F321" s="4302"/>
      <c r="G321" s="4321"/>
      <c r="H321" s="4252"/>
      <c r="I321" s="929"/>
      <c r="J321" s="773"/>
      <c r="K321" s="527" t="s">
        <v>134</v>
      </c>
      <c r="L321" s="575"/>
      <c r="M321" s="758"/>
      <c r="N321" s="757"/>
      <c r="O321" s="568"/>
      <c r="Y321" s="342"/>
    </row>
    <row r="322" spans="1:29" ht="21" customHeight="1" x14ac:dyDescent="0.2">
      <c r="A322" s="751"/>
      <c r="B322" s="4203"/>
      <c r="C322" s="749"/>
      <c r="D322" s="690"/>
      <c r="E322" s="565"/>
      <c r="F322" s="4302"/>
      <c r="G322" s="4321"/>
      <c r="H322" s="4252"/>
      <c r="I322" s="4399"/>
      <c r="J322" s="433"/>
      <c r="K322" s="527" t="s">
        <v>201</v>
      </c>
      <c r="L322" s="575"/>
      <c r="M322" s="592"/>
      <c r="N322" s="621"/>
      <c r="O322" s="620"/>
    </row>
    <row r="323" spans="1:29" ht="18.75" customHeight="1" x14ac:dyDescent="0.2">
      <c r="A323" s="751"/>
      <c r="B323" s="4203"/>
      <c r="C323" s="749"/>
      <c r="D323" s="690"/>
      <c r="E323" s="565"/>
      <c r="F323" s="4302"/>
      <c r="G323" s="4321"/>
      <c r="H323" s="4252"/>
      <c r="I323" s="4399"/>
      <c r="J323" s="433"/>
      <c r="K323" s="527" t="s">
        <v>154</v>
      </c>
      <c r="L323" s="473">
        <v>2.4</v>
      </c>
      <c r="M323" s="592"/>
      <c r="N323" s="621"/>
      <c r="O323" s="568"/>
      <c r="AB323" s="342"/>
      <c r="AC323" s="342"/>
    </row>
    <row r="324" spans="1:29" ht="15.75" customHeight="1" thickBot="1" x14ac:dyDescent="0.25">
      <c r="A324" s="751"/>
      <c r="B324" s="4203"/>
      <c r="C324" s="749"/>
      <c r="D324" s="690"/>
      <c r="E324" s="565"/>
      <c r="F324" s="4302"/>
      <c r="G324" s="4321"/>
      <c r="H324" s="4252"/>
      <c r="I324" s="4399"/>
      <c r="J324" s="433"/>
      <c r="K324" s="519" t="s">
        <v>200</v>
      </c>
      <c r="L324" s="740"/>
      <c r="M324" s="768"/>
      <c r="N324" s="615"/>
      <c r="O324" s="614"/>
    </row>
    <row r="325" spans="1:29" ht="21.75" customHeight="1" thickBot="1" x14ac:dyDescent="0.25">
      <c r="A325" s="399"/>
      <c r="B325" s="4204"/>
      <c r="C325" s="429"/>
      <c r="D325" s="460"/>
      <c r="E325" s="459"/>
      <c r="F325" s="4303"/>
      <c r="G325" s="4322"/>
      <c r="H325" s="4253"/>
      <c r="I325" s="4400"/>
      <c r="J325" s="612"/>
      <c r="K325" s="555" t="s">
        <v>29</v>
      </c>
      <c r="L325" s="510">
        <f>SUM(L319:L324)</f>
        <v>2.4</v>
      </c>
      <c r="M325" s="557"/>
      <c r="N325" s="508"/>
      <c r="O325" s="558"/>
    </row>
    <row r="326" spans="1:29" ht="47.25" hidden="1" customHeight="1" x14ac:dyDescent="0.2">
      <c r="A326" s="755" t="s">
        <v>101</v>
      </c>
      <c r="B326" s="4202" t="s">
        <v>33</v>
      </c>
      <c r="C326" s="753" t="s">
        <v>33</v>
      </c>
      <c r="D326" s="695" t="s">
        <v>35</v>
      </c>
      <c r="E326" s="582"/>
      <c r="F326" s="4553" t="s">
        <v>422</v>
      </c>
      <c r="G326" s="4320" t="s">
        <v>396</v>
      </c>
      <c r="H326" s="4251" t="s">
        <v>40</v>
      </c>
      <c r="I326" s="1181" t="s">
        <v>421</v>
      </c>
      <c r="J326" s="775" t="s">
        <v>420</v>
      </c>
      <c r="K326" s="529" t="s">
        <v>118</v>
      </c>
      <c r="L326" s="580"/>
      <c r="M326" s="579" t="s">
        <v>212</v>
      </c>
      <c r="N326" s="578" t="s">
        <v>46</v>
      </c>
      <c r="O326" s="637">
        <v>1</v>
      </c>
    </row>
    <row r="327" spans="1:29" ht="36" hidden="1" customHeight="1" x14ac:dyDescent="0.2">
      <c r="A327" s="751"/>
      <c r="B327" s="4203"/>
      <c r="C327" s="749"/>
      <c r="D327" s="690"/>
      <c r="E327" s="565"/>
      <c r="F327" s="4554"/>
      <c r="G327" s="4321"/>
      <c r="H327" s="4252"/>
      <c r="I327" s="929"/>
      <c r="J327" s="773" t="s">
        <v>419</v>
      </c>
      <c r="K327" s="527" t="s">
        <v>134</v>
      </c>
      <c r="L327" s="575"/>
      <c r="M327" s="570" t="s">
        <v>418</v>
      </c>
      <c r="N327" s="569" t="s">
        <v>46</v>
      </c>
      <c r="O327" s="620">
        <v>2</v>
      </c>
    </row>
    <row r="328" spans="1:29" ht="57" hidden="1" customHeight="1" x14ac:dyDescent="0.2">
      <c r="A328" s="751"/>
      <c r="B328" s="4203"/>
      <c r="C328" s="749"/>
      <c r="D328" s="690"/>
      <c r="E328" s="565"/>
      <c r="F328" s="4554"/>
      <c r="G328" s="4321"/>
      <c r="H328" s="4252"/>
      <c r="I328" s="929"/>
      <c r="J328" s="773"/>
      <c r="K328" s="527" t="s">
        <v>201</v>
      </c>
      <c r="L328" s="575"/>
      <c r="M328" s="592"/>
      <c r="N328" s="621"/>
      <c r="O328" s="568"/>
    </row>
    <row r="329" spans="1:29" ht="45" hidden="1" customHeight="1" x14ac:dyDescent="0.2">
      <c r="A329" s="751"/>
      <c r="B329" s="4203"/>
      <c r="C329" s="749"/>
      <c r="D329" s="690"/>
      <c r="E329" s="565"/>
      <c r="F329" s="4554"/>
      <c r="G329" s="4321"/>
      <c r="H329" s="4252"/>
      <c r="I329" s="929"/>
      <c r="J329" s="773"/>
      <c r="K329" s="527" t="s">
        <v>154</v>
      </c>
      <c r="L329" s="575"/>
      <c r="M329" s="592"/>
      <c r="N329" s="621"/>
      <c r="O329" s="568"/>
    </row>
    <row r="330" spans="1:29" ht="51" hidden="1" customHeight="1" thickBot="1" x14ac:dyDescent="0.25">
      <c r="A330" s="751"/>
      <c r="B330" s="4203"/>
      <c r="C330" s="749"/>
      <c r="D330" s="690"/>
      <c r="E330" s="565"/>
      <c r="F330" s="4554"/>
      <c r="G330" s="4321"/>
      <c r="H330" s="4252"/>
      <c r="I330" s="4258"/>
      <c r="J330" s="433"/>
      <c r="K330" s="519" t="s">
        <v>133</v>
      </c>
      <c r="L330" s="740"/>
      <c r="M330" s="616"/>
      <c r="N330" s="615"/>
      <c r="O330" s="614"/>
    </row>
    <row r="331" spans="1:29" ht="73.5" hidden="1" customHeight="1" thickBot="1" x14ac:dyDescent="0.25">
      <c r="A331" s="399"/>
      <c r="B331" s="4204"/>
      <c r="C331" s="429"/>
      <c r="D331" s="460"/>
      <c r="E331" s="459"/>
      <c r="F331" s="4577"/>
      <c r="G331" s="4322"/>
      <c r="H331" s="4253"/>
      <c r="I331" s="4259"/>
      <c r="J331" s="612"/>
      <c r="K331" s="555" t="s">
        <v>29</v>
      </c>
      <c r="L331" s="510">
        <f>SUM(L326:L330)</f>
        <v>0</v>
      </c>
      <c r="M331" s="557"/>
      <c r="N331" s="508"/>
      <c r="O331" s="558"/>
    </row>
    <row r="332" spans="1:29" ht="69.75" hidden="1" customHeight="1" x14ac:dyDescent="0.2">
      <c r="A332" s="755" t="s">
        <v>101</v>
      </c>
      <c r="B332" s="4202" t="s">
        <v>33</v>
      </c>
      <c r="C332" s="753" t="s">
        <v>33</v>
      </c>
      <c r="D332" s="695" t="s">
        <v>103</v>
      </c>
      <c r="E332" s="1173"/>
      <c r="F332" s="4301" t="s">
        <v>417</v>
      </c>
      <c r="G332" s="4320" t="s">
        <v>396</v>
      </c>
      <c r="H332" s="4251" t="s">
        <v>40</v>
      </c>
      <c r="I332" s="4257" t="s">
        <v>319</v>
      </c>
      <c r="J332" s="775" t="s">
        <v>322</v>
      </c>
      <c r="K332" s="529" t="s">
        <v>118</v>
      </c>
      <c r="L332" s="580"/>
      <c r="M332" s="579"/>
      <c r="N332" s="578"/>
      <c r="O332" s="637"/>
    </row>
    <row r="333" spans="1:29" ht="54.75" hidden="1" customHeight="1" x14ac:dyDescent="0.2">
      <c r="A333" s="751"/>
      <c r="B333" s="4203"/>
      <c r="C333" s="749"/>
      <c r="D333" s="690"/>
      <c r="E333" s="1172"/>
      <c r="F333" s="4302"/>
      <c r="G333" s="4321"/>
      <c r="H333" s="4252"/>
      <c r="I333" s="4258"/>
      <c r="J333" s="576" t="s">
        <v>321</v>
      </c>
      <c r="K333" s="527" t="s">
        <v>134</v>
      </c>
      <c r="L333" s="575"/>
      <c r="M333" s="570"/>
      <c r="N333" s="569"/>
      <c r="O333" s="620"/>
      <c r="R333" s="342"/>
    </row>
    <row r="334" spans="1:29" ht="48.75" hidden="1" customHeight="1" x14ac:dyDescent="0.2">
      <c r="A334" s="751"/>
      <c r="B334" s="4203"/>
      <c r="C334" s="749"/>
      <c r="D334" s="690"/>
      <c r="E334" s="1172"/>
      <c r="F334" s="4302"/>
      <c r="G334" s="4321"/>
      <c r="H334" s="4252"/>
      <c r="I334" s="4258"/>
      <c r="J334" s="433"/>
      <c r="K334" s="527" t="s">
        <v>201</v>
      </c>
      <c r="L334" s="575"/>
      <c r="M334" s="592"/>
      <c r="N334" s="621"/>
      <c r="O334" s="568"/>
    </row>
    <row r="335" spans="1:29" ht="48.75" hidden="1" customHeight="1" x14ac:dyDescent="0.2">
      <c r="A335" s="751"/>
      <c r="B335" s="4203"/>
      <c r="C335" s="749"/>
      <c r="D335" s="690"/>
      <c r="E335" s="1172"/>
      <c r="F335" s="4302"/>
      <c r="G335" s="4321"/>
      <c r="H335" s="4252"/>
      <c r="I335" s="4258"/>
      <c r="J335" s="433"/>
      <c r="K335" s="527" t="s">
        <v>154</v>
      </c>
      <c r="L335" s="575">
        <v>0</v>
      </c>
      <c r="M335" s="592"/>
      <c r="N335" s="621"/>
      <c r="O335" s="568"/>
    </row>
    <row r="336" spans="1:29" ht="36.75" hidden="1" customHeight="1" thickBot="1" x14ac:dyDescent="0.25">
      <c r="A336" s="751"/>
      <c r="B336" s="4203"/>
      <c r="C336" s="749"/>
      <c r="D336" s="690"/>
      <c r="E336" s="1172"/>
      <c r="F336" s="4302"/>
      <c r="G336" s="4321"/>
      <c r="H336" s="4252"/>
      <c r="I336" s="4258"/>
      <c r="J336" s="433"/>
      <c r="K336" s="519" t="s">
        <v>200</v>
      </c>
      <c r="L336" s="740"/>
      <c r="M336" s="616"/>
      <c r="N336" s="615"/>
      <c r="O336" s="614"/>
    </row>
    <row r="337" spans="1:28" ht="44.25" hidden="1" customHeight="1" thickBot="1" x14ac:dyDescent="0.25">
      <c r="A337" s="399"/>
      <c r="B337" s="4204"/>
      <c r="C337" s="429"/>
      <c r="D337" s="460"/>
      <c r="E337" s="703"/>
      <c r="F337" s="4303"/>
      <c r="G337" s="4322"/>
      <c r="H337" s="396"/>
      <c r="I337" s="4259"/>
      <c r="J337" s="612"/>
      <c r="K337" s="555" t="s">
        <v>29</v>
      </c>
      <c r="L337" s="510">
        <f>SUM(L332:L336)</f>
        <v>0</v>
      </c>
      <c r="M337" s="557"/>
      <c r="N337" s="508"/>
      <c r="O337" s="558"/>
    </row>
    <row r="338" spans="1:28" ht="40.5" hidden="1" customHeight="1" x14ac:dyDescent="0.2">
      <c r="A338" s="755" t="s">
        <v>101</v>
      </c>
      <c r="B338" s="4202" t="s">
        <v>33</v>
      </c>
      <c r="C338" s="753" t="s">
        <v>33</v>
      </c>
      <c r="D338" s="695" t="s">
        <v>101</v>
      </c>
      <c r="E338" s="1178"/>
      <c r="F338" s="4301" t="s">
        <v>416</v>
      </c>
      <c r="G338" s="4320" t="s">
        <v>396</v>
      </c>
      <c r="H338" s="4341" t="s">
        <v>40</v>
      </c>
      <c r="I338" s="4257" t="s">
        <v>39</v>
      </c>
      <c r="J338" s="4230"/>
      <c r="K338" s="529" t="s">
        <v>118</v>
      </c>
      <c r="L338" s="580"/>
      <c r="M338" s="579"/>
      <c r="N338" s="578"/>
      <c r="O338" s="637"/>
    </row>
    <row r="339" spans="1:28" ht="63" hidden="1" customHeight="1" x14ac:dyDescent="0.2">
      <c r="A339" s="751"/>
      <c r="B339" s="4203"/>
      <c r="C339" s="749"/>
      <c r="D339" s="690"/>
      <c r="E339" s="1175"/>
      <c r="F339" s="4302"/>
      <c r="G339" s="4321"/>
      <c r="H339" s="4342"/>
      <c r="I339" s="4258"/>
      <c r="J339" s="4231"/>
      <c r="K339" s="527" t="s">
        <v>134</v>
      </c>
      <c r="L339" s="575"/>
      <c r="M339" s="570"/>
      <c r="N339" s="569"/>
      <c r="O339" s="568"/>
    </row>
    <row r="340" spans="1:28" ht="49.5" hidden="1" customHeight="1" x14ac:dyDescent="0.2">
      <c r="A340" s="751"/>
      <c r="B340" s="4203"/>
      <c r="C340" s="749"/>
      <c r="D340" s="690"/>
      <c r="E340" s="1175"/>
      <c r="F340" s="4302"/>
      <c r="G340" s="4321"/>
      <c r="H340" s="4342"/>
      <c r="I340" s="4258"/>
      <c r="J340" s="433"/>
      <c r="K340" s="527" t="s">
        <v>201</v>
      </c>
      <c r="L340" s="575"/>
      <c r="M340" s="592"/>
      <c r="N340" s="621"/>
      <c r="O340" s="568"/>
    </row>
    <row r="341" spans="1:28" ht="55.5" hidden="1" customHeight="1" x14ac:dyDescent="0.2">
      <c r="A341" s="751"/>
      <c r="B341" s="4203"/>
      <c r="C341" s="749"/>
      <c r="D341" s="690"/>
      <c r="E341" s="1175"/>
      <c r="F341" s="4302"/>
      <c r="G341" s="4321"/>
      <c r="H341" s="4342"/>
      <c r="I341" s="4258"/>
      <c r="J341" s="433"/>
      <c r="K341" s="527" t="s">
        <v>154</v>
      </c>
      <c r="L341" s="575"/>
      <c r="M341" s="592"/>
      <c r="N341" s="621"/>
      <c r="O341" s="568"/>
    </row>
    <row r="342" spans="1:28" ht="47.25" hidden="1" customHeight="1" thickBot="1" x14ac:dyDescent="0.25">
      <c r="A342" s="751"/>
      <c r="B342" s="4203"/>
      <c r="C342" s="749"/>
      <c r="D342" s="690"/>
      <c r="E342" s="1175"/>
      <c r="F342" s="4302"/>
      <c r="G342" s="4321"/>
      <c r="H342" s="4342"/>
      <c r="I342" s="4258"/>
      <c r="J342" s="433"/>
      <c r="K342" s="519" t="s">
        <v>133</v>
      </c>
      <c r="L342" s="740"/>
      <c r="M342" s="616"/>
      <c r="N342" s="615"/>
      <c r="O342" s="614"/>
    </row>
    <row r="343" spans="1:28" ht="51" hidden="1" customHeight="1" thickBot="1" x14ac:dyDescent="0.25">
      <c r="A343" s="399"/>
      <c r="B343" s="4204"/>
      <c r="C343" s="429"/>
      <c r="D343" s="460"/>
      <c r="E343" s="1174"/>
      <c r="F343" s="4303"/>
      <c r="G343" s="4322"/>
      <c r="H343" s="4343"/>
      <c r="I343" s="4259"/>
      <c r="J343" s="612"/>
      <c r="K343" s="555" t="s">
        <v>29</v>
      </c>
      <c r="L343" s="510">
        <f>SUM(L338:L342)</f>
        <v>0</v>
      </c>
      <c r="M343" s="557"/>
      <c r="N343" s="508"/>
      <c r="O343" s="558"/>
    </row>
    <row r="344" spans="1:28" ht="18.600000000000001" customHeight="1" x14ac:dyDescent="0.2">
      <c r="A344" s="755" t="s">
        <v>101</v>
      </c>
      <c r="B344" s="4202" t="s">
        <v>33</v>
      </c>
      <c r="C344" s="753" t="s">
        <v>33</v>
      </c>
      <c r="D344" s="695" t="s">
        <v>97</v>
      </c>
      <c r="E344" s="1178"/>
      <c r="F344" s="4301" t="s">
        <v>415</v>
      </c>
      <c r="G344" s="4320" t="s">
        <v>396</v>
      </c>
      <c r="H344" s="4341" t="s">
        <v>40</v>
      </c>
      <c r="I344" s="4257" t="s">
        <v>319</v>
      </c>
      <c r="J344" s="748" t="s">
        <v>38</v>
      </c>
      <c r="K344" s="529" t="s">
        <v>118</v>
      </c>
      <c r="L344" s="580"/>
      <c r="M344" s="579" t="s">
        <v>212</v>
      </c>
      <c r="N344" s="578" t="s">
        <v>414</v>
      </c>
      <c r="O344" s="637">
        <v>1</v>
      </c>
    </row>
    <row r="345" spans="1:28" ht="18.600000000000001" customHeight="1" x14ac:dyDescent="0.2">
      <c r="A345" s="751"/>
      <c r="B345" s="4203"/>
      <c r="C345" s="749"/>
      <c r="D345" s="690"/>
      <c r="E345" s="1175"/>
      <c r="F345" s="4302"/>
      <c r="G345" s="4321"/>
      <c r="H345" s="4342"/>
      <c r="I345" s="4258"/>
      <c r="J345" s="748" t="s">
        <v>321</v>
      </c>
      <c r="K345" s="474" t="s">
        <v>202</v>
      </c>
      <c r="L345" s="575"/>
      <c r="M345" s="574"/>
      <c r="N345" s="591"/>
      <c r="O345" s="620"/>
    </row>
    <row r="346" spans="1:28" ht="15" x14ac:dyDescent="0.2">
      <c r="A346" s="751"/>
      <c r="B346" s="4203"/>
      <c r="C346" s="749"/>
      <c r="D346" s="690"/>
      <c r="E346" s="1175"/>
      <c r="F346" s="4302"/>
      <c r="G346" s="4321"/>
      <c r="H346" s="4342"/>
      <c r="I346" s="4258"/>
      <c r="J346" s="576"/>
      <c r="K346" s="527" t="s">
        <v>134</v>
      </c>
      <c r="L346" s="575">
        <v>8</v>
      </c>
      <c r="M346" s="758"/>
      <c r="N346" s="757"/>
      <c r="O346" s="620"/>
      <c r="Y346" s="342"/>
    </row>
    <row r="347" spans="1:28" ht="15" x14ac:dyDescent="0.2">
      <c r="A347" s="751"/>
      <c r="B347" s="4203"/>
      <c r="C347" s="749"/>
      <c r="D347" s="690"/>
      <c r="E347" s="1175"/>
      <c r="F347" s="4302"/>
      <c r="G347" s="4321"/>
      <c r="H347" s="4342"/>
      <c r="I347" s="4258"/>
      <c r="J347" s="433"/>
      <c r="K347" s="527" t="s">
        <v>201</v>
      </c>
      <c r="L347" s="575"/>
      <c r="M347" s="592"/>
      <c r="N347" s="621"/>
      <c r="O347" s="620"/>
    </row>
    <row r="348" spans="1:28" ht="15" x14ac:dyDescent="0.2">
      <c r="A348" s="751"/>
      <c r="B348" s="4203"/>
      <c r="C348" s="749"/>
      <c r="D348" s="690"/>
      <c r="E348" s="1175"/>
      <c r="F348" s="4302"/>
      <c r="G348" s="4321"/>
      <c r="H348" s="4342"/>
      <c r="I348" s="4258"/>
      <c r="J348" s="433"/>
      <c r="K348" s="527" t="s">
        <v>154</v>
      </c>
      <c r="L348" s="1180"/>
      <c r="M348" s="592"/>
      <c r="N348" s="621"/>
      <c r="O348" s="620"/>
      <c r="AB348" s="1179"/>
    </row>
    <row r="349" spans="1:28" ht="19.5" customHeight="1" thickBot="1" x14ac:dyDescent="0.25">
      <c r="A349" s="751"/>
      <c r="B349" s="4203"/>
      <c r="C349" s="749"/>
      <c r="D349" s="690"/>
      <c r="E349" s="1175"/>
      <c r="F349" s="4302"/>
      <c r="G349" s="4321"/>
      <c r="H349" s="4342"/>
      <c r="I349" s="4258"/>
      <c r="J349" s="433"/>
      <c r="K349" s="519" t="s">
        <v>200</v>
      </c>
      <c r="L349" s="740"/>
      <c r="M349" s="616"/>
      <c r="N349" s="615"/>
      <c r="O349" s="614"/>
    </row>
    <row r="350" spans="1:28" ht="15.75" thickBot="1" x14ac:dyDescent="0.25">
      <c r="A350" s="399"/>
      <c r="B350" s="4204"/>
      <c r="C350" s="429"/>
      <c r="D350" s="460"/>
      <c r="E350" s="1174"/>
      <c r="F350" s="4303"/>
      <c r="G350" s="4322"/>
      <c r="H350" s="4343"/>
      <c r="I350" s="4259"/>
      <c r="J350" s="612"/>
      <c r="K350" s="555" t="s">
        <v>29</v>
      </c>
      <c r="L350" s="510">
        <f>SUM(L344:L349)</f>
        <v>8</v>
      </c>
      <c r="M350" s="595"/>
      <c r="N350" s="594"/>
      <c r="O350" s="593"/>
    </row>
    <row r="351" spans="1:28" ht="13.9" hidden="1" customHeight="1" x14ac:dyDescent="0.2">
      <c r="A351" s="755" t="s">
        <v>101</v>
      </c>
      <c r="B351" s="4202" t="s">
        <v>33</v>
      </c>
      <c r="C351" s="753" t="s">
        <v>33</v>
      </c>
      <c r="D351" s="695" t="s">
        <v>91</v>
      </c>
      <c r="E351" s="1178"/>
      <c r="F351" s="4301" t="s">
        <v>413</v>
      </c>
      <c r="G351" s="4320" t="s">
        <v>396</v>
      </c>
      <c r="H351" s="4341" t="s">
        <v>40</v>
      </c>
      <c r="I351" s="4257" t="s">
        <v>319</v>
      </c>
      <c r="J351" s="748" t="s">
        <v>322</v>
      </c>
      <c r="K351" s="529" t="s">
        <v>118</v>
      </c>
      <c r="L351" s="580"/>
      <c r="M351" s="579" t="s">
        <v>212</v>
      </c>
      <c r="N351" s="578" t="s">
        <v>46</v>
      </c>
      <c r="O351" s="637">
        <v>1</v>
      </c>
    </row>
    <row r="352" spans="1:28" ht="12.75" hidden="1" customHeight="1" x14ac:dyDescent="0.2">
      <c r="A352" s="751"/>
      <c r="B352" s="4203"/>
      <c r="C352" s="749"/>
      <c r="D352" s="690"/>
      <c r="E352" s="1175"/>
      <c r="F352" s="4302"/>
      <c r="G352" s="4321"/>
      <c r="H352" s="4342"/>
      <c r="I352" s="4258"/>
      <c r="J352" s="576" t="s">
        <v>321</v>
      </c>
      <c r="K352" s="527" t="s">
        <v>134</v>
      </c>
      <c r="L352" s="575"/>
      <c r="M352" s="758"/>
      <c r="N352" s="757"/>
      <c r="O352" s="620"/>
      <c r="Y352" s="342"/>
    </row>
    <row r="353" spans="1:18" ht="15.75" hidden="1" thickBot="1" x14ac:dyDescent="0.25">
      <c r="A353" s="751"/>
      <c r="B353" s="4203"/>
      <c r="C353" s="749"/>
      <c r="D353" s="690"/>
      <c r="E353" s="1175"/>
      <c r="F353" s="4302"/>
      <c r="G353" s="4321"/>
      <c r="H353" s="4342"/>
      <c r="I353" s="4258"/>
      <c r="J353" s="433"/>
      <c r="K353" s="527" t="s">
        <v>201</v>
      </c>
      <c r="L353" s="575"/>
      <c r="M353" s="592"/>
      <c r="N353" s="621"/>
      <c r="O353" s="620"/>
    </row>
    <row r="354" spans="1:18" ht="15.75" hidden="1" thickBot="1" x14ac:dyDescent="0.25">
      <c r="A354" s="751"/>
      <c r="B354" s="4203"/>
      <c r="C354" s="749"/>
      <c r="D354" s="690"/>
      <c r="E354" s="1175"/>
      <c r="F354" s="4302"/>
      <c r="G354" s="4321"/>
      <c r="H354" s="4342"/>
      <c r="I354" s="4258"/>
      <c r="J354" s="433"/>
      <c r="K354" s="527" t="s">
        <v>154</v>
      </c>
      <c r="L354" s="575"/>
      <c r="M354" s="592"/>
      <c r="N354" s="621"/>
      <c r="O354" s="620"/>
    </row>
    <row r="355" spans="1:18" ht="15.75" hidden="1" thickBot="1" x14ac:dyDescent="0.25">
      <c r="A355" s="751"/>
      <c r="B355" s="4203"/>
      <c r="C355" s="749"/>
      <c r="D355" s="690"/>
      <c r="E355" s="1175"/>
      <c r="F355" s="4302"/>
      <c r="G355" s="4321"/>
      <c r="H355" s="4342"/>
      <c r="I355" s="4258"/>
      <c r="J355" s="433"/>
      <c r="K355" s="519" t="s">
        <v>200</v>
      </c>
      <c r="L355" s="740"/>
      <c r="M355" s="616"/>
      <c r="N355" s="615"/>
      <c r="O355" s="614"/>
    </row>
    <row r="356" spans="1:18" ht="15.75" hidden="1" thickBot="1" x14ac:dyDescent="0.25">
      <c r="A356" s="399"/>
      <c r="B356" s="4204"/>
      <c r="C356" s="429"/>
      <c r="D356" s="460"/>
      <c r="E356" s="1174"/>
      <c r="F356" s="4303"/>
      <c r="G356" s="4322"/>
      <c r="H356" s="4343"/>
      <c r="I356" s="4259"/>
      <c r="J356" s="612"/>
      <c r="K356" s="555" t="s">
        <v>29</v>
      </c>
      <c r="L356" s="510">
        <f>SUM(L351:L355)</f>
        <v>0</v>
      </c>
      <c r="M356" s="595"/>
      <c r="N356" s="594"/>
      <c r="O356" s="593"/>
    </row>
    <row r="357" spans="1:18" ht="16.899999999999999" customHeight="1" x14ac:dyDescent="0.2">
      <c r="A357" s="755" t="s">
        <v>101</v>
      </c>
      <c r="B357" s="4202" t="s">
        <v>33</v>
      </c>
      <c r="C357" s="753" t="s">
        <v>33</v>
      </c>
      <c r="D357" s="695" t="s">
        <v>88</v>
      </c>
      <c r="E357" s="1178"/>
      <c r="F357" s="752" t="s">
        <v>412</v>
      </c>
      <c r="G357" s="4320" t="s">
        <v>396</v>
      </c>
      <c r="H357" s="4341" t="s">
        <v>40</v>
      </c>
      <c r="I357" s="4257" t="s">
        <v>232</v>
      </c>
      <c r="J357" s="581" t="s">
        <v>38</v>
      </c>
      <c r="K357" s="529" t="s">
        <v>118</v>
      </c>
      <c r="L357" s="580"/>
      <c r="M357" s="579" t="s">
        <v>212</v>
      </c>
      <c r="N357" s="578" t="s">
        <v>46</v>
      </c>
      <c r="O357" s="637">
        <v>1</v>
      </c>
    </row>
    <row r="358" spans="1:18" ht="16.899999999999999" customHeight="1" x14ac:dyDescent="0.2">
      <c r="A358" s="751"/>
      <c r="B358" s="4203"/>
      <c r="C358" s="749"/>
      <c r="D358" s="690"/>
      <c r="E358" s="1175"/>
      <c r="F358" s="741"/>
      <c r="G358" s="4321"/>
      <c r="H358" s="4342"/>
      <c r="I358" s="4258"/>
      <c r="J358" s="576" t="s">
        <v>387</v>
      </c>
      <c r="K358" s="474" t="s">
        <v>202</v>
      </c>
      <c r="L358" s="575"/>
      <c r="M358" s="574"/>
      <c r="N358" s="591"/>
      <c r="O358" s="620"/>
    </row>
    <row r="359" spans="1:18" ht="15" x14ac:dyDescent="0.2">
      <c r="A359" s="751"/>
      <c r="B359" s="4203"/>
      <c r="C359" s="749"/>
      <c r="D359" s="690"/>
      <c r="E359" s="1175"/>
      <c r="F359" s="741"/>
      <c r="G359" s="4321"/>
      <c r="H359" s="4342"/>
      <c r="I359" s="4258"/>
      <c r="J359" s="576"/>
      <c r="K359" s="527" t="s">
        <v>134</v>
      </c>
      <c r="L359" s="575"/>
      <c r="M359" s="570" t="s">
        <v>409</v>
      </c>
      <c r="N359" s="569" t="s">
        <v>46</v>
      </c>
      <c r="O359" s="620">
        <v>1</v>
      </c>
    </row>
    <row r="360" spans="1:18" ht="15" x14ac:dyDescent="0.2">
      <c r="A360" s="751"/>
      <c r="B360" s="4203"/>
      <c r="C360" s="749"/>
      <c r="D360" s="690"/>
      <c r="E360" s="1175"/>
      <c r="F360" s="741"/>
      <c r="G360" s="4321"/>
      <c r="H360" s="4342"/>
      <c r="I360" s="4258"/>
      <c r="J360" s="433"/>
      <c r="K360" s="527" t="s">
        <v>201</v>
      </c>
      <c r="L360" s="575"/>
      <c r="M360" s="592"/>
      <c r="N360" s="621"/>
      <c r="O360" s="620"/>
    </row>
    <row r="361" spans="1:18" ht="13.5" customHeight="1" x14ac:dyDescent="0.2">
      <c r="A361" s="751"/>
      <c r="B361" s="4203"/>
      <c r="C361" s="749"/>
      <c r="D361" s="690"/>
      <c r="E361" s="1175"/>
      <c r="F361" s="741"/>
      <c r="G361" s="4321"/>
      <c r="H361" s="4342"/>
      <c r="I361" s="4258"/>
      <c r="J361" s="433"/>
      <c r="K361" s="527" t="s">
        <v>154</v>
      </c>
      <c r="L361" s="575">
        <v>20</v>
      </c>
      <c r="M361" s="592"/>
      <c r="N361" s="621"/>
      <c r="O361" s="620"/>
    </row>
    <row r="362" spans="1:18" ht="14.25" customHeight="1" thickBot="1" x14ac:dyDescent="0.25">
      <c r="A362" s="751"/>
      <c r="B362" s="4203"/>
      <c r="C362" s="749"/>
      <c r="D362" s="690"/>
      <c r="E362" s="1175"/>
      <c r="F362" s="939"/>
      <c r="G362" s="4321"/>
      <c r="H362" s="4342"/>
      <c r="I362" s="4258"/>
      <c r="J362" s="433"/>
      <c r="K362" s="519" t="s">
        <v>200</v>
      </c>
      <c r="L362" s="740"/>
      <c r="M362" s="616"/>
      <c r="N362" s="615"/>
      <c r="O362" s="614"/>
    </row>
    <row r="363" spans="1:18" ht="15.75" thickBot="1" x14ac:dyDescent="0.25">
      <c r="A363" s="399"/>
      <c r="B363" s="4204"/>
      <c r="C363" s="429"/>
      <c r="D363" s="460"/>
      <c r="E363" s="1174"/>
      <c r="F363" s="887"/>
      <c r="G363" s="4322"/>
      <c r="H363" s="4343"/>
      <c r="I363" s="4259"/>
      <c r="J363" s="612"/>
      <c r="K363" s="555" t="s">
        <v>29</v>
      </c>
      <c r="L363" s="510">
        <f>SUM(L357:L362)</f>
        <v>20</v>
      </c>
      <c r="M363" s="595"/>
      <c r="N363" s="594"/>
      <c r="O363" s="593"/>
    </row>
    <row r="364" spans="1:18" ht="13.9" customHeight="1" x14ac:dyDescent="0.2">
      <c r="A364" s="755" t="s">
        <v>101</v>
      </c>
      <c r="B364" s="4202" t="s">
        <v>33</v>
      </c>
      <c r="C364" s="753" t="s">
        <v>33</v>
      </c>
      <c r="D364" s="695" t="s">
        <v>83</v>
      </c>
      <c r="E364" s="1178"/>
      <c r="F364" s="752" t="s">
        <v>411</v>
      </c>
      <c r="G364" s="4320" t="s">
        <v>396</v>
      </c>
      <c r="H364" s="4341" t="s">
        <v>40</v>
      </c>
      <c r="I364" s="4257" t="s">
        <v>319</v>
      </c>
      <c r="J364" s="775" t="s">
        <v>38</v>
      </c>
      <c r="K364" s="529" t="s">
        <v>118</v>
      </c>
      <c r="L364" s="580"/>
      <c r="M364" s="579" t="s">
        <v>212</v>
      </c>
      <c r="N364" s="578" t="s">
        <v>46</v>
      </c>
      <c r="O364" s="637">
        <v>1</v>
      </c>
    </row>
    <row r="365" spans="1:18" ht="13.9" customHeight="1" x14ac:dyDescent="0.2">
      <c r="A365" s="751"/>
      <c r="B365" s="4203"/>
      <c r="C365" s="749"/>
      <c r="D365" s="690"/>
      <c r="E365" s="1175"/>
      <c r="F365" s="741"/>
      <c r="G365" s="4321"/>
      <c r="H365" s="4342"/>
      <c r="I365" s="4258"/>
      <c r="J365" s="748" t="s">
        <v>410</v>
      </c>
      <c r="K365" s="474" t="s">
        <v>202</v>
      </c>
      <c r="L365" s="575"/>
      <c r="M365" s="574"/>
      <c r="N365" s="591"/>
      <c r="O365" s="620"/>
    </row>
    <row r="366" spans="1:18" ht="15" x14ac:dyDescent="0.2">
      <c r="A366" s="751"/>
      <c r="B366" s="4203"/>
      <c r="C366" s="749"/>
      <c r="D366" s="690"/>
      <c r="E366" s="1175"/>
      <c r="F366" s="741"/>
      <c r="G366" s="4321"/>
      <c r="H366" s="4342"/>
      <c r="I366" s="4258"/>
      <c r="J366" s="576"/>
      <c r="K366" s="527" t="s">
        <v>134</v>
      </c>
      <c r="L366" s="575">
        <v>0.7</v>
      </c>
      <c r="M366" s="570" t="s">
        <v>409</v>
      </c>
      <c r="N366" s="569" t="s">
        <v>46</v>
      </c>
      <c r="O366" s="620">
        <v>1</v>
      </c>
    </row>
    <row r="367" spans="1:18" ht="15" x14ac:dyDescent="0.2">
      <c r="A367" s="751"/>
      <c r="B367" s="4203"/>
      <c r="C367" s="749"/>
      <c r="D367" s="690"/>
      <c r="E367" s="1175"/>
      <c r="F367" s="741"/>
      <c r="G367" s="4321"/>
      <c r="H367" s="4342"/>
      <c r="I367" s="4258"/>
      <c r="J367" s="433"/>
      <c r="K367" s="527" t="s">
        <v>201</v>
      </c>
      <c r="L367" s="575"/>
      <c r="M367" s="592"/>
      <c r="N367" s="621"/>
      <c r="O367" s="620"/>
    </row>
    <row r="368" spans="1:18" ht="15" x14ac:dyDescent="0.2">
      <c r="A368" s="751"/>
      <c r="B368" s="4203"/>
      <c r="C368" s="749"/>
      <c r="D368" s="690"/>
      <c r="E368" s="1175"/>
      <c r="F368" s="741"/>
      <c r="G368" s="4321"/>
      <c r="H368" s="4342"/>
      <c r="I368" s="4258"/>
      <c r="J368" s="433"/>
      <c r="K368" s="527" t="s">
        <v>154</v>
      </c>
      <c r="L368" s="575">
        <v>11.1</v>
      </c>
      <c r="M368" s="592"/>
      <c r="N368" s="621"/>
      <c r="O368" s="620"/>
      <c r="R368" s="342">
        <v>10.8</v>
      </c>
    </row>
    <row r="369" spans="1:25" ht="15.75" thickBot="1" x14ac:dyDescent="0.25">
      <c r="A369" s="751"/>
      <c r="B369" s="4203"/>
      <c r="C369" s="749"/>
      <c r="D369" s="690"/>
      <c r="E369" s="1175"/>
      <c r="F369" s="939"/>
      <c r="G369" s="4321"/>
      <c r="H369" s="4342"/>
      <c r="I369" s="4258"/>
      <c r="J369" s="433"/>
      <c r="K369" s="519" t="s">
        <v>200</v>
      </c>
      <c r="L369" s="740"/>
      <c r="M369" s="616"/>
      <c r="N369" s="615"/>
      <c r="O369" s="614"/>
    </row>
    <row r="370" spans="1:25" ht="17.25" customHeight="1" thickBot="1" x14ac:dyDescent="0.25">
      <c r="A370" s="399"/>
      <c r="B370" s="4204"/>
      <c r="C370" s="429"/>
      <c r="D370" s="460"/>
      <c r="E370" s="1174"/>
      <c r="F370" s="887"/>
      <c r="G370" s="4322"/>
      <c r="H370" s="4343"/>
      <c r="I370" s="4259"/>
      <c r="J370" s="612"/>
      <c r="K370" s="555" t="s">
        <v>29</v>
      </c>
      <c r="L370" s="510">
        <f>SUM(L364:L369)</f>
        <v>11.799999999999999</v>
      </c>
      <c r="M370" s="595"/>
      <c r="N370" s="594"/>
      <c r="O370" s="593"/>
    </row>
    <row r="371" spans="1:25" ht="13.9" customHeight="1" x14ac:dyDescent="0.2">
      <c r="A371" s="755" t="s">
        <v>101</v>
      </c>
      <c r="B371" s="4202" t="s">
        <v>33</v>
      </c>
      <c r="C371" s="753" t="s">
        <v>33</v>
      </c>
      <c r="D371" s="695" t="s">
        <v>80</v>
      </c>
      <c r="E371" s="1178"/>
      <c r="F371" s="4301" t="s">
        <v>408</v>
      </c>
      <c r="G371" s="4320" t="s">
        <v>396</v>
      </c>
      <c r="H371" s="4341" t="s">
        <v>40</v>
      </c>
      <c r="I371" s="4257" t="s">
        <v>319</v>
      </c>
      <c r="J371" s="1177" t="s">
        <v>38</v>
      </c>
      <c r="K371" s="529" t="s">
        <v>118</v>
      </c>
      <c r="L371" s="580"/>
      <c r="M371" s="579" t="s">
        <v>212</v>
      </c>
      <c r="N371" s="578" t="s">
        <v>46</v>
      </c>
      <c r="O371" s="637">
        <v>1</v>
      </c>
    </row>
    <row r="372" spans="1:25" ht="13.9" customHeight="1" x14ac:dyDescent="0.2">
      <c r="A372" s="751"/>
      <c r="B372" s="4203"/>
      <c r="C372" s="749"/>
      <c r="D372" s="690"/>
      <c r="E372" s="1175"/>
      <c r="F372" s="4302"/>
      <c r="G372" s="4321"/>
      <c r="H372" s="4342"/>
      <c r="I372" s="4258"/>
      <c r="J372" s="1176" t="s">
        <v>407</v>
      </c>
      <c r="K372" s="474" t="s">
        <v>202</v>
      </c>
      <c r="L372" s="575"/>
      <c r="M372" s="574"/>
      <c r="N372" s="591"/>
      <c r="O372" s="620"/>
    </row>
    <row r="373" spans="1:25" ht="15" x14ac:dyDescent="0.2">
      <c r="A373" s="751"/>
      <c r="B373" s="4203"/>
      <c r="C373" s="749"/>
      <c r="D373" s="690"/>
      <c r="E373" s="1175"/>
      <c r="F373" s="4302"/>
      <c r="G373" s="4321"/>
      <c r="H373" s="4342"/>
      <c r="I373" s="4258"/>
      <c r="J373" s="576"/>
      <c r="K373" s="527" t="s">
        <v>134</v>
      </c>
      <c r="L373" s="473">
        <v>1.3</v>
      </c>
      <c r="M373" s="758"/>
      <c r="N373" s="757"/>
      <c r="O373" s="620"/>
      <c r="Y373" s="342"/>
    </row>
    <row r="374" spans="1:25" ht="15" x14ac:dyDescent="0.2">
      <c r="A374" s="751"/>
      <c r="B374" s="4203"/>
      <c r="C374" s="749"/>
      <c r="D374" s="690"/>
      <c r="E374" s="1175"/>
      <c r="F374" s="4302"/>
      <c r="G374" s="4321"/>
      <c r="H374" s="4342"/>
      <c r="I374" s="4258"/>
      <c r="J374" s="433"/>
      <c r="K374" s="527" t="s">
        <v>201</v>
      </c>
      <c r="L374" s="575"/>
      <c r="M374" s="592"/>
      <c r="N374" s="621"/>
      <c r="O374" s="620"/>
    </row>
    <row r="375" spans="1:25" ht="15" x14ac:dyDescent="0.2">
      <c r="A375" s="751"/>
      <c r="B375" s="4203"/>
      <c r="C375" s="749"/>
      <c r="D375" s="690"/>
      <c r="E375" s="1175"/>
      <c r="F375" s="4302"/>
      <c r="G375" s="4321"/>
      <c r="H375" s="4342"/>
      <c r="I375" s="4258"/>
      <c r="J375" s="433"/>
      <c r="K375" s="527" t="s">
        <v>154</v>
      </c>
      <c r="L375" s="575">
        <v>9.4</v>
      </c>
      <c r="M375" s="592"/>
      <c r="N375" s="621"/>
      <c r="O375" s="620"/>
    </row>
    <row r="376" spans="1:25" ht="15.75" thickBot="1" x14ac:dyDescent="0.25">
      <c r="A376" s="751"/>
      <c r="B376" s="4203"/>
      <c r="C376" s="749"/>
      <c r="D376" s="690"/>
      <c r="E376" s="1175"/>
      <c r="F376" s="4302"/>
      <c r="G376" s="4321"/>
      <c r="H376" s="4342"/>
      <c r="I376" s="4258"/>
      <c r="J376" s="433"/>
      <c r="K376" s="519" t="s">
        <v>200</v>
      </c>
      <c r="L376" s="740"/>
      <c r="M376" s="616"/>
      <c r="N376" s="615"/>
      <c r="O376" s="614"/>
    </row>
    <row r="377" spans="1:25" ht="14.25" customHeight="1" thickBot="1" x14ac:dyDescent="0.25">
      <c r="A377" s="399"/>
      <c r="B377" s="4204"/>
      <c r="C377" s="429"/>
      <c r="D377" s="460"/>
      <c r="E377" s="1174"/>
      <c r="F377" s="4303"/>
      <c r="G377" s="4322"/>
      <c r="H377" s="4343"/>
      <c r="I377" s="4259"/>
      <c r="J377" s="612"/>
      <c r="K377" s="555" t="s">
        <v>29</v>
      </c>
      <c r="L377" s="510">
        <f>SUM(L371:L376)</f>
        <v>10.700000000000001</v>
      </c>
      <c r="M377" s="595"/>
      <c r="N377" s="594"/>
      <c r="O377" s="593"/>
    </row>
    <row r="378" spans="1:25" ht="15.75" hidden="1" customHeight="1" x14ac:dyDescent="0.2">
      <c r="A378" s="755" t="s">
        <v>101</v>
      </c>
      <c r="B378" s="4202" t="s">
        <v>33</v>
      </c>
      <c r="C378" s="753" t="s">
        <v>33</v>
      </c>
      <c r="D378" s="695" t="s">
        <v>74</v>
      </c>
      <c r="E378" s="1173"/>
      <c r="F378" s="4447" t="s">
        <v>406</v>
      </c>
      <c r="G378" s="4289" t="s">
        <v>396</v>
      </c>
      <c r="H378" s="4251" t="s">
        <v>40</v>
      </c>
      <c r="I378" s="4257" t="s">
        <v>319</v>
      </c>
      <c r="J378" s="775" t="s">
        <v>322</v>
      </c>
      <c r="K378" s="529" t="s">
        <v>118</v>
      </c>
      <c r="L378" s="479"/>
      <c r="M378" s="579" t="s">
        <v>212</v>
      </c>
      <c r="N378" s="578" t="s">
        <v>209</v>
      </c>
      <c r="O378" s="637">
        <v>1</v>
      </c>
    </row>
    <row r="379" spans="1:25" ht="15.75" hidden="1" thickBot="1" x14ac:dyDescent="0.25">
      <c r="A379" s="751"/>
      <c r="B379" s="4203"/>
      <c r="C379" s="749"/>
      <c r="D379" s="690"/>
      <c r="E379" s="1172"/>
      <c r="F379" s="4448"/>
      <c r="G379" s="4290"/>
      <c r="H379" s="4252"/>
      <c r="I379" s="4258"/>
      <c r="J379" s="576" t="s">
        <v>321</v>
      </c>
      <c r="K379" s="527" t="s">
        <v>134</v>
      </c>
      <c r="L379" s="575"/>
      <c r="M379" s="570" t="s">
        <v>405</v>
      </c>
      <c r="N379" s="569" t="s">
        <v>46</v>
      </c>
      <c r="O379" s="620">
        <v>1</v>
      </c>
      <c r="R379" s="342"/>
    </row>
    <row r="380" spans="1:25" ht="15.75" hidden="1" thickBot="1" x14ac:dyDescent="0.25">
      <c r="A380" s="751"/>
      <c r="B380" s="4203"/>
      <c r="C380" s="749"/>
      <c r="D380" s="690"/>
      <c r="E380" s="1172"/>
      <c r="F380" s="4448"/>
      <c r="G380" s="4290"/>
      <c r="H380" s="4252"/>
      <c r="I380" s="4258"/>
      <c r="J380" s="433"/>
      <c r="K380" s="527" t="s">
        <v>201</v>
      </c>
      <c r="L380" s="575"/>
      <c r="M380" s="592"/>
      <c r="N380" s="621"/>
      <c r="O380" s="620"/>
    </row>
    <row r="381" spans="1:25" ht="15.75" hidden="1" thickBot="1" x14ac:dyDescent="0.25">
      <c r="A381" s="751"/>
      <c r="B381" s="4203"/>
      <c r="C381" s="749"/>
      <c r="D381" s="690"/>
      <c r="E381" s="1172"/>
      <c r="F381" s="4448"/>
      <c r="G381" s="4290"/>
      <c r="H381" s="4252"/>
      <c r="I381" s="4258"/>
      <c r="J381" s="433"/>
      <c r="K381" s="527" t="s">
        <v>154</v>
      </c>
      <c r="L381" s="575"/>
      <c r="M381" s="592"/>
      <c r="N381" s="621"/>
      <c r="O381" s="620"/>
      <c r="R381" s="342"/>
    </row>
    <row r="382" spans="1:25" ht="15.75" hidden="1" thickBot="1" x14ac:dyDescent="0.25">
      <c r="A382" s="751"/>
      <c r="B382" s="4203"/>
      <c r="C382" s="749"/>
      <c r="D382" s="690"/>
      <c r="E382" s="1172"/>
      <c r="F382" s="4448"/>
      <c r="G382" s="4290"/>
      <c r="H382" s="4252"/>
      <c r="I382" s="4258"/>
      <c r="J382" s="433"/>
      <c r="K382" s="519" t="s">
        <v>133</v>
      </c>
      <c r="L382" s="740"/>
      <c r="M382" s="616"/>
      <c r="N382" s="615"/>
      <c r="O382" s="614"/>
    </row>
    <row r="383" spans="1:25" ht="33.75" hidden="1" customHeight="1" thickBot="1" x14ac:dyDescent="0.25">
      <c r="A383" s="399"/>
      <c r="B383" s="4204"/>
      <c r="C383" s="429"/>
      <c r="D383" s="460"/>
      <c r="E383" s="703"/>
      <c r="F383" s="4449"/>
      <c r="G383" s="4291"/>
      <c r="H383" s="396"/>
      <c r="I383" s="4259"/>
      <c r="J383" s="612"/>
      <c r="K383" s="555" t="s">
        <v>29</v>
      </c>
      <c r="L383" s="510">
        <f>SUM(L378:L382)</f>
        <v>0</v>
      </c>
      <c r="M383" s="595"/>
      <c r="N383" s="594"/>
      <c r="O383" s="593"/>
    </row>
    <row r="384" spans="1:25" ht="15" x14ac:dyDescent="0.25">
      <c r="A384" s="4205" t="s">
        <v>101</v>
      </c>
      <c r="B384" s="4202" t="s">
        <v>33</v>
      </c>
      <c r="C384" s="4208" t="s">
        <v>33</v>
      </c>
      <c r="D384" s="4211">
        <v>11</v>
      </c>
      <c r="E384" s="4214"/>
      <c r="F384" s="4387" t="s">
        <v>404</v>
      </c>
      <c r="G384" s="4289" t="s">
        <v>396</v>
      </c>
      <c r="H384" s="4251" t="s">
        <v>40</v>
      </c>
      <c r="I384" s="4257" t="s">
        <v>319</v>
      </c>
      <c r="J384" s="4455" t="s">
        <v>403</v>
      </c>
      <c r="K384" s="728" t="s">
        <v>118</v>
      </c>
      <c r="L384" s="403"/>
      <c r="M384" s="1171"/>
      <c r="N384" s="1170"/>
      <c r="O384" s="1169"/>
      <c r="Y384" s="342"/>
    </row>
    <row r="385" spans="1:25" ht="15" x14ac:dyDescent="0.25">
      <c r="A385" s="4206"/>
      <c r="B385" s="4203"/>
      <c r="C385" s="4209"/>
      <c r="D385" s="4212"/>
      <c r="E385" s="4215"/>
      <c r="F385" s="4388"/>
      <c r="G385" s="4290"/>
      <c r="H385" s="4252"/>
      <c r="I385" s="4258"/>
      <c r="J385" s="4456"/>
      <c r="K385" s="474" t="s">
        <v>202</v>
      </c>
      <c r="L385" s="549"/>
      <c r="M385" s="1168"/>
      <c r="N385" s="1167"/>
      <c r="O385" s="1166"/>
      <c r="Y385" s="342"/>
    </row>
    <row r="386" spans="1:25" ht="15" x14ac:dyDescent="0.2">
      <c r="A386" s="4206"/>
      <c r="B386" s="4203"/>
      <c r="C386" s="4209"/>
      <c r="D386" s="4212"/>
      <c r="E386" s="4215"/>
      <c r="F386" s="4388"/>
      <c r="G386" s="4290"/>
      <c r="H386" s="4252"/>
      <c r="I386" s="4258"/>
      <c r="J386" s="4456"/>
      <c r="K386" s="721" t="s">
        <v>134</v>
      </c>
      <c r="L386" s="466">
        <v>0</v>
      </c>
      <c r="M386" s="402" t="s">
        <v>212</v>
      </c>
      <c r="N386" s="401" t="s">
        <v>46</v>
      </c>
      <c r="O386" s="734">
        <v>1</v>
      </c>
    </row>
    <row r="387" spans="1:25" ht="15" x14ac:dyDescent="0.2">
      <c r="A387" s="4206"/>
      <c r="B387" s="4203"/>
      <c r="C387" s="4209"/>
      <c r="D387" s="4212"/>
      <c r="E387" s="4215"/>
      <c r="F387" s="4388"/>
      <c r="G387" s="4290"/>
      <c r="H387" s="4252"/>
      <c r="I387" s="4258"/>
      <c r="J387" s="4456"/>
      <c r="K387" s="721" t="s">
        <v>201</v>
      </c>
      <c r="L387" s="526"/>
      <c r="M387" s="402"/>
      <c r="N387" s="401"/>
      <c r="O387" s="400"/>
    </row>
    <row r="388" spans="1:25" ht="15" x14ac:dyDescent="0.2">
      <c r="A388" s="4206"/>
      <c r="B388" s="4203"/>
      <c r="C388" s="4209"/>
      <c r="D388" s="4212"/>
      <c r="E388" s="4215"/>
      <c r="F388" s="4388"/>
      <c r="G388" s="4290"/>
      <c r="H388" s="4252"/>
      <c r="I388" s="4258"/>
      <c r="J388" s="4456"/>
      <c r="K388" s="721" t="s">
        <v>154</v>
      </c>
      <c r="L388" s="526"/>
      <c r="M388" s="402"/>
      <c r="N388" s="401"/>
      <c r="O388" s="400"/>
    </row>
    <row r="389" spans="1:25" ht="15.75" thickBot="1" x14ac:dyDescent="0.25">
      <c r="A389" s="4206"/>
      <c r="B389" s="4203"/>
      <c r="C389" s="4209"/>
      <c r="D389" s="4212"/>
      <c r="E389" s="4215"/>
      <c r="F389" s="4388"/>
      <c r="G389" s="4290"/>
      <c r="H389" s="4252"/>
      <c r="I389" s="4258"/>
      <c r="J389" s="4456"/>
      <c r="K389" s="519" t="s">
        <v>200</v>
      </c>
      <c r="L389" s="716"/>
      <c r="M389" s="906"/>
      <c r="N389" s="422"/>
      <c r="O389" s="421"/>
    </row>
    <row r="390" spans="1:25" ht="15.75" thickBot="1" x14ac:dyDescent="0.25">
      <c r="A390" s="4207"/>
      <c r="B390" s="4204"/>
      <c r="C390" s="4210"/>
      <c r="D390" s="4213"/>
      <c r="E390" s="4216"/>
      <c r="F390" s="4389"/>
      <c r="G390" s="4291"/>
      <c r="H390" s="396"/>
      <c r="I390" s="4259"/>
      <c r="J390" s="4585"/>
      <c r="K390" s="555" t="s">
        <v>29</v>
      </c>
      <c r="L390" s="510">
        <f>SUM(L384:L389)</f>
        <v>0</v>
      </c>
      <c r="M390" s="904"/>
      <c r="N390" s="885"/>
      <c r="O390" s="1165"/>
    </row>
    <row r="391" spans="1:25" ht="15.75" customHeight="1" x14ac:dyDescent="0.2">
      <c r="A391" s="4205" t="s">
        <v>101</v>
      </c>
      <c r="B391" s="4202" t="s">
        <v>33</v>
      </c>
      <c r="C391" s="4208" t="s">
        <v>33</v>
      </c>
      <c r="D391" s="4211">
        <v>12</v>
      </c>
      <c r="E391" s="4214"/>
      <c r="F391" s="4387" t="s">
        <v>402</v>
      </c>
      <c r="G391" s="4289" t="s">
        <v>396</v>
      </c>
      <c r="H391" s="4341" t="s">
        <v>40</v>
      </c>
      <c r="I391" s="4257" t="s">
        <v>71</v>
      </c>
      <c r="J391" s="1141" t="s">
        <v>38</v>
      </c>
      <c r="K391" s="728" t="s">
        <v>118</v>
      </c>
      <c r="L391" s="479">
        <v>4.9000000000000004</v>
      </c>
      <c r="M391" s="443" t="s">
        <v>212</v>
      </c>
      <c r="N391" s="1160" t="s">
        <v>46</v>
      </c>
      <c r="O391" s="1159"/>
    </row>
    <row r="392" spans="1:25" ht="15.75" customHeight="1" x14ac:dyDescent="0.2">
      <c r="A392" s="4206"/>
      <c r="B392" s="4203"/>
      <c r="C392" s="4209"/>
      <c r="D392" s="4212"/>
      <c r="E392" s="4215"/>
      <c r="F392" s="4388"/>
      <c r="G392" s="4290"/>
      <c r="H392" s="4342"/>
      <c r="I392" s="4258"/>
      <c r="J392" s="1137" t="s">
        <v>401</v>
      </c>
      <c r="K392" s="474" t="s">
        <v>202</v>
      </c>
      <c r="L392" s="473"/>
      <c r="M392" s="441"/>
      <c r="N392" s="1127"/>
      <c r="O392" s="1158"/>
    </row>
    <row r="393" spans="1:25" ht="15" x14ac:dyDescent="0.2">
      <c r="A393" s="4206"/>
      <c r="B393" s="4203"/>
      <c r="C393" s="4209"/>
      <c r="D393" s="4212"/>
      <c r="E393" s="4215"/>
      <c r="F393" s="4388"/>
      <c r="G393" s="4290"/>
      <c r="H393" s="4342"/>
      <c r="I393" s="4258"/>
      <c r="J393" s="1137"/>
      <c r="K393" s="721" t="s">
        <v>134</v>
      </c>
      <c r="L393" s="466">
        <v>0.1</v>
      </c>
      <c r="M393" s="430"/>
      <c r="N393" s="601"/>
      <c r="O393" s="1157"/>
    </row>
    <row r="394" spans="1:25" ht="15" x14ac:dyDescent="0.2">
      <c r="A394" s="4206"/>
      <c r="B394" s="4203"/>
      <c r="C394" s="4209"/>
      <c r="D394" s="4212"/>
      <c r="E394" s="4215"/>
      <c r="F394" s="4388"/>
      <c r="G394" s="4290"/>
      <c r="H394" s="4342"/>
      <c r="I394" s="4258"/>
      <c r="J394" s="1137"/>
      <c r="K394" s="721" t="s">
        <v>201</v>
      </c>
      <c r="L394" s="466"/>
      <c r="M394" s="430"/>
      <c r="N394" s="601"/>
      <c r="O394" s="1157"/>
    </row>
    <row r="395" spans="1:25" ht="15" x14ac:dyDescent="0.2">
      <c r="A395" s="4206"/>
      <c r="B395" s="4203"/>
      <c r="C395" s="4209"/>
      <c r="D395" s="4212"/>
      <c r="E395" s="4215"/>
      <c r="F395" s="4388"/>
      <c r="G395" s="4290"/>
      <c r="H395" s="4342"/>
      <c r="I395" s="4258"/>
      <c r="J395" s="1137"/>
      <c r="K395" s="721" t="s">
        <v>154</v>
      </c>
      <c r="L395" s="473">
        <v>42.8</v>
      </c>
      <c r="M395" s="441"/>
      <c r="N395" s="1127"/>
      <c r="O395" s="1158"/>
    </row>
    <row r="396" spans="1:25" ht="15.75" thickBot="1" x14ac:dyDescent="0.25">
      <c r="A396" s="4206"/>
      <c r="B396" s="4203"/>
      <c r="C396" s="4209"/>
      <c r="D396" s="4212"/>
      <c r="E396" s="4215"/>
      <c r="F396" s="4388"/>
      <c r="G396" s="4290"/>
      <c r="H396" s="4342"/>
      <c r="I396" s="4258"/>
      <c r="J396" s="1137"/>
      <c r="K396" s="519" t="s">
        <v>200</v>
      </c>
      <c r="L396" s="1164"/>
      <c r="M396" s="1126"/>
      <c r="N396" s="1125"/>
      <c r="O396" s="1156"/>
    </row>
    <row r="397" spans="1:25" ht="15.75" customHeight="1" thickBot="1" x14ac:dyDescent="0.25">
      <c r="A397" s="4207"/>
      <c r="B397" s="4204"/>
      <c r="C397" s="4210"/>
      <c r="D397" s="4213"/>
      <c r="E397" s="4216"/>
      <c r="F397" s="4389"/>
      <c r="G397" s="4291"/>
      <c r="H397" s="4343"/>
      <c r="I397" s="4259"/>
      <c r="J397" s="1136"/>
      <c r="K397" s="555" t="s">
        <v>29</v>
      </c>
      <c r="L397" s="456">
        <f>SUM(L391:L396)</f>
        <v>47.8</v>
      </c>
      <c r="M397" s="595"/>
      <c r="N397" s="1163"/>
      <c r="O397" s="453"/>
    </row>
    <row r="398" spans="1:25" ht="15" x14ac:dyDescent="0.2">
      <c r="A398" s="4205" t="s">
        <v>101</v>
      </c>
      <c r="B398" s="4202" t="s">
        <v>33</v>
      </c>
      <c r="C398" s="4208" t="s">
        <v>33</v>
      </c>
      <c r="D398" s="4211">
        <v>13</v>
      </c>
      <c r="E398" s="4214"/>
      <c r="F398" s="4387" t="s">
        <v>400</v>
      </c>
      <c r="G398" s="4289" t="s">
        <v>396</v>
      </c>
      <c r="H398" s="4251" t="s">
        <v>40</v>
      </c>
      <c r="I398" s="4257" t="s">
        <v>232</v>
      </c>
      <c r="J398" s="1141" t="s">
        <v>38</v>
      </c>
      <c r="K398" s="728" t="s">
        <v>118</v>
      </c>
      <c r="L398" s="403"/>
      <c r="M398" s="443" t="s">
        <v>212</v>
      </c>
      <c r="N398" s="1160" t="s">
        <v>46</v>
      </c>
      <c r="O398" s="1159"/>
    </row>
    <row r="399" spans="1:25" ht="15" x14ac:dyDescent="0.2">
      <c r="A399" s="4206"/>
      <c r="B399" s="4203"/>
      <c r="C399" s="4209"/>
      <c r="D399" s="4212"/>
      <c r="E399" s="4215"/>
      <c r="F399" s="4388"/>
      <c r="G399" s="4290"/>
      <c r="H399" s="4252"/>
      <c r="I399" s="4258"/>
      <c r="J399" s="1137" t="s">
        <v>387</v>
      </c>
      <c r="K399" s="474" t="s">
        <v>202</v>
      </c>
      <c r="L399" s="549"/>
      <c r="M399" s="441"/>
      <c r="N399" s="1127"/>
      <c r="O399" s="1158"/>
    </row>
    <row r="400" spans="1:25" ht="15" x14ac:dyDescent="0.2">
      <c r="A400" s="4206"/>
      <c r="B400" s="4203"/>
      <c r="C400" s="4209"/>
      <c r="D400" s="4212"/>
      <c r="E400" s="4215"/>
      <c r="F400" s="4388"/>
      <c r="G400" s="4290"/>
      <c r="H400" s="4252"/>
      <c r="I400" s="4258"/>
      <c r="J400" s="1137"/>
      <c r="K400" s="721" t="s">
        <v>134</v>
      </c>
      <c r="L400" s="466">
        <v>18.5</v>
      </c>
      <c r="M400" s="430"/>
      <c r="N400" s="601"/>
      <c r="O400" s="1157"/>
    </row>
    <row r="401" spans="1:30" ht="15" x14ac:dyDescent="0.2">
      <c r="A401" s="4206"/>
      <c r="B401" s="4203"/>
      <c r="C401" s="4209"/>
      <c r="D401" s="4212"/>
      <c r="E401" s="4215"/>
      <c r="F401" s="4388"/>
      <c r="G401" s="4290"/>
      <c r="H401" s="4252"/>
      <c r="I401" s="4258"/>
      <c r="J401" s="1137"/>
      <c r="K401" s="721" t="s">
        <v>201</v>
      </c>
      <c r="L401" s="466"/>
      <c r="M401" s="430"/>
      <c r="N401" s="601"/>
      <c r="O401" s="1157"/>
    </row>
    <row r="402" spans="1:30" ht="15" x14ac:dyDescent="0.2">
      <c r="A402" s="4206"/>
      <c r="B402" s="4203"/>
      <c r="C402" s="4209"/>
      <c r="D402" s="4212"/>
      <c r="E402" s="4215"/>
      <c r="F402" s="4388"/>
      <c r="G402" s="4290"/>
      <c r="H402" s="4252"/>
      <c r="I402" s="4258"/>
      <c r="J402" s="1137"/>
      <c r="K402" s="721" t="s">
        <v>154</v>
      </c>
      <c r="L402" s="466">
        <v>9.9</v>
      </c>
      <c r="M402" s="430"/>
      <c r="N402" s="601"/>
      <c r="O402" s="1157"/>
      <c r="AC402" s="342"/>
      <c r="AD402" s="342"/>
    </row>
    <row r="403" spans="1:30" ht="13.5" customHeight="1" thickBot="1" x14ac:dyDescent="0.25">
      <c r="A403" s="4206"/>
      <c r="B403" s="4203"/>
      <c r="C403" s="4209"/>
      <c r="D403" s="4212"/>
      <c r="E403" s="4215"/>
      <c r="F403" s="4388"/>
      <c r="G403" s="4290"/>
      <c r="H403" s="4252"/>
      <c r="I403" s="4258"/>
      <c r="J403" s="1137"/>
      <c r="K403" s="519" t="s">
        <v>200</v>
      </c>
      <c r="L403" s="688"/>
      <c r="M403" s="1126"/>
      <c r="N403" s="1125"/>
      <c r="O403" s="1156"/>
    </row>
    <row r="404" spans="1:30" ht="16.5" customHeight="1" thickBot="1" x14ac:dyDescent="0.25">
      <c r="A404" s="4207"/>
      <c r="B404" s="4204"/>
      <c r="C404" s="4210"/>
      <c r="D404" s="4213"/>
      <c r="E404" s="4216"/>
      <c r="F404" s="4389"/>
      <c r="G404" s="4291"/>
      <c r="H404" s="396"/>
      <c r="I404" s="4259"/>
      <c r="J404" s="1136"/>
      <c r="K404" s="555" t="s">
        <v>29</v>
      </c>
      <c r="L404" s="456">
        <f>SUM(L398:L403)</f>
        <v>28.4</v>
      </c>
      <c r="M404" s="595"/>
      <c r="N404" s="1163"/>
      <c r="O404" s="453"/>
    </row>
    <row r="405" spans="1:30" ht="15" customHeight="1" x14ac:dyDescent="0.2">
      <c r="A405" s="4205" t="s">
        <v>101</v>
      </c>
      <c r="B405" s="4202" t="s">
        <v>33</v>
      </c>
      <c r="C405" s="4208" t="s">
        <v>33</v>
      </c>
      <c r="D405" s="4211">
        <v>14</v>
      </c>
      <c r="E405" s="4214"/>
      <c r="F405" s="4387" t="s">
        <v>399</v>
      </c>
      <c r="G405" s="4289" t="s">
        <v>396</v>
      </c>
      <c r="H405" s="4251" t="s">
        <v>40</v>
      </c>
      <c r="I405" s="4257" t="s">
        <v>319</v>
      </c>
      <c r="J405" s="4455" t="s">
        <v>398</v>
      </c>
      <c r="K405" s="728" t="s">
        <v>118</v>
      </c>
      <c r="L405" s="403"/>
      <c r="M405" s="443" t="s">
        <v>212</v>
      </c>
      <c r="N405" s="1160" t="s">
        <v>46</v>
      </c>
      <c r="O405" s="1159"/>
    </row>
    <row r="406" spans="1:30" ht="15" customHeight="1" x14ac:dyDescent="0.2">
      <c r="A406" s="4206"/>
      <c r="B406" s="4203"/>
      <c r="C406" s="4209"/>
      <c r="D406" s="4212"/>
      <c r="E406" s="4215"/>
      <c r="F406" s="4388"/>
      <c r="G406" s="4290"/>
      <c r="H406" s="4252"/>
      <c r="I406" s="4258"/>
      <c r="J406" s="4456"/>
      <c r="K406" s="474" t="s">
        <v>202</v>
      </c>
      <c r="L406" s="549"/>
      <c r="M406" s="441"/>
      <c r="N406" s="1127"/>
      <c r="O406" s="1158"/>
    </row>
    <row r="407" spans="1:30" ht="15" x14ac:dyDescent="0.2">
      <c r="A407" s="4206"/>
      <c r="B407" s="4203"/>
      <c r="C407" s="4209"/>
      <c r="D407" s="4212"/>
      <c r="E407" s="4215"/>
      <c r="F407" s="4388"/>
      <c r="G407" s="4290"/>
      <c r="H407" s="4252"/>
      <c r="I407" s="4258"/>
      <c r="J407" s="4456"/>
      <c r="K407" s="721" t="s">
        <v>134</v>
      </c>
      <c r="L407" s="466">
        <v>2</v>
      </c>
      <c r="M407" s="430"/>
      <c r="N407" s="601"/>
      <c r="O407" s="1157"/>
    </row>
    <row r="408" spans="1:30" ht="15" x14ac:dyDescent="0.2">
      <c r="A408" s="4206"/>
      <c r="B408" s="4203"/>
      <c r="C408" s="4209"/>
      <c r="D408" s="4212"/>
      <c r="E408" s="4215"/>
      <c r="F408" s="4388"/>
      <c r="G408" s="4290"/>
      <c r="H408" s="4252"/>
      <c r="I408" s="4258"/>
      <c r="J408" s="4456"/>
      <c r="K408" s="721" t="s">
        <v>201</v>
      </c>
      <c r="L408" s="526"/>
      <c r="M408" s="430"/>
      <c r="N408" s="601"/>
      <c r="O408" s="1157"/>
    </row>
    <row r="409" spans="1:30" ht="15" x14ac:dyDescent="0.2">
      <c r="A409" s="4206"/>
      <c r="B409" s="4203"/>
      <c r="C409" s="4209"/>
      <c r="D409" s="4212"/>
      <c r="E409" s="4215"/>
      <c r="F409" s="4388"/>
      <c r="G409" s="4290"/>
      <c r="H409" s="4252"/>
      <c r="I409" s="4258"/>
      <c r="J409" s="4456"/>
      <c r="K409" s="721" t="s">
        <v>154</v>
      </c>
      <c r="L409" s="526"/>
      <c r="M409" s="430"/>
      <c r="N409" s="601"/>
      <c r="O409" s="1157"/>
    </row>
    <row r="410" spans="1:30" ht="15.75" thickBot="1" x14ac:dyDescent="0.25">
      <c r="A410" s="4206"/>
      <c r="B410" s="4203"/>
      <c r="C410" s="4209"/>
      <c r="D410" s="4212"/>
      <c r="E410" s="4215"/>
      <c r="F410" s="4388"/>
      <c r="G410" s="4290"/>
      <c r="H410" s="4252"/>
      <c r="I410" s="4258"/>
      <c r="J410" s="4456"/>
      <c r="K410" s="519" t="s">
        <v>200</v>
      </c>
      <c r="L410" s="688"/>
      <c r="M410" s="1126"/>
      <c r="N410" s="1125"/>
      <c r="O410" s="1156"/>
    </row>
    <row r="411" spans="1:30" ht="22.15" customHeight="1" thickBot="1" x14ac:dyDescent="0.25">
      <c r="A411" s="4207"/>
      <c r="B411" s="4204"/>
      <c r="C411" s="4210"/>
      <c r="D411" s="4213"/>
      <c r="E411" s="4216"/>
      <c r="F411" s="4389"/>
      <c r="G411" s="4291"/>
      <c r="H411" s="4253"/>
      <c r="I411" s="4259"/>
      <c r="J411" s="4585"/>
      <c r="K411" s="555" t="s">
        <v>29</v>
      </c>
      <c r="L411" s="456">
        <f>SUM(L405:L410)</f>
        <v>2</v>
      </c>
      <c r="M411" s="1120"/>
      <c r="N411" s="454"/>
      <c r="O411" s="453"/>
    </row>
    <row r="412" spans="1:30" ht="15" x14ac:dyDescent="0.2">
      <c r="A412" s="4205" t="s">
        <v>101</v>
      </c>
      <c r="B412" s="4202" t="s">
        <v>33</v>
      </c>
      <c r="C412" s="4208" t="s">
        <v>33</v>
      </c>
      <c r="D412" s="4211">
        <v>15</v>
      </c>
      <c r="E412" s="4214"/>
      <c r="F412" s="4283" t="s">
        <v>397</v>
      </c>
      <c r="G412" s="4289" t="s">
        <v>396</v>
      </c>
      <c r="H412" s="4251" t="s">
        <v>40</v>
      </c>
      <c r="I412" s="4257" t="s">
        <v>268</v>
      </c>
      <c r="J412" s="4230" t="s">
        <v>395</v>
      </c>
      <c r="K412" s="728" t="s">
        <v>118</v>
      </c>
      <c r="L412" s="403"/>
      <c r="M412" s="443" t="s">
        <v>212</v>
      </c>
      <c r="N412" s="1160" t="s">
        <v>46</v>
      </c>
      <c r="O412" s="1159"/>
      <c r="AA412" s="342"/>
      <c r="AB412" s="342"/>
      <c r="AC412" s="342"/>
    </row>
    <row r="413" spans="1:30" ht="14.25" x14ac:dyDescent="0.2">
      <c r="A413" s="4206"/>
      <c r="B413" s="4203"/>
      <c r="C413" s="4209"/>
      <c r="D413" s="4212"/>
      <c r="E413" s="4215"/>
      <c r="F413" s="4284"/>
      <c r="G413" s="4290"/>
      <c r="H413" s="4252"/>
      <c r="I413" s="4258"/>
      <c r="J413" s="4231"/>
      <c r="K413" s="474" t="s">
        <v>202</v>
      </c>
      <c r="L413" s="549">
        <v>23.5</v>
      </c>
      <c r="M413" s="441"/>
      <c r="N413" s="1127"/>
      <c r="O413" s="1158"/>
      <c r="AA413" s="342"/>
      <c r="AB413" s="342"/>
      <c r="AC413" s="342"/>
    </row>
    <row r="414" spans="1:30" ht="15" x14ac:dyDescent="0.2">
      <c r="A414" s="4206"/>
      <c r="B414" s="4203"/>
      <c r="C414" s="4209"/>
      <c r="D414" s="4212"/>
      <c r="E414" s="4215"/>
      <c r="F414" s="4284"/>
      <c r="G414" s="4290"/>
      <c r="H414" s="4252"/>
      <c r="I414" s="4258"/>
      <c r="J414" s="4231"/>
      <c r="K414" s="721" t="s">
        <v>134</v>
      </c>
      <c r="L414" s="549"/>
      <c r="M414" s="441"/>
      <c r="N414" s="1127"/>
      <c r="O414" s="1158"/>
      <c r="AA414" s="342"/>
      <c r="AB414" s="342"/>
      <c r="AC414" s="342"/>
    </row>
    <row r="415" spans="1:30" ht="15" x14ac:dyDescent="0.2">
      <c r="A415" s="4206"/>
      <c r="B415" s="4203"/>
      <c r="C415" s="4209"/>
      <c r="D415" s="4212"/>
      <c r="E415" s="4215"/>
      <c r="F415" s="4284"/>
      <c r="G415" s="4290"/>
      <c r="H415" s="4252"/>
      <c r="I415" s="4258"/>
      <c r="J415" s="4231"/>
      <c r="K415" s="721" t="s">
        <v>201</v>
      </c>
      <c r="L415" s="526"/>
      <c r="M415" s="430"/>
      <c r="N415" s="601"/>
      <c r="O415" s="1157"/>
    </row>
    <row r="416" spans="1:30" ht="15" x14ac:dyDescent="0.2">
      <c r="A416" s="4206"/>
      <c r="B416" s="4203"/>
      <c r="C416" s="4209"/>
      <c r="D416" s="4212"/>
      <c r="E416" s="4215"/>
      <c r="F416" s="4284"/>
      <c r="G416" s="4290"/>
      <c r="H416" s="4252"/>
      <c r="I416" s="4258"/>
      <c r="J416" s="4231"/>
      <c r="K416" s="721" t="s">
        <v>154</v>
      </c>
      <c r="L416" s="526">
        <v>0</v>
      </c>
      <c r="M416" s="430"/>
      <c r="N416" s="601"/>
      <c r="O416" s="1157"/>
    </row>
    <row r="417" spans="1:25" ht="15.75" thickBot="1" x14ac:dyDescent="0.25">
      <c r="A417" s="4206"/>
      <c r="B417" s="4203"/>
      <c r="C417" s="4209"/>
      <c r="D417" s="4212"/>
      <c r="E417" s="4215"/>
      <c r="F417" s="4284"/>
      <c r="G417" s="4290"/>
      <c r="H417" s="4252"/>
      <c r="I417" s="4258"/>
      <c r="J417" s="4231"/>
      <c r="K417" s="519" t="s">
        <v>200</v>
      </c>
      <c r="L417" s="688"/>
      <c r="M417" s="1126"/>
      <c r="N417" s="1125"/>
      <c r="O417" s="1156"/>
    </row>
    <row r="418" spans="1:25" ht="15.75" customHeight="1" thickBot="1" x14ac:dyDescent="0.25">
      <c r="A418" s="4207"/>
      <c r="B418" s="4204"/>
      <c r="C418" s="4210"/>
      <c r="D418" s="4213"/>
      <c r="E418" s="4216"/>
      <c r="F418" s="4285"/>
      <c r="G418" s="4291"/>
      <c r="H418" s="4253"/>
      <c r="I418" s="4259"/>
      <c r="J418" s="4232"/>
      <c r="K418" s="555" t="s">
        <v>29</v>
      </c>
      <c r="L418" s="700">
        <f>SUM(L412:L417)</f>
        <v>23.5</v>
      </c>
      <c r="M418" s="1155"/>
      <c r="N418" s="1154"/>
      <c r="O418" s="1153"/>
    </row>
    <row r="419" spans="1:25" ht="15" thickBot="1" x14ac:dyDescent="0.25">
      <c r="A419" s="399" t="s">
        <v>101</v>
      </c>
      <c r="B419" s="389" t="s">
        <v>33</v>
      </c>
      <c r="C419" s="4335" t="s">
        <v>34</v>
      </c>
      <c r="D419" s="4316"/>
      <c r="E419" s="4316"/>
      <c r="F419" s="4316"/>
      <c r="G419" s="4316"/>
      <c r="H419" s="4316"/>
      <c r="I419" s="4317"/>
      <c r="J419" s="388"/>
      <c r="K419" s="504" t="s">
        <v>29</v>
      </c>
      <c r="L419" s="679">
        <f>L318*1</f>
        <v>154.6</v>
      </c>
      <c r="M419" s="1152"/>
      <c r="N419" s="678"/>
      <c r="O419" s="677"/>
    </row>
    <row r="420" spans="1:25" ht="15" thickBot="1" x14ac:dyDescent="0.25">
      <c r="A420" s="676" t="s">
        <v>101</v>
      </c>
      <c r="B420" s="676"/>
      <c r="C420" s="4318" t="s">
        <v>32</v>
      </c>
      <c r="D420" s="4318"/>
      <c r="E420" s="4318"/>
      <c r="F420" s="4318"/>
      <c r="G420" s="4318"/>
      <c r="H420" s="4318"/>
      <c r="I420" s="4319"/>
      <c r="J420" s="498"/>
      <c r="K420" s="497" t="s">
        <v>29</v>
      </c>
      <c r="L420" s="675">
        <f>L419*1</f>
        <v>154.6</v>
      </c>
      <c r="M420" s="674"/>
      <c r="N420" s="674"/>
      <c r="O420" s="673"/>
    </row>
    <row r="421" spans="1:25" ht="15.75" thickBot="1" x14ac:dyDescent="0.25">
      <c r="A421" s="672" t="s">
        <v>97</v>
      </c>
      <c r="B421" s="671"/>
      <c r="C421" s="669" t="s">
        <v>394</v>
      </c>
      <c r="D421" s="669"/>
      <c r="E421" s="669"/>
      <c r="F421" s="670"/>
      <c r="G421" s="670"/>
      <c r="H421" s="669"/>
      <c r="I421" s="669"/>
      <c r="J421" s="669"/>
      <c r="K421" s="669"/>
      <c r="L421" s="669"/>
      <c r="M421" s="668"/>
      <c r="N421" s="668"/>
      <c r="O421" s="667"/>
    </row>
    <row r="422" spans="1:25" ht="35.25" customHeight="1" thickBot="1" x14ac:dyDescent="0.25">
      <c r="A422" s="666"/>
      <c r="B422" s="665"/>
      <c r="C422" s="663"/>
      <c r="D422" s="663"/>
      <c r="E422" s="663"/>
      <c r="F422" s="664"/>
      <c r="G422" s="664"/>
      <c r="H422" s="663"/>
      <c r="I422" s="663"/>
      <c r="J422" s="663"/>
      <c r="K422" s="663"/>
      <c r="L422" s="1051"/>
      <c r="M422" s="794" t="s">
        <v>393</v>
      </c>
      <c r="N422" s="650"/>
      <c r="O422" s="649">
        <v>1</v>
      </c>
      <c r="Y422" s="338"/>
    </row>
    <row r="423" spans="1:25" ht="15" thickBot="1" x14ac:dyDescent="0.25">
      <c r="A423" s="789" t="s">
        <v>97</v>
      </c>
      <c r="B423" s="954" t="s">
        <v>33</v>
      </c>
      <c r="C423" s="1151" t="s">
        <v>392</v>
      </c>
      <c r="D423" s="1150"/>
      <c r="E423" s="1150"/>
      <c r="F423" s="1150"/>
      <c r="G423" s="1150"/>
      <c r="H423" s="1150"/>
      <c r="I423" s="1150"/>
      <c r="J423" s="1150"/>
      <c r="K423" s="1150"/>
      <c r="L423" s="1149"/>
      <c r="M423" s="1148"/>
      <c r="N423" s="1148"/>
      <c r="O423" s="1147"/>
    </row>
    <row r="424" spans="1:25" ht="36.75" customHeight="1" thickBot="1" x14ac:dyDescent="0.25">
      <c r="A424" s="656"/>
      <c r="B424" s="389"/>
      <c r="C424" s="653"/>
      <c r="D424" s="653"/>
      <c r="E424" s="653"/>
      <c r="F424" s="653"/>
      <c r="G424" s="653"/>
      <c r="H424" s="653"/>
      <c r="I424" s="653"/>
      <c r="J424" s="654"/>
      <c r="K424" s="653"/>
      <c r="L424" s="653"/>
      <c r="M424" s="786" t="s">
        <v>391</v>
      </c>
      <c r="N424" s="650" t="s">
        <v>288</v>
      </c>
      <c r="O424" s="649"/>
    </row>
    <row r="425" spans="1:25" ht="15.75" thickBot="1" x14ac:dyDescent="0.25">
      <c r="A425" s="755" t="s">
        <v>97</v>
      </c>
      <c r="B425" s="4409" t="s">
        <v>33</v>
      </c>
      <c r="C425" s="418" t="s">
        <v>33</v>
      </c>
      <c r="D425" s="1146"/>
      <c r="E425" s="1146"/>
      <c r="F425" s="4371" t="s">
        <v>390</v>
      </c>
      <c r="G425" s="4320" t="s">
        <v>375</v>
      </c>
      <c r="H425" s="4251" t="s">
        <v>40</v>
      </c>
      <c r="I425" s="4257" t="s">
        <v>39</v>
      </c>
      <c r="J425" s="775" t="s">
        <v>38</v>
      </c>
      <c r="K425" s="444" t="s">
        <v>118</v>
      </c>
      <c r="L425" s="648">
        <f>L432+L439+L446+L453+L460+L467+L474</f>
        <v>30</v>
      </c>
      <c r="M425" s="579" t="s">
        <v>242</v>
      </c>
      <c r="N425" s="578" t="s">
        <v>46</v>
      </c>
      <c r="O425" s="637">
        <v>1</v>
      </c>
    </row>
    <row r="426" spans="1:25" ht="15.75" thickBot="1" x14ac:dyDescent="0.25">
      <c r="A426" s="751"/>
      <c r="B426" s="4410"/>
      <c r="C426" s="407"/>
      <c r="D426" s="1142"/>
      <c r="E426" s="1142"/>
      <c r="F426" s="4372"/>
      <c r="G426" s="4321"/>
      <c r="H426" s="4252"/>
      <c r="I426" s="4258"/>
      <c r="J426" s="748"/>
      <c r="K426" s="442" t="s">
        <v>202</v>
      </c>
      <c r="L426" s="648">
        <f>L433+L440+L447+L454+L461+L468+L475+L482</f>
        <v>80.599999999999994</v>
      </c>
      <c r="M426" s="592"/>
      <c r="N426" s="591"/>
      <c r="O426" s="620"/>
    </row>
    <row r="427" spans="1:25" ht="15.75" thickBot="1" x14ac:dyDescent="0.25">
      <c r="A427" s="751"/>
      <c r="B427" s="4410"/>
      <c r="C427" s="407"/>
      <c r="D427" s="1142"/>
      <c r="E427" s="1142"/>
      <c r="F427" s="4373"/>
      <c r="G427" s="4321"/>
      <c r="H427" s="4252"/>
      <c r="I427" s="4258"/>
      <c r="J427" s="433"/>
      <c r="K427" s="437" t="s">
        <v>134</v>
      </c>
      <c r="L427" s="1145">
        <f>L434+L441+L448+L455+L462+L469+L476</f>
        <v>130.19999999999999</v>
      </c>
      <c r="M427" s="592"/>
      <c r="N427" s="621" t="s">
        <v>288</v>
      </c>
      <c r="O427" s="620"/>
    </row>
    <row r="428" spans="1:25" ht="20.25" customHeight="1" thickBot="1" x14ac:dyDescent="0.25">
      <c r="A428" s="751"/>
      <c r="B428" s="4410"/>
      <c r="C428" s="407"/>
      <c r="D428" s="1142"/>
      <c r="E428" s="1142"/>
      <c r="F428" s="4373"/>
      <c r="G428" s="4321"/>
      <c r="H428" s="4252"/>
      <c r="I428" s="4258"/>
      <c r="J428" s="433"/>
      <c r="K428" s="437" t="s">
        <v>201</v>
      </c>
      <c r="L428" s="648">
        <f>L435+L442+L449+L456+L463+L470+L477</f>
        <v>0</v>
      </c>
      <c r="M428" s="1144" t="s">
        <v>386</v>
      </c>
      <c r="N428" s="1143" t="s">
        <v>46</v>
      </c>
      <c r="O428" s="620">
        <v>10</v>
      </c>
    </row>
    <row r="429" spans="1:25" ht="15.75" thickBot="1" x14ac:dyDescent="0.25">
      <c r="A429" s="751"/>
      <c r="B429" s="4410"/>
      <c r="C429" s="407"/>
      <c r="D429" s="1142"/>
      <c r="E429" s="1142"/>
      <c r="F429" s="4373"/>
      <c r="G429" s="4321"/>
      <c r="H429" s="4252"/>
      <c r="I429" s="4258"/>
      <c r="J429" s="433"/>
      <c r="K429" s="437" t="s">
        <v>154</v>
      </c>
      <c r="L429" s="648">
        <f>L436+L443+L450+L457+L464+L471+L478</f>
        <v>22.7</v>
      </c>
      <c r="M429" s="592"/>
      <c r="N429" s="621"/>
      <c r="O429" s="568"/>
    </row>
    <row r="430" spans="1:25" ht="15.75" thickBot="1" x14ac:dyDescent="0.25">
      <c r="A430" s="751"/>
      <c r="B430" s="4410"/>
      <c r="C430" s="407"/>
      <c r="D430" s="1142"/>
      <c r="E430" s="1142"/>
      <c r="F430" s="4373"/>
      <c r="G430" s="4321"/>
      <c r="H430" s="4252"/>
      <c r="I430" s="4258"/>
      <c r="J430" s="433"/>
      <c r="K430" s="869" t="s">
        <v>133</v>
      </c>
      <c r="L430" s="648">
        <f>L437+L444+L451+L458+L465+L472+L479</f>
        <v>0</v>
      </c>
      <c r="M430" s="616"/>
      <c r="N430" s="615"/>
      <c r="O430" s="614"/>
    </row>
    <row r="431" spans="1:25" ht="18" customHeight="1" thickBot="1" x14ac:dyDescent="0.25">
      <c r="A431" s="399"/>
      <c r="B431" s="4411"/>
      <c r="C431" s="781"/>
      <c r="D431" s="428"/>
      <c r="E431" s="428"/>
      <c r="F431" s="4374"/>
      <c r="G431" s="4322"/>
      <c r="H431" s="4253"/>
      <c r="I431" s="4259"/>
      <c r="J431" s="612"/>
      <c r="K431" s="555" t="s">
        <v>29</v>
      </c>
      <c r="L431" s="510">
        <f>SUM(L425:L430)</f>
        <v>263.5</v>
      </c>
      <c r="M431" s="557"/>
      <c r="N431" s="508"/>
      <c r="O431" s="558"/>
    </row>
    <row r="432" spans="1:25" ht="15" x14ac:dyDescent="0.2">
      <c r="A432" s="755" t="s">
        <v>97</v>
      </c>
      <c r="B432" s="4409" t="s">
        <v>33</v>
      </c>
      <c r="C432" s="418" t="s">
        <v>33</v>
      </c>
      <c r="D432" s="528" t="s">
        <v>33</v>
      </c>
      <c r="E432" s="582"/>
      <c r="F432" s="4302" t="s">
        <v>389</v>
      </c>
      <c r="G432" s="4320" t="s">
        <v>375</v>
      </c>
      <c r="H432" s="4341" t="s">
        <v>40</v>
      </c>
      <c r="I432" s="4257" t="s">
        <v>232</v>
      </c>
      <c r="J432" s="581" t="s">
        <v>38</v>
      </c>
      <c r="K432" s="529" t="s">
        <v>118</v>
      </c>
      <c r="L432" s="580">
        <v>0</v>
      </c>
      <c r="M432" s="579" t="s">
        <v>212</v>
      </c>
      <c r="N432" s="578" t="s">
        <v>46</v>
      </c>
      <c r="O432" s="637">
        <v>1</v>
      </c>
    </row>
    <row r="433" spans="1:28" ht="15" x14ac:dyDescent="0.2">
      <c r="A433" s="751"/>
      <c r="B433" s="4410"/>
      <c r="C433" s="407"/>
      <c r="D433" s="528"/>
      <c r="E433" s="565"/>
      <c r="F433" s="4302"/>
      <c r="G433" s="4321"/>
      <c r="H433" s="4342"/>
      <c r="I433" s="4258"/>
      <c r="J433" s="576" t="s">
        <v>240</v>
      </c>
      <c r="K433" s="474" t="s">
        <v>202</v>
      </c>
      <c r="L433" s="575"/>
      <c r="M433" s="574"/>
      <c r="N433" s="591"/>
      <c r="O433" s="620"/>
    </row>
    <row r="434" spans="1:28" ht="15" x14ac:dyDescent="0.2">
      <c r="A434" s="751"/>
      <c r="B434" s="4410"/>
      <c r="C434" s="407"/>
      <c r="D434" s="528"/>
      <c r="E434" s="565"/>
      <c r="F434" s="4302"/>
      <c r="G434" s="4321"/>
      <c r="H434" s="4342"/>
      <c r="I434" s="4258"/>
      <c r="J434" s="576"/>
      <c r="K434" s="527" t="s">
        <v>134</v>
      </c>
      <c r="L434" s="571">
        <v>26.7</v>
      </c>
      <c r="M434" s="758"/>
      <c r="N434" s="757"/>
      <c r="O434" s="620"/>
      <c r="Q434" s="632"/>
      <c r="Y434" s="342"/>
    </row>
    <row r="435" spans="1:28" ht="15" x14ac:dyDescent="0.2">
      <c r="A435" s="751"/>
      <c r="B435" s="4410"/>
      <c r="C435" s="407"/>
      <c r="D435" s="528"/>
      <c r="E435" s="565"/>
      <c r="F435" s="4302"/>
      <c r="G435" s="4321"/>
      <c r="H435" s="4342"/>
      <c r="I435" s="4258"/>
      <c r="J435" s="433"/>
      <c r="K435" s="527" t="s">
        <v>201</v>
      </c>
      <c r="L435" s="575"/>
      <c r="M435" s="592"/>
      <c r="N435" s="621"/>
      <c r="O435" s="620"/>
    </row>
    <row r="436" spans="1:28" ht="15" x14ac:dyDescent="0.2">
      <c r="A436" s="751"/>
      <c r="B436" s="4410"/>
      <c r="C436" s="407"/>
      <c r="D436" s="528"/>
      <c r="E436" s="565"/>
      <c r="F436" s="4302"/>
      <c r="G436" s="4321"/>
      <c r="H436" s="4342"/>
      <c r="I436" s="4258"/>
      <c r="J436" s="433"/>
      <c r="K436" s="527" t="s">
        <v>154</v>
      </c>
      <c r="L436" s="575">
        <v>0</v>
      </c>
      <c r="M436" s="592"/>
      <c r="N436" s="621"/>
      <c r="O436" s="568"/>
      <c r="Q436" s="632"/>
      <c r="AB436" s="342"/>
    </row>
    <row r="437" spans="1:28" ht="15.75" thickBot="1" x14ac:dyDescent="0.25">
      <c r="A437" s="751"/>
      <c r="B437" s="4410"/>
      <c r="C437" s="407"/>
      <c r="D437" s="528"/>
      <c r="E437" s="565"/>
      <c r="F437" s="4302"/>
      <c r="G437" s="4321"/>
      <c r="H437" s="4342"/>
      <c r="I437" s="4258"/>
      <c r="J437" s="433"/>
      <c r="K437" s="519" t="s">
        <v>133</v>
      </c>
      <c r="L437" s="740"/>
      <c r="M437" s="616"/>
      <c r="N437" s="615"/>
      <c r="O437" s="614"/>
    </row>
    <row r="438" spans="1:28" ht="15.75" thickBot="1" x14ac:dyDescent="0.25">
      <c r="A438" s="399"/>
      <c r="B438" s="4411"/>
      <c r="C438" s="781"/>
      <c r="D438" s="559"/>
      <c r="E438" s="459"/>
      <c r="F438" s="4303"/>
      <c r="G438" s="4322"/>
      <c r="H438" s="4343"/>
      <c r="I438" s="4259"/>
      <c r="J438" s="612"/>
      <c r="K438" s="555" t="s">
        <v>29</v>
      </c>
      <c r="L438" s="510">
        <f>SUM(L432:L437)</f>
        <v>26.7</v>
      </c>
      <c r="M438" s="557"/>
      <c r="N438" s="508"/>
      <c r="O438" s="558"/>
    </row>
    <row r="439" spans="1:28" ht="15" customHeight="1" x14ac:dyDescent="0.2">
      <c r="A439" s="755" t="s">
        <v>97</v>
      </c>
      <c r="B439" s="4409" t="s">
        <v>33</v>
      </c>
      <c r="C439" s="418" t="s">
        <v>33</v>
      </c>
      <c r="D439" s="528" t="s">
        <v>35</v>
      </c>
      <c r="E439" s="4214"/>
      <c r="F439" s="4387" t="s">
        <v>388</v>
      </c>
      <c r="G439" s="4289" t="s">
        <v>375</v>
      </c>
      <c r="H439" s="4341" t="s">
        <v>40</v>
      </c>
      <c r="I439" s="4257" t="s">
        <v>232</v>
      </c>
      <c r="J439" s="1141" t="s">
        <v>38</v>
      </c>
      <c r="K439" s="529" t="s">
        <v>118</v>
      </c>
      <c r="L439" s="403">
        <v>30</v>
      </c>
      <c r="M439" s="579" t="s">
        <v>212</v>
      </c>
      <c r="N439" s="477" t="s">
        <v>46</v>
      </c>
      <c r="O439" s="1140"/>
    </row>
    <row r="440" spans="1:28" ht="15" customHeight="1" x14ac:dyDescent="0.2">
      <c r="A440" s="751"/>
      <c r="B440" s="4410"/>
      <c r="C440" s="407"/>
      <c r="D440" s="528"/>
      <c r="E440" s="4215"/>
      <c r="F440" s="4388"/>
      <c r="G440" s="4290"/>
      <c r="H440" s="4342"/>
      <c r="I440" s="4258"/>
      <c r="J440" s="1137" t="s">
        <v>387</v>
      </c>
      <c r="K440" s="474" t="s">
        <v>202</v>
      </c>
      <c r="L440" s="549"/>
      <c r="M440" s="592"/>
      <c r="N440" s="471"/>
      <c r="O440" s="1139"/>
    </row>
    <row r="441" spans="1:28" ht="25.5" x14ac:dyDescent="0.2">
      <c r="A441" s="751"/>
      <c r="B441" s="4410"/>
      <c r="C441" s="407"/>
      <c r="D441" s="528"/>
      <c r="E441" s="4215"/>
      <c r="F441" s="4388"/>
      <c r="G441" s="4290"/>
      <c r="H441" s="4342"/>
      <c r="I441" s="4258"/>
      <c r="J441" s="1137"/>
      <c r="K441" s="527" t="s">
        <v>134</v>
      </c>
      <c r="L441" s="473">
        <v>78.5</v>
      </c>
      <c r="M441" s="468" t="s">
        <v>386</v>
      </c>
      <c r="N441" s="440" t="s">
        <v>209</v>
      </c>
      <c r="O441" s="1138">
        <v>10</v>
      </c>
    </row>
    <row r="442" spans="1:28" ht="15" x14ac:dyDescent="0.2">
      <c r="A442" s="751"/>
      <c r="B442" s="4410"/>
      <c r="C442" s="407"/>
      <c r="D442" s="528"/>
      <c r="E442" s="4215"/>
      <c r="F442" s="4388"/>
      <c r="G442" s="4290"/>
      <c r="H442" s="4342"/>
      <c r="I442" s="4258"/>
      <c r="J442" s="1137"/>
      <c r="K442" s="527" t="s">
        <v>201</v>
      </c>
      <c r="L442" s="549">
        <v>0</v>
      </c>
      <c r="M442" s="548"/>
      <c r="N442" s="920"/>
      <c r="O442" s="546"/>
    </row>
    <row r="443" spans="1:28" ht="15" x14ac:dyDescent="0.2">
      <c r="A443" s="751"/>
      <c r="B443" s="4410"/>
      <c r="C443" s="407"/>
      <c r="D443" s="528"/>
      <c r="E443" s="4215"/>
      <c r="F443" s="4388"/>
      <c r="G443" s="4290"/>
      <c r="H443" s="4342"/>
      <c r="I443" s="4258"/>
      <c r="J443" s="1137"/>
      <c r="K443" s="527" t="s">
        <v>154</v>
      </c>
      <c r="L443" s="549">
        <v>22.7</v>
      </c>
      <c r="M443" s="548"/>
      <c r="N443" s="920"/>
      <c r="O443" s="546"/>
    </row>
    <row r="444" spans="1:28" ht="15.75" thickBot="1" x14ac:dyDescent="0.25">
      <c r="A444" s="751"/>
      <c r="B444" s="4410"/>
      <c r="C444" s="407"/>
      <c r="D444" s="528"/>
      <c r="E444" s="4215"/>
      <c r="F444" s="4388"/>
      <c r="G444" s="4290"/>
      <c r="H444" s="4342"/>
      <c r="I444" s="4258"/>
      <c r="J444" s="1137"/>
      <c r="K444" s="519" t="s">
        <v>133</v>
      </c>
      <c r="L444" s="688">
        <v>0</v>
      </c>
      <c r="M444" s="705"/>
      <c r="N444" s="918"/>
      <c r="O444" s="685"/>
    </row>
    <row r="445" spans="1:28" ht="15.75" customHeight="1" thickBot="1" x14ac:dyDescent="0.25">
      <c r="A445" s="399"/>
      <c r="B445" s="4411"/>
      <c r="C445" s="781"/>
      <c r="D445" s="559"/>
      <c r="E445" s="4216"/>
      <c r="F445" s="4389"/>
      <c r="G445" s="4291"/>
      <c r="H445" s="4343"/>
      <c r="I445" s="4259"/>
      <c r="J445" s="1136"/>
      <c r="K445" s="555" t="s">
        <v>29</v>
      </c>
      <c r="L445" s="456">
        <f>SUM(L439:L444)</f>
        <v>131.19999999999999</v>
      </c>
      <c r="M445" s="1135"/>
      <c r="N445" s="914"/>
      <c r="O445" s="1119"/>
    </row>
    <row r="446" spans="1:28" ht="15.75" customHeight="1" x14ac:dyDescent="0.2">
      <c r="A446" s="755" t="s">
        <v>97</v>
      </c>
      <c r="B446" s="4409" t="s">
        <v>33</v>
      </c>
      <c r="C446" s="418" t="s">
        <v>33</v>
      </c>
      <c r="D446" s="528" t="s">
        <v>103</v>
      </c>
      <c r="E446" s="4214"/>
      <c r="F446" s="4283" t="s">
        <v>385</v>
      </c>
      <c r="G446" s="4289" t="s">
        <v>375</v>
      </c>
      <c r="H446" s="4341" t="s">
        <v>40</v>
      </c>
      <c r="I446" s="4257" t="s">
        <v>232</v>
      </c>
      <c r="J446" s="581" t="s">
        <v>38</v>
      </c>
      <c r="K446" s="529" t="s">
        <v>118</v>
      </c>
      <c r="L446" s="403">
        <v>0</v>
      </c>
      <c r="M446" s="579" t="s">
        <v>212</v>
      </c>
      <c r="N446" s="477" t="s">
        <v>46</v>
      </c>
      <c r="O446" s="551"/>
    </row>
    <row r="447" spans="1:28" ht="15.75" customHeight="1" x14ac:dyDescent="0.2">
      <c r="A447" s="751"/>
      <c r="B447" s="4410"/>
      <c r="C447" s="407"/>
      <c r="D447" s="528"/>
      <c r="E447" s="4215"/>
      <c r="F447" s="4284"/>
      <c r="G447" s="4290"/>
      <c r="H447" s="4342"/>
      <c r="I447" s="4258"/>
      <c r="J447" s="576" t="s">
        <v>240</v>
      </c>
      <c r="K447" s="474" t="s">
        <v>202</v>
      </c>
      <c r="L447" s="549"/>
      <c r="M447" s="1134"/>
      <c r="N447" s="471"/>
      <c r="O447" s="546"/>
    </row>
    <row r="448" spans="1:28" ht="15.75" customHeight="1" x14ac:dyDescent="0.2">
      <c r="A448" s="751"/>
      <c r="B448" s="4410"/>
      <c r="C448" s="407"/>
      <c r="D448" s="528"/>
      <c r="E448" s="4215"/>
      <c r="F448" s="4284"/>
      <c r="G448" s="4290"/>
      <c r="H448" s="4342"/>
      <c r="I448" s="4258"/>
      <c r="J448" s="576"/>
      <c r="K448" s="527" t="s">
        <v>134</v>
      </c>
      <c r="L448" s="526">
        <v>25</v>
      </c>
      <c r="M448" s="1133"/>
      <c r="N448" s="524"/>
      <c r="O448" s="543"/>
    </row>
    <row r="449" spans="1:28" ht="15.75" customHeight="1" x14ac:dyDescent="0.2">
      <c r="A449" s="751"/>
      <c r="B449" s="4410"/>
      <c r="C449" s="407"/>
      <c r="D449" s="528"/>
      <c r="E449" s="4215"/>
      <c r="F449" s="4284"/>
      <c r="G449" s="4290"/>
      <c r="H449" s="4342"/>
      <c r="I449" s="4258"/>
      <c r="J449" s="433"/>
      <c r="K449" s="527" t="s">
        <v>201</v>
      </c>
      <c r="L449" s="526"/>
      <c r="M449" s="1133"/>
      <c r="N449" s="524"/>
      <c r="O449" s="543"/>
    </row>
    <row r="450" spans="1:28" ht="15.75" customHeight="1" x14ac:dyDescent="0.2">
      <c r="A450" s="751"/>
      <c r="B450" s="4410"/>
      <c r="C450" s="407"/>
      <c r="D450" s="528"/>
      <c r="E450" s="4215"/>
      <c r="F450" s="4284"/>
      <c r="G450" s="4290"/>
      <c r="H450" s="4342"/>
      <c r="I450" s="4258"/>
      <c r="J450" s="433"/>
      <c r="K450" s="527" t="s">
        <v>154</v>
      </c>
      <c r="L450" s="526"/>
      <c r="M450" s="1133"/>
      <c r="N450" s="524"/>
      <c r="O450" s="543"/>
    </row>
    <row r="451" spans="1:28" ht="15.75" customHeight="1" thickBot="1" x14ac:dyDescent="0.25">
      <c r="A451" s="751"/>
      <c r="B451" s="4410"/>
      <c r="C451" s="407"/>
      <c r="D451" s="528"/>
      <c r="E451" s="4215"/>
      <c r="F451" s="4284"/>
      <c r="G451" s="4290"/>
      <c r="H451" s="4342"/>
      <c r="I451" s="4258"/>
      <c r="J451" s="433"/>
      <c r="K451" s="519" t="s">
        <v>133</v>
      </c>
      <c r="L451" s="688"/>
      <c r="M451" s="556"/>
      <c r="N451" s="516"/>
      <c r="O451" s="538"/>
    </row>
    <row r="452" spans="1:28" ht="15.75" customHeight="1" thickBot="1" x14ac:dyDescent="0.25">
      <c r="A452" s="399"/>
      <c r="B452" s="4411"/>
      <c r="C452" s="781"/>
      <c r="D452" s="559"/>
      <c r="E452" s="4216"/>
      <c r="F452" s="4285"/>
      <c r="G452" s="4291"/>
      <c r="H452" s="4343"/>
      <c r="I452" s="4259"/>
      <c r="J452" s="612"/>
      <c r="K452" s="555" t="s">
        <v>29</v>
      </c>
      <c r="L452" s="456">
        <f>SUM(L446:L451)</f>
        <v>25</v>
      </c>
      <c r="M452" s="696"/>
      <c r="N452" s="1132"/>
      <c r="O452" s="507"/>
    </row>
    <row r="453" spans="1:28" ht="15.75" customHeight="1" x14ac:dyDescent="0.2">
      <c r="A453" s="755" t="s">
        <v>97</v>
      </c>
      <c r="B453" s="4409" t="s">
        <v>33</v>
      </c>
      <c r="C453" s="418" t="s">
        <v>33</v>
      </c>
      <c r="D453" s="528" t="s">
        <v>101</v>
      </c>
      <c r="E453" s="4214"/>
      <c r="F453" s="4283" t="s">
        <v>384</v>
      </c>
      <c r="G453" s="4289" t="s">
        <v>375</v>
      </c>
      <c r="H453" s="4341" t="s">
        <v>40</v>
      </c>
      <c r="I453" s="4257" t="s">
        <v>229</v>
      </c>
      <c r="J453" s="4230" t="s">
        <v>383</v>
      </c>
      <c r="K453" s="529" t="s">
        <v>118</v>
      </c>
      <c r="L453" s="403">
        <v>0</v>
      </c>
      <c r="M453" s="579" t="s">
        <v>212</v>
      </c>
      <c r="N453" s="477" t="s">
        <v>46</v>
      </c>
      <c r="O453" s="551"/>
    </row>
    <row r="454" spans="1:28" ht="15.75" customHeight="1" x14ac:dyDescent="0.2">
      <c r="A454" s="751"/>
      <c r="B454" s="4410"/>
      <c r="C454" s="407"/>
      <c r="D454" s="528"/>
      <c r="E454" s="4215"/>
      <c r="F454" s="4284"/>
      <c r="G454" s="4290"/>
      <c r="H454" s="4342"/>
      <c r="I454" s="4258"/>
      <c r="J454" s="4231"/>
      <c r="K454" s="474" t="s">
        <v>202</v>
      </c>
      <c r="L454" s="549">
        <v>53.3</v>
      </c>
      <c r="M454" s="592"/>
      <c r="N454" s="591"/>
      <c r="O454" s="546"/>
    </row>
    <row r="455" spans="1:28" ht="15.75" customHeight="1" x14ac:dyDescent="0.2">
      <c r="A455" s="751"/>
      <c r="B455" s="4410"/>
      <c r="C455" s="407"/>
      <c r="D455" s="528"/>
      <c r="E455" s="4215"/>
      <c r="F455" s="4284"/>
      <c r="G455" s="4290"/>
      <c r="H455" s="4342"/>
      <c r="I455" s="4258"/>
      <c r="J455" s="4231"/>
      <c r="K455" s="527" t="s">
        <v>134</v>
      </c>
      <c r="L455" s="1131"/>
      <c r="M455" s="430"/>
      <c r="N455" s="601"/>
      <c r="O455" s="543"/>
      <c r="AA455" s="342"/>
      <c r="AB455" s="342"/>
    </row>
    <row r="456" spans="1:28" ht="15.75" customHeight="1" x14ac:dyDescent="0.2">
      <c r="A456" s="751"/>
      <c r="B456" s="4410"/>
      <c r="C456" s="407"/>
      <c r="D456" s="528"/>
      <c r="E456" s="4215"/>
      <c r="F456" s="4284"/>
      <c r="G456" s="4290"/>
      <c r="H456" s="4342"/>
      <c r="I456" s="4258"/>
      <c r="J456" s="4231"/>
      <c r="K456" s="527" t="s">
        <v>201</v>
      </c>
      <c r="L456" s="526"/>
      <c r="M456" s="430"/>
      <c r="N456" s="601"/>
      <c r="O456" s="543"/>
    </row>
    <row r="457" spans="1:28" ht="15.75" customHeight="1" x14ac:dyDescent="0.2">
      <c r="A457" s="751"/>
      <c r="B457" s="4410"/>
      <c r="C457" s="407"/>
      <c r="D457" s="528"/>
      <c r="E457" s="4215"/>
      <c r="F457" s="4284"/>
      <c r="G457" s="4290"/>
      <c r="H457" s="4342"/>
      <c r="I457" s="4258"/>
      <c r="J457" s="4231"/>
      <c r="K457" s="527" t="s">
        <v>154</v>
      </c>
      <c r="L457" s="526"/>
      <c r="M457" s="430"/>
      <c r="N457" s="601"/>
      <c r="O457" s="543"/>
    </row>
    <row r="458" spans="1:28" ht="15.75" customHeight="1" thickBot="1" x14ac:dyDescent="0.25">
      <c r="A458" s="751"/>
      <c r="B458" s="4410"/>
      <c r="C458" s="407"/>
      <c r="D458" s="528"/>
      <c r="E458" s="4215"/>
      <c r="F458" s="4284"/>
      <c r="G458" s="4290"/>
      <c r="H458" s="4342"/>
      <c r="I458" s="4258"/>
      <c r="J458" s="4231"/>
      <c r="K458" s="519" t="s">
        <v>133</v>
      </c>
      <c r="L458" s="688"/>
      <c r="M458" s="1126"/>
      <c r="N458" s="1125"/>
      <c r="O458" s="685"/>
    </row>
    <row r="459" spans="1:28" ht="15.75" customHeight="1" thickBot="1" x14ac:dyDescent="0.25">
      <c r="A459" s="399"/>
      <c r="B459" s="4411"/>
      <c r="C459" s="781"/>
      <c r="D459" s="559"/>
      <c r="E459" s="4216"/>
      <c r="F459" s="4285"/>
      <c r="G459" s="4291"/>
      <c r="H459" s="4343"/>
      <c r="I459" s="4259"/>
      <c r="J459" s="4232"/>
      <c r="K459" s="555" t="s">
        <v>29</v>
      </c>
      <c r="L459" s="456">
        <f>SUM(L453:L458)</f>
        <v>53.3</v>
      </c>
      <c r="M459" s="1120"/>
      <c r="N459" s="454"/>
      <c r="O459" s="1119"/>
    </row>
    <row r="460" spans="1:28" ht="15.75" customHeight="1" x14ac:dyDescent="0.2">
      <c r="A460" s="755" t="s">
        <v>97</v>
      </c>
      <c r="B460" s="4409" t="s">
        <v>33</v>
      </c>
      <c r="C460" s="418" t="s">
        <v>33</v>
      </c>
      <c r="D460" s="528" t="s">
        <v>97</v>
      </c>
      <c r="E460" s="4214"/>
      <c r="F460" s="4283" t="s">
        <v>382</v>
      </c>
      <c r="G460" s="4289" t="s">
        <v>375</v>
      </c>
      <c r="H460" s="4341" t="s">
        <v>40</v>
      </c>
      <c r="I460" s="4257" t="s">
        <v>272</v>
      </c>
      <c r="J460" s="4230" t="s">
        <v>381</v>
      </c>
      <c r="K460" s="529" t="s">
        <v>118</v>
      </c>
      <c r="L460" s="479">
        <v>0</v>
      </c>
      <c r="M460" s="579" t="s">
        <v>212</v>
      </c>
      <c r="N460" s="477" t="s">
        <v>46</v>
      </c>
      <c r="O460" s="551"/>
    </row>
    <row r="461" spans="1:28" ht="15.75" customHeight="1" x14ac:dyDescent="0.2">
      <c r="A461" s="751"/>
      <c r="B461" s="4410"/>
      <c r="C461" s="407"/>
      <c r="D461" s="528"/>
      <c r="E461" s="4215"/>
      <c r="F461" s="4284"/>
      <c r="G461" s="4290"/>
      <c r="H461" s="4342"/>
      <c r="I461" s="4258"/>
      <c r="J461" s="4231"/>
      <c r="K461" s="474" t="s">
        <v>202</v>
      </c>
      <c r="L461" s="549"/>
      <c r="M461" s="592"/>
      <c r="N461" s="591"/>
      <c r="O461" s="546"/>
    </row>
    <row r="462" spans="1:28" ht="15.75" customHeight="1" x14ac:dyDescent="0.2">
      <c r="A462" s="751"/>
      <c r="B462" s="4410"/>
      <c r="C462" s="407"/>
      <c r="D462" s="528"/>
      <c r="E462" s="4215"/>
      <c r="F462" s="4284"/>
      <c r="G462" s="4290"/>
      <c r="H462" s="4342"/>
      <c r="I462" s="4258"/>
      <c r="J462" s="4231"/>
      <c r="K462" s="527" t="s">
        <v>134</v>
      </c>
      <c r="L462" s="526">
        <v>0</v>
      </c>
      <c r="M462" s="430"/>
      <c r="N462" s="601"/>
      <c r="O462" s="543"/>
    </row>
    <row r="463" spans="1:28" ht="15.75" customHeight="1" x14ac:dyDescent="0.2">
      <c r="A463" s="751"/>
      <c r="B463" s="4410"/>
      <c r="C463" s="407"/>
      <c r="D463" s="528"/>
      <c r="E463" s="4215"/>
      <c r="F463" s="4284"/>
      <c r="G463" s="4290"/>
      <c r="H463" s="4342"/>
      <c r="I463" s="4258"/>
      <c r="J463" s="4231"/>
      <c r="K463" s="527" t="s">
        <v>201</v>
      </c>
      <c r="L463" s="526"/>
      <c r="M463" s="430"/>
      <c r="N463" s="601"/>
      <c r="O463" s="543"/>
    </row>
    <row r="464" spans="1:28" ht="15.75" customHeight="1" x14ac:dyDescent="0.2">
      <c r="A464" s="751"/>
      <c r="B464" s="4410"/>
      <c r="C464" s="407"/>
      <c r="D464" s="528"/>
      <c r="E464" s="4215"/>
      <c r="F464" s="4284"/>
      <c r="G464" s="4290"/>
      <c r="H464" s="4342"/>
      <c r="I464" s="4258"/>
      <c r="J464" s="4231"/>
      <c r="K464" s="527" t="s">
        <v>154</v>
      </c>
      <c r="L464" s="526"/>
      <c r="M464" s="430"/>
      <c r="N464" s="601"/>
      <c r="O464" s="543"/>
    </row>
    <row r="465" spans="1:15" ht="15.75" customHeight="1" thickBot="1" x14ac:dyDescent="0.25">
      <c r="A465" s="751"/>
      <c r="B465" s="4410"/>
      <c r="C465" s="407"/>
      <c r="D465" s="528"/>
      <c r="E465" s="4215"/>
      <c r="F465" s="4284"/>
      <c r="G465" s="4290"/>
      <c r="H465" s="4342"/>
      <c r="I465" s="4258"/>
      <c r="J465" s="4231"/>
      <c r="K465" s="519" t="s">
        <v>133</v>
      </c>
      <c r="L465" s="688"/>
      <c r="M465" s="1126"/>
      <c r="N465" s="1125"/>
      <c r="O465" s="685"/>
    </row>
    <row r="466" spans="1:15" ht="15.75" customHeight="1" thickBot="1" x14ac:dyDescent="0.25">
      <c r="A466" s="399"/>
      <c r="B466" s="4411"/>
      <c r="C466" s="781"/>
      <c r="D466" s="559"/>
      <c r="E466" s="4216"/>
      <c r="F466" s="4285"/>
      <c r="G466" s="4291"/>
      <c r="H466" s="4343"/>
      <c r="I466" s="4259"/>
      <c r="J466" s="4232"/>
      <c r="K466" s="555" t="s">
        <v>29</v>
      </c>
      <c r="L466" s="456">
        <f>SUM(L460:L465)</f>
        <v>0</v>
      </c>
      <c r="M466" s="1120"/>
      <c r="N466" s="454"/>
      <c r="O466" s="1119"/>
    </row>
    <row r="467" spans="1:15" ht="15.75" customHeight="1" x14ac:dyDescent="0.2">
      <c r="A467" s="755" t="s">
        <v>97</v>
      </c>
      <c r="B467" s="4409" t="s">
        <v>33</v>
      </c>
      <c r="C467" s="418" t="s">
        <v>33</v>
      </c>
      <c r="D467" s="528" t="s">
        <v>91</v>
      </c>
      <c r="E467" s="4214"/>
      <c r="F467" s="4283" t="s">
        <v>380</v>
      </c>
      <c r="G467" s="4289" t="s">
        <v>375</v>
      </c>
      <c r="H467" s="4341" t="s">
        <v>40</v>
      </c>
      <c r="I467" s="4257" t="s">
        <v>222</v>
      </c>
      <c r="J467" s="4230" t="s">
        <v>379</v>
      </c>
      <c r="K467" s="529" t="s">
        <v>118</v>
      </c>
      <c r="L467" s="479">
        <v>0</v>
      </c>
      <c r="M467" s="579" t="s">
        <v>212</v>
      </c>
      <c r="N467" s="477" t="s">
        <v>46</v>
      </c>
      <c r="O467" s="551"/>
    </row>
    <row r="468" spans="1:15" ht="15.75" customHeight="1" x14ac:dyDescent="0.2">
      <c r="A468" s="751"/>
      <c r="B468" s="4410"/>
      <c r="C468" s="407"/>
      <c r="D468" s="528"/>
      <c r="E468" s="4215"/>
      <c r="F468" s="4284"/>
      <c r="G468" s="4290"/>
      <c r="H468" s="4342"/>
      <c r="I468" s="4258"/>
      <c r="J468" s="4231"/>
      <c r="K468" s="474" t="s">
        <v>202</v>
      </c>
      <c r="L468" s="549">
        <v>27.3</v>
      </c>
      <c r="M468" s="592"/>
      <c r="N468" s="591"/>
      <c r="O468" s="546"/>
    </row>
    <row r="469" spans="1:15" ht="15.75" customHeight="1" x14ac:dyDescent="0.2">
      <c r="A469" s="751"/>
      <c r="B469" s="4410"/>
      <c r="C469" s="407"/>
      <c r="D469" s="528"/>
      <c r="E469" s="4215"/>
      <c r="F469" s="4284"/>
      <c r="G469" s="4290"/>
      <c r="H469" s="4342"/>
      <c r="I469" s="4258"/>
      <c r="J469" s="4231"/>
      <c r="K469" s="527" t="s">
        <v>134</v>
      </c>
      <c r="L469" s="526"/>
      <c r="M469" s="430"/>
      <c r="N469" s="601"/>
      <c r="O469" s="543"/>
    </row>
    <row r="470" spans="1:15" ht="15.75" customHeight="1" x14ac:dyDescent="0.2">
      <c r="A470" s="751"/>
      <c r="B470" s="4410"/>
      <c r="C470" s="407"/>
      <c r="D470" s="528"/>
      <c r="E470" s="4215"/>
      <c r="F470" s="4284"/>
      <c r="G470" s="4290"/>
      <c r="H470" s="4342"/>
      <c r="I470" s="4258"/>
      <c r="J470" s="4231"/>
      <c r="K470" s="527" t="s">
        <v>201</v>
      </c>
      <c r="L470" s="526"/>
      <c r="M470" s="430"/>
      <c r="N470" s="601"/>
      <c r="O470" s="543"/>
    </row>
    <row r="471" spans="1:15" ht="15.75" customHeight="1" thickBot="1" x14ac:dyDescent="0.25">
      <c r="A471" s="751"/>
      <c r="B471" s="4410"/>
      <c r="C471" s="407"/>
      <c r="D471" s="528"/>
      <c r="E471" s="4215"/>
      <c r="F471" s="4284"/>
      <c r="G471" s="4290"/>
      <c r="H471" s="4342"/>
      <c r="I471" s="4258"/>
      <c r="J471" s="4231"/>
      <c r="K471" s="519" t="s">
        <v>154</v>
      </c>
      <c r="L471" s="518"/>
      <c r="M471" s="423"/>
      <c r="N471" s="599"/>
      <c r="O471" s="1130"/>
    </row>
    <row r="472" spans="1:15" ht="15.75" customHeight="1" thickBot="1" x14ac:dyDescent="0.25">
      <c r="A472" s="751"/>
      <c r="B472" s="4410"/>
      <c r="C472" s="407"/>
      <c r="D472" s="528"/>
      <c r="E472" s="4215"/>
      <c r="F472" s="4284"/>
      <c r="G472" s="4290"/>
      <c r="H472" s="4342"/>
      <c r="I472" s="4258"/>
      <c r="J472" s="4231"/>
      <c r="K472" s="1012" t="s">
        <v>133</v>
      </c>
      <c r="L472" s="1129"/>
      <c r="M472" s="450"/>
      <c r="N472" s="449"/>
      <c r="O472" s="1128"/>
    </row>
    <row r="473" spans="1:15" ht="15.75" customHeight="1" thickBot="1" x14ac:dyDescent="0.25">
      <c r="A473" s="399"/>
      <c r="B473" s="4411"/>
      <c r="C473" s="781"/>
      <c r="D473" s="559"/>
      <c r="E473" s="4216"/>
      <c r="F473" s="4285"/>
      <c r="G473" s="4291"/>
      <c r="H473" s="4343"/>
      <c r="I473" s="4259"/>
      <c r="J473" s="4232"/>
      <c r="K473" s="555" t="s">
        <v>29</v>
      </c>
      <c r="L473" s="456">
        <f>SUM(L467:L472)</f>
        <v>27.3</v>
      </c>
      <c r="M473" s="1120"/>
      <c r="N473" s="454"/>
      <c r="O473" s="1119"/>
    </row>
    <row r="474" spans="1:15" ht="15.75" customHeight="1" x14ac:dyDescent="0.2">
      <c r="A474" s="755" t="s">
        <v>97</v>
      </c>
      <c r="B474" s="4409" t="s">
        <v>33</v>
      </c>
      <c r="C474" s="418" t="s">
        <v>33</v>
      </c>
      <c r="D474" s="528" t="s">
        <v>88</v>
      </c>
      <c r="E474" s="4214"/>
      <c r="F474" s="4283" t="s">
        <v>378</v>
      </c>
      <c r="G474" s="4289" t="s">
        <v>375</v>
      </c>
      <c r="H474" s="4341" t="s">
        <v>40</v>
      </c>
      <c r="I474" s="4257" t="s">
        <v>49</v>
      </c>
      <c r="J474" s="775" t="s">
        <v>38</v>
      </c>
      <c r="K474" s="529" t="s">
        <v>118</v>
      </c>
      <c r="L474" s="479">
        <v>0</v>
      </c>
      <c r="M474" s="579" t="s">
        <v>212</v>
      </c>
      <c r="N474" s="477" t="s">
        <v>46</v>
      </c>
      <c r="O474" s="551"/>
    </row>
    <row r="475" spans="1:15" ht="15.75" customHeight="1" x14ac:dyDescent="0.2">
      <c r="A475" s="751"/>
      <c r="B475" s="4410"/>
      <c r="C475" s="407"/>
      <c r="D475" s="528"/>
      <c r="E475" s="4215"/>
      <c r="F475" s="4284"/>
      <c r="G475" s="4290"/>
      <c r="H475" s="4342"/>
      <c r="I475" s="4258"/>
      <c r="J475" s="748" t="s">
        <v>377</v>
      </c>
      <c r="K475" s="474" t="s">
        <v>202</v>
      </c>
      <c r="L475" s="473"/>
      <c r="M475" s="592"/>
      <c r="N475" s="591"/>
      <c r="O475" s="546"/>
    </row>
    <row r="476" spans="1:15" ht="15.75" customHeight="1" x14ac:dyDescent="0.2">
      <c r="A476" s="751"/>
      <c r="B476" s="4410"/>
      <c r="C476" s="407"/>
      <c r="D476" s="528"/>
      <c r="E476" s="4215"/>
      <c r="F476" s="4284"/>
      <c r="G476" s="4290"/>
      <c r="H476" s="4342"/>
      <c r="I476" s="4258"/>
      <c r="J476" s="4399"/>
      <c r="K476" s="527" t="s">
        <v>134</v>
      </c>
      <c r="L476" s="466"/>
      <c r="M476" s="430"/>
      <c r="N476" s="601"/>
      <c r="O476" s="543"/>
    </row>
    <row r="477" spans="1:15" ht="15.75" customHeight="1" x14ac:dyDescent="0.2">
      <c r="A477" s="751"/>
      <c r="B477" s="4410"/>
      <c r="C477" s="407"/>
      <c r="D477" s="528"/>
      <c r="E477" s="4215"/>
      <c r="F477" s="4284"/>
      <c r="G477" s="4290"/>
      <c r="H477" s="4342"/>
      <c r="I477" s="4258"/>
      <c r="J477" s="4399"/>
      <c r="K477" s="884" t="s">
        <v>201</v>
      </c>
      <c r="L477" s="549"/>
      <c r="M477" s="441"/>
      <c r="N477" s="1127"/>
      <c r="O477" s="546"/>
    </row>
    <row r="478" spans="1:15" ht="15.75" customHeight="1" x14ac:dyDescent="0.2">
      <c r="A478" s="751"/>
      <c r="B478" s="4410"/>
      <c r="C478" s="407"/>
      <c r="D478" s="528"/>
      <c r="E478" s="4215"/>
      <c r="F478" s="4284"/>
      <c r="G478" s="4290"/>
      <c r="H478" s="4342"/>
      <c r="I478" s="4258"/>
      <c r="J478" s="4399"/>
      <c r="K478" s="527" t="s">
        <v>154</v>
      </c>
      <c r="L478" s="526"/>
      <c r="M478" s="430"/>
      <c r="N478" s="601"/>
      <c r="O478" s="543"/>
    </row>
    <row r="479" spans="1:15" ht="15.75" customHeight="1" thickBot="1" x14ac:dyDescent="0.25">
      <c r="A479" s="751"/>
      <c r="B479" s="4410"/>
      <c r="C479" s="407"/>
      <c r="D479" s="528"/>
      <c r="E479" s="4215"/>
      <c r="F479" s="4284"/>
      <c r="G479" s="4290"/>
      <c r="H479" s="4342"/>
      <c r="I479" s="4258"/>
      <c r="J479" s="4399"/>
      <c r="K479" s="519" t="s">
        <v>133</v>
      </c>
      <c r="L479" s="688"/>
      <c r="M479" s="1126"/>
      <c r="N479" s="1125"/>
      <c r="O479" s="685"/>
    </row>
    <row r="480" spans="1:15" ht="15.75" customHeight="1" thickBot="1" x14ac:dyDescent="0.25">
      <c r="A480" s="399"/>
      <c r="B480" s="4411"/>
      <c r="C480" s="781"/>
      <c r="D480" s="559"/>
      <c r="E480" s="4216"/>
      <c r="F480" s="4285"/>
      <c r="G480" s="4291"/>
      <c r="H480" s="4343"/>
      <c r="I480" s="4259"/>
      <c r="J480" s="4400"/>
      <c r="K480" s="555" t="s">
        <v>29</v>
      </c>
      <c r="L480" s="510">
        <f>SUM(L474:L479)</f>
        <v>0</v>
      </c>
      <c r="M480" s="1124"/>
      <c r="N480" s="1123"/>
      <c r="O480" s="507"/>
    </row>
    <row r="481" spans="1:27" ht="15.75" customHeight="1" x14ac:dyDescent="0.2">
      <c r="A481" s="755" t="s">
        <v>97</v>
      </c>
      <c r="B481" s="4409" t="s">
        <v>33</v>
      </c>
      <c r="C481" s="418" t="s">
        <v>33</v>
      </c>
      <c r="D481" s="4280" t="s">
        <v>83</v>
      </c>
      <c r="E481" s="4214"/>
      <c r="F481" s="4283" t="s">
        <v>376</v>
      </c>
      <c r="G481" s="4289" t="s">
        <v>375</v>
      </c>
      <c r="H481" s="4341" t="s">
        <v>40</v>
      </c>
      <c r="I481" s="4257" t="s">
        <v>39</v>
      </c>
      <c r="J481" s="4269" t="s">
        <v>38</v>
      </c>
      <c r="K481" s="728" t="s">
        <v>118</v>
      </c>
      <c r="L481" s="473">
        <v>0</v>
      </c>
      <c r="M481" s="902" t="s">
        <v>212</v>
      </c>
      <c r="N481" s="440" t="s">
        <v>46</v>
      </c>
      <c r="O481" s="724"/>
      <c r="AA481" s="338"/>
    </row>
    <row r="482" spans="1:27" ht="15.75" customHeight="1" x14ac:dyDescent="0.2">
      <c r="A482" s="751"/>
      <c r="B482" s="4410"/>
      <c r="C482" s="407"/>
      <c r="D482" s="4281"/>
      <c r="E482" s="4215"/>
      <c r="F482" s="4284"/>
      <c r="G482" s="4290"/>
      <c r="H482" s="4342"/>
      <c r="I482" s="4258"/>
      <c r="J482" s="4270"/>
      <c r="K482" s="411" t="s">
        <v>202</v>
      </c>
      <c r="L482" s="526"/>
      <c r="M482" s="402"/>
      <c r="N482" s="401"/>
      <c r="O482" s="523"/>
    </row>
    <row r="483" spans="1:27" ht="15.75" customHeight="1" thickBot="1" x14ac:dyDescent="0.25">
      <c r="A483" s="751"/>
      <c r="B483" s="4410"/>
      <c r="C483" s="407"/>
      <c r="D483" s="4281"/>
      <c r="E483" s="4215"/>
      <c r="F483" s="4284"/>
      <c r="G483" s="4290"/>
      <c r="H483" s="4342"/>
      <c r="I483" s="4258"/>
      <c r="J483" s="4270"/>
      <c r="K483" s="717" t="s">
        <v>134</v>
      </c>
      <c r="L483" s="526"/>
      <c r="M483" s="402"/>
      <c r="N483" s="401"/>
      <c r="O483" s="523"/>
    </row>
    <row r="484" spans="1:27" ht="15.75" customHeight="1" x14ac:dyDescent="0.2">
      <c r="A484" s="751"/>
      <c r="B484" s="4410"/>
      <c r="C484" s="407"/>
      <c r="D484" s="4281"/>
      <c r="E484" s="4215"/>
      <c r="F484" s="4284"/>
      <c r="G484" s="4290"/>
      <c r="H484" s="4342"/>
      <c r="I484" s="4258"/>
      <c r="J484" s="4270"/>
      <c r="K484" s="728" t="s">
        <v>201</v>
      </c>
      <c r="L484" s="526"/>
      <c r="M484" s="402"/>
      <c r="N484" s="401"/>
      <c r="O484" s="523"/>
    </row>
    <row r="485" spans="1:27" ht="15.75" customHeight="1" x14ac:dyDescent="0.2">
      <c r="A485" s="751"/>
      <c r="B485" s="4410"/>
      <c r="C485" s="407"/>
      <c r="D485" s="4281"/>
      <c r="E485" s="4215"/>
      <c r="F485" s="4284"/>
      <c r="G485" s="4290"/>
      <c r="H485" s="4342"/>
      <c r="I485" s="4258"/>
      <c r="J485" s="4270"/>
      <c r="K485" s="721" t="s">
        <v>154</v>
      </c>
      <c r="L485" s="526"/>
      <c r="M485" s="402"/>
      <c r="N485" s="401"/>
      <c r="O485" s="523"/>
    </row>
    <row r="486" spans="1:27" ht="15.75" customHeight="1" thickBot="1" x14ac:dyDescent="0.25">
      <c r="A486" s="751"/>
      <c r="B486" s="4410"/>
      <c r="C486" s="407"/>
      <c r="D486" s="4281"/>
      <c r="E486" s="4215"/>
      <c r="F486" s="4284"/>
      <c r="G486" s="4290"/>
      <c r="H486" s="4342"/>
      <c r="I486" s="4258"/>
      <c r="J486" s="4270"/>
      <c r="K486" s="717" t="s">
        <v>133</v>
      </c>
      <c r="L486" s="688"/>
      <c r="M486" s="1122"/>
      <c r="N486" s="1121"/>
      <c r="O486" s="685"/>
    </row>
    <row r="487" spans="1:27" ht="15.75" customHeight="1" thickBot="1" x14ac:dyDescent="0.25">
      <c r="A487" s="399"/>
      <c r="B487" s="4411"/>
      <c r="C487" s="781"/>
      <c r="D487" s="4282"/>
      <c r="E487" s="4216"/>
      <c r="F487" s="4285"/>
      <c r="G487" s="4291"/>
      <c r="H487" s="4343"/>
      <c r="I487" s="4259"/>
      <c r="J487" s="4271"/>
      <c r="K487" s="555" t="s">
        <v>29</v>
      </c>
      <c r="L487" s="456"/>
      <c r="M487" s="1120"/>
      <c r="N487" s="454"/>
      <c r="O487" s="1119"/>
    </row>
    <row r="488" spans="1:27" ht="15" thickBot="1" x14ac:dyDescent="0.25">
      <c r="A488" s="399" t="s">
        <v>97</v>
      </c>
      <c r="B488" s="1118" t="s">
        <v>33</v>
      </c>
      <c r="C488" s="4566" t="s">
        <v>34</v>
      </c>
      <c r="D488" s="4566"/>
      <c r="E488" s="4566"/>
      <c r="F488" s="4566"/>
      <c r="G488" s="4566"/>
      <c r="H488" s="4566"/>
      <c r="I488" s="4567"/>
      <c r="J488" s="1001"/>
      <c r="K488" s="1117" t="s">
        <v>29</v>
      </c>
      <c r="L488" s="385">
        <f>L431*1</f>
        <v>263.5</v>
      </c>
      <c r="M488" s="384"/>
      <c r="N488" s="384"/>
      <c r="O488" s="383"/>
    </row>
    <row r="489" spans="1:27" ht="15" thickBot="1" x14ac:dyDescent="0.25">
      <c r="A489" s="789" t="s">
        <v>97</v>
      </c>
      <c r="B489" s="954" t="s">
        <v>35</v>
      </c>
      <c r="C489" s="792" t="s">
        <v>374</v>
      </c>
      <c r="D489" s="791"/>
      <c r="E489" s="791"/>
      <c r="F489" s="791"/>
      <c r="G489" s="791"/>
      <c r="H489" s="791"/>
      <c r="I489" s="791"/>
      <c r="J489" s="791"/>
      <c r="K489" s="659"/>
      <c r="L489" s="659"/>
      <c r="M489" s="790"/>
      <c r="N489" s="790"/>
      <c r="O489" s="870"/>
    </row>
    <row r="490" spans="1:27" ht="26.25" thickBot="1" x14ac:dyDescent="0.25">
      <c r="A490" s="998"/>
      <c r="B490" s="997"/>
      <c r="C490" s="655"/>
      <c r="D490" s="653"/>
      <c r="E490" s="653"/>
      <c r="F490" s="653"/>
      <c r="G490" s="653"/>
      <c r="H490" s="653"/>
      <c r="I490" s="653"/>
      <c r="J490" s="654"/>
      <c r="K490" s="653"/>
      <c r="L490" s="652"/>
      <c r="M490" s="661" t="s">
        <v>373</v>
      </c>
      <c r="N490" s="650" t="s">
        <v>46</v>
      </c>
      <c r="O490" s="1116"/>
      <c r="Y490" s="342"/>
    </row>
    <row r="491" spans="1:27" ht="15" customHeight="1" thickBot="1" x14ac:dyDescent="0.25">
      <c r="A491" s="854" t="s">
        <v>97</v>
      </c>
      <c r="B491" s="4555" t="s">
        <v>35</v>
      </c>
      <c r="C491" s="853" t="s">
        <v>33</v>
      </c>
      <c r="D491" s="4355" t="s">
        <v>372</v>
      </c>
      <c r="E491" s="4356"/>
      <c r="F491" s="4357"/>
      <c r="G491" s="4320" t="s">
        <v>366</v>
      </c>
      <c r="H491" s="4327" t="s">
        <v>40</v>
      </c>
      <c r="I491" s="4344" t="s">
        <v>39</v>
      </c>
      <c r="J491" s="4230" t="s">
        <v>38</v>
      </c>
      <c r="K491" s="444" t="s">
        <v>118</v>
      </c>
      <c r="L491" s="648">
        <f t="shared" ref="L491:L496" si="1">L498+L505+L512+L519</f>
        <v>0</v>
      </c>
      <c r="M491" s="1108"/>
      <c r="N491" s="1107"/>
      <c r="O491" s="1040"/>
      <c r="Y491" s="342"/>
    </row>
    <row r="492" spans="1:27" ht="15" customHeight="1" thickBot="1" x14ac:dyDescent="0.25">
      <c r="A492" s="862"/>
      <c r="B492" s="4413"/>
      <c r="C492" s="861"/>
      <c r="D492" s="4358"/>
      <c r="E492" s="4359"/>
      <c r="F492" s="4360"/>
      <c r="G492" s="4321"/>
      <c r="H492" s="4328"/>
      <c r="I492" s="4345"/>
      <c r="J492" s="4231"/>
      <c r="K492" s="442" t="s">
        <v>202</v>
      </c>
      <c r="L492" s="648">
        <f t="shared" si="1"/>
        <v>0</v>
      </c>
      <c r="M492" s="1100"/>
      <c r="N492" s="1103"/>
      <c r="O492" s="837"/>
      <c r="Y492" s="342"/>
    </row>
    <row r="493" spans="1:27" ht="20.25" customHeight="1" thickBot="1" x14ac:dyDescent="0.25">
      <c r="A493" s="862"/>
      <c r="B493" s="4413"/>
      <c r="C493" s="861"/>
      <c r="D493" s="4361"/>
      <c r="E493" s="4359"/>
      <c r="F493" s="4360"/>
      <c r="G493" s="4321"/>
      <c r="H493" s="4328"/>
      <c r="I493" s="4345"/>
      <c r="J493" s="4231"/>
      <c r="K493" s="437" t="s">
        <v>134</v>
      </c>
      <c r="L493" s="648">
        <f t="shared" si="1"/>
        <v>0</v>
      </c>
      <c r="M493" s="1115"/>
      <c r="N493" s="1099"/>
      <c r="O493" s="837"/>
      <c r="Y493" s="342"/>
    </row>
    <row r="494" spans="1:27" ht="15.75" thickBot="1" x14ac:dyDescent="0.25">
      <c r="A494" s="862"/>
      <c r="B494" s="4413"/>
      <c r="C494" s="861"/>
      <c r="D494" s="4361"/>
      <c r="E494" s="4359"/>
      <c r="F494" s="4360"/>
      <c r="G494" s="4321"/>
      <c r="H494" s="4328"/>
      <c r="I494" s="4345"/>
      <c r="J494" s="4231"/>
      <c r="K494" s="437" t="s">
        <v>201</v>
      </c>
      <c r="L494" s="648">
        <f t="shared" si="1"/>
        <v>0</v>
      </c>
      <c r="M494" s="1114"/>
      <c r="N494" s="1099"/>
      <c r="O494" s="837"/>
    </row>
    <row r="495" spans="1:27" ht="15.75" thickBot="1" x14ac:dyDescent="0.25">
      <c r="A495" s="862"/>
      <c r="B495" s="4413"/>
      <c r="C495" s="861"/>
      <c r="D495" s="4361"/>
      <c r="E495" s="4359"/>
      <c r="F495" s="4360"/>
      <c r="G495" s="4321"/>
      <c r="H495" s="4328"/>
      <c r="I495" s="4345"/>
      <c r="J495" s="980"/>
      <c r="K495" s="437" t="s">
        <v>154</v>
      </c>
      <c r="L495" s="648">
        <f t="shared" si="1"/>
        <v>0</v>
      </c>
      <c r="M495" s="839"/>
      <c r="N495" s="838"/>
      <c r="O495" s="837"/>
    </row>
    <row r="496" spans="1:27" ht="15.75" thickBot="1" x14ac:dyDescent="0.25">
      <c r="A496" s="862"/>
      <c r="B496" s="4413"/>
      <c r="C496" s="861"/>
      <c r="D496" s="4361"/>
      <c r="E496" s="4359"/>
      <c r="F496" s="4360"/>
      <c r="G496" s="4321"/>
      <c r="H496" s="4328"/>
      <c r="I496" s="4345"/>
      <c r="J496" s="980"/>
      <c r="K496" s="869" t="s">
        <v>133</v>
      </c>
      <c r="L496" s="648">
        <f t="shared" si="1"/>
        <v>0</v>
      </c>
      <c r="M496" s="827"/>
      <c r="N496" s="826"/>
      <c r="O496" s="825"/>
    </row>
    <row r="497" spans="1:26" ht="15.75" thickBot="1" x14ac:dyDescent="0.25">
      <c r="A497" s="959"/>
      <c r="B497" s="4556"/>
      <c r="C497" s="1113"/>
      <c r="D497" s="4362"/>
      <c r="E497" s="4363"/>
      <c r="F497" s="4364"/>
      <c r="G497" s="4322"/>
      <c r="H497" s="4329"/>
      <c r="I497" s="4346"/>
      <c r="J497" s="976"/>
      <c r="K497" s="555" t="s">
        <v>29</v>
      </c>
      <c r="L497" s="510">
        <f>SUM(L491:L496)</f>
        <v>0</v>
      </c>
      <c r="M497" s="816"/>
      <c r="N497" s="815"/>
      <c r="O497" s="814"/>
    </row>
    <row r="498" spans="1:26" ht="28.5" hidden="1" customHeight="1" x14ac:dyDescent="0.2">
      <c r="A498" s="854" t="s">
        <v>97</v>
      </c>
      <c r="B498" s="4568" t="s">
        <v>35</v>
      </c>
      <c r="C498" s="1112" t="s">
        <v>33</v>
      </c>
      <c r="D498" s="1111" t="s">
        <v>33</v>
      </c>
      <c r="E498" s="1110"/>
      <c r="F498" s="4365" t="s">
        <v>371</v>
      </c>
      <c r="G498" s="4534" t="s">
        <v>366</v>
      </c>
      <c r="H498" s="4537" t="s">
        <v>40</v>
      </c>
      <c r="I498" s="4539" t="s">
        <v>272</v>
      </c>
      <c r="J498" s="1106" t="s">
        <v>278</v>
      </c>
      <c r="K498" s="1109" t="s">
        <v>118</v>
      </c>
      <c r="L498" s="580"/>
      <c r="M498" s="1108" t="s">
        <v>212</v>
      </c>
      <c r="N498" s="1107" t="s">
        <v>46</v>
      </c>
      <c r="O498" s="1040">
        <v>1</v>
      </c>
      <c r="Y498" s="342"/>
      <c r="Z498" s="342"/>
    </row>
    <row r="499" spans="1:26" ht="28.5" hidden="1" customHeight="1" x14ac:dyDescent="0.2">
      <c r="A499" s="862"/>
      <c r="B499" s="4569"/>
      <c r="C499" s="1098"/>
      <c r="D499" s="1097"/>
      <c r="E499" s="1096"/>
      <c r="F499" s="4366"/>
      <c r="G499" s="4535"/>
      <c r="H499" s="4538"/>
      <c r="I499" s="4540"/>
      <c r="J499" s="1106"/>
      <c r="K499" s="1105" t="s">
        <v>202</v>
      </c>
      <c r="L499" s="575"/>
      <c r="M499" s="1104"/>
      <c r="N499" s="1103"/>
      <c r="O499" s="837"/>
      <c r="Y499" s="342"/>
      <c r="Z499" s="342"/>
    </row>
    <row r="500" spans="1:26" ht="31.5" hidden="1" customHeight="1" x14ac:dyDescent="0.2">
      <c r="A500" s="862"/>
      <c r="B500" s="4569"/>
      <c r="C500" s="1098"/>
      <c r="D500" s="1097"/>
      <c r="E500" s="1096"/>
      <c r="F500" s="4367"/>
      <c r="G500" s="4535"/>
      <c r="H500" s="4538"/>
      <c r="I500" s="4540"/>
      <c r="J500" s="608" t="s">
        <v>351</v>
      </c>
      <c r="K500" s="1101" t="s">
        <v>134</v>
      </c>
      <c r="L500" s="575"/>
      <c r="M500" s="758" t="s">
        <v>370</v>
      </c>
      <c r="N500" s="1102" t="s">
        <v>46</v>
      </c>
      <c r="O500" s="837">
        <v>6</v>
      </c>
      <c r="Q500" s="632"/>
      <c r="Y500" s="342"/>
      <c r="Z500" s="342"/>
    </row>
    <row r="501" spans="1:26" ht="39.75" hidden="1" customHeight="1" x14ac:dyDescent="0.2">
      <c r="A501" s="862"/>
      <c r="B501" s="4569"/>
      <c r="C501" s="1098"/>
      <c r="D501" s="1097"/>
      <c r="E501" s="1096"/>
      <c r="F501" s="4367"/>
      <c r="G501" s="4535"/>
      <c r="H501" s="4538"/>
      <c r="I501" s="4540"/>
      <c r="J501" s="938"/>
      <c r="K501" s="1101" t="s">
        <v>201</v>
      </c>
      <c r="L501" s="575"/>
      <c r="M501" s="1100"/>
      <c r="N501" s="1099"/>
      <c r="O501" s="837"/>
      <c r="Y501" s="342"/>
      <c r="Z501" s="342"/>
    </row>
    <row r="502" spans="1:26" ht="36" hidden="1" customHeight="1" x14ac:dyDescent="0.2">
      <c r="A502" s="862"/>
      <c r="B502" s="4569"/>
      <c r="C502" s="1098"/>
      <c r="D502" s="1097"/>
      <c r="E502" s="1096"/>
      <c r="F502" s="4367"/>
      <c r="G502" s="4535"/>
      <c r="H502" s="4538"/>
      <c r="I502" s="4540"/>
      <c r="J502" s="938"/>
      <c r="K502" s="1101" t="s">
        <v>154</v>
      </c>
      <c r="L502" s="575"/>
      <c r="M502" s="1100"/>
      <c r="N502" s="1099"/>
      <c r="O502" s="837"/>
    </row>
    <row r="503" spans="1:26" ht="48" hidden="1" customHeight="1" thickBot="1" x14ac:dyDescent="0.25">
      <c r="A503" s="862"/>
      <c r="B503" s="4569"/>
      <c r="C503" s="1098"/>
      <c r="D503" s="1097"/>
      <c r="E503" s="1096"/>
      <c r="F503" s="4367"/>
      <c r="G503" s="4535"/>
      <c r="H503" s="4538"/>
      <c r="I503" s="4540"/>
      <c r="J503" s="938"/>
      <c r="K503" s="1095" t="s">
        <v>133</v>
      </c>
      <c r="L503" s="740"/>
      <c r="M503" s="1094"/>
      <c r="N503" s="1093"/>
      <c r="O503" s="1092"/>
    </row>
    <row r="504" spans="1:26" ht="45.75" hidden="1" customHeight="1" thickBot="1" x14ac:dyDescent="0.25">
      <c r="A504" s="959"/>
      <c r="B504" s="4570"/>
      <c r="C504" s="1091"/>
      <c r="D504" s="1090"/>
      <c r="E504" s="1089"/>
      <c r="F504" s="4368"/>
      <c r="G504" s="4536"/>
      <c r="H504" s="4538"/>
      <c r="I504" s="4540"/>
      <c r="J504" s="603"/>
      <c r="K504" s="1088" t="s">
        <v>29</v>
      </c>
      <c r="L504" s="535">
        <f>SUM(L498:L503)</f>
        <v>0</v>
      </c>
      <c r="M504" s="1087"/>
      <c r="N504" s="974"/>
      <c r="O504" s="973"/>
    </row>
    <row r="505" spans="1:26" ht="20.25" customHeight="1" x14ac:dyDescent="0.2">
      <c r="A505" s="854" t="s">
        <v>97</v>
      </c>
      <c r="B505" s="4202" t="s">
        <v>35</v>
      </c>
      <c r="C505" s="753" t="s">
        <v>33</v>
      </c>
      <c r="D505" s="695" t="s">
        <v>35</v>
      </c>
      <c r="E505" s="4214"/>
      <c r="F505" s="4283" t="s">
        <v>369</v>
      </c>
      <c r="G505" s="4615" t="s">
        <v>366</v>
      </c>
      <c r="H505" s="4327" t="s">
        <v>40</v>
      </c>
      <c r="I505" s="417" t="s">
        <v>272</v>
      </c>
      <c r="J505" s="4230" t="s">
        <v>225</v>
      </c>
      <c r="K505" s="529" t="s">
        <v>118</v>
      </c>
      <c r="L505" s="1072">
        <v>0</v>
      </c>
      <c r="M505" s="1086" t="s">
        <v>212</v>
      </c>
      <c r="N505" s="971" t="s">
        <v>46</v>
      </c>
      <c r="O505" s="1085"/>
    </row>
    <row r="506" spans="1:26" ht="17.25" customHeight="1" x14ac:dyDescent="0.2">
      <c r="A506" s="862"/>
      <c r="B506" s="4203"/>
      <c r="C506" s="749"/>
      <c r="D506" s="690"/>
      <c r="E506" s="4215"/>
      <c r="F506" s="4284"/>
      <c r="G506" s="4616"/>
      <c r="H506" s="4328"/>
      <c r="I506" s="405"/>
      <c r="J506" s="4231"/>
      <c r="K506" s="527" t="s">
        <v>202</v>
      </c>
      <c r="L506" s="1072">
        <v>0</v>
      </c>
      <c r="M506" s="1086"/>
      <c r="N506" s="971"/>
      <c r="O506" s="1085"/>
    </row>
    <row r="507" spans="1:26" ht="21.75" customHeight="1" x14ac:dyDescent="0.2">
      <c r="A507" s="862"/>
      <c r="B507" s="4203"/>
      <c r="C507" s="749"/>
      <c r="D507" s="690"/>
      <c r="E507" s="4215"/>
      <c r="F507" s="4284"/>
      <c r="G507" s="4616"/>
      <c r="H507" s="4328"/>
      <c r="I507" s="405"/>
      <c r="J507" s="4231"/>
      <c r="K507" s="527" t="s">
        <v>134</v>
      </c>
      <c r="L507" s="1072">
        <v>0</v>
      </c>
      <c r="M507" s="1086"/>
      <c r="N507" s="971"/>
      <c r="O507" s="1085"/>
    </row>
    <row r="508" spans="1:26" ht="20.25" customHeight="1" x14ac:dyDescent="0.2">
      <c r="A508" s="862"/>
      <c r="B508" s="4203"/>
      <c r="C508" s="749"/>
      <c r="D508" s="690"/>
      <c r="E508" s="4215"/>
      <c r="F508" s="4284"/>
      <c r="G508" s="4616"/>
      <c r="H508" s="4328"/>
      <c r="I508" s="405"/>
      <c r="J508" s="433"/>
      <c r="K508" s="527" t="s">
        <v>201</v>
      </c>
      <c r="L508" s="1072">
        <v>0</v>
      </c>
      <c r="M508" s="1086"/>
      <c r="N508" s="971"/>
      <c r="O508" s="1085"/>
    </row>
    <row r="509" spans="1:26" ht="24.75" customHeight="1" x14ac:dyDescent="0.2">
      <c r="A509" s="862"/>
      <c r="B509" s="4203"/>
      <c r="C509" s="749"/>
      <c r="D509" s="690"/>
      <c r="E509" s="4215"/>
      <c r="F509" s="4284"/>
      <c r="G509" s="4616"/>
      <c r="H509" s="4328"/>
      <c r="I509" s="405"/>
      <c r="J509" s="433"/>
      <c r="K509" s="527" t="s">
        <v>154</v>
      </c>
      <c r="L509" s="1072">
        <v>0</v>
      </c>
      <c r="M509" s="1086"/>
      <c r="N509" s="971"/>
      <c r="O509" s="1085"/>
    </row>
    <row r="510" spans="1:26" ht="24" customHeight="1" thickBot="1" x14ac:dyDescent="0.25">
      <c r="A510" s="862"/>
      <c r="B510" s="4203"/>
      <c r="C510" s="749"/>
      <c r="D510" s="690"/>
      <c r="E510" s="4215"/>
      <c r="F510" s="4284"/>
      <c r="G510" s="4616"/>
      <c r="H510" s="4328"/>
      <c r="I510" s="405"/>
      <c r="J510" s="433"/>
      <c r="K510" s="519" t="s">
        <v>133</v>
      </c>
      <c r="L510" s="1069">
        <v>0</v>
      </c>
      <c r="M510" s="1084"/>
      <c r="N510" s="1083"/>
      <c r="O510" s="1082"/>
    </row>
    <row r="511" spans="1:26" ht="42" customHeight="1" thickBot="1" x14ac:dyDescent="0.25">
      <c r="A511" s="959"/>
      <c r="B511" s="4204"/>
      <c r="C511" s="429"/>
      <c r="D511" s="460"/>
      <c r="E511" s="4216"/>
      <c r="F511" s="4285"/>
      <c r="G511" s="4617"/>
      <c r="H511" s="4329"/>
      <c r="I511" s="396"/>
      <c r="J511" s="426"/>
      <c r="K511" s="511" t="s">
        <v>29</v>
      </c>
      <c r="L511" s="1077">
        <f>SUM(L505:L510)</f>
        <v>0</v>
      </c>
      <c r="M511" s="1081"/>
      <c r="N511" s="1080"/>
      <c r="O511" s="1079"/>
    </row>
    <row r="512" spans="1:26" ht="24" customHeight="1" x14ac:dyDescent="0.2">
      <c r="A512" s="854" t="s">
        <v>97</v>
      </c>
      <c r="B512" s="754" t="s">
        <v>35</v>
      </c>
      <c r="C512" s="753" t="s">
        <v>33</v>
      </c>
      <c r="D512" s="4557" t="s">
        <v>103</v>
      </c>
      <c r="E512" s="4214"/>
      <c r="F512" s="4283" t="s">
        <v>368</v>
      </c>
      <c r="G512" s="4615" t="s">
        <v>366</v>
      </c>
      <c r="H512" s="4327" t="s">
        <v>40</v>
      </c>
      <c r="I512" s="417" t="s">
        <v>229</v>
      </c>
      <c r="J512" s="4230" t="s">
        <v>228</v>
      </c>
      <c r="K512" s="529" t="s">
        <v>118</v>
      </c>
      <c r="L512" s="1076">
        <v>0</v>
      </c>
      <c r="M512" s="1075" t="s">
        <v>212</v>
      </c>
      <c r="N512" s="1074" t="s">
        <v>46</v>
      </c>
      <c r="O512" s="1078"/>
    </row>
    <row r="513" spans="1:15" ht="17.25" customHeight="1" x14ac:dyDescent="0.2">
      <c r="A513" s="862"/>
      <c r="B513" s="750"/>
      <c r="C513" s="749"/>
      <c r="D513" s="4558"/>
      <c r="E513" s="4215"/>
      <c r="F513" s="4284"/>
      <c r="G513" s="4616"/>
      <c r="H513" s="4328"/>
      <c r="I513" s="405"/>
      <c r="J513" s="4231"/>
      <c r="K513" s="527" t="s">
        <v>202</v>
      </c>
      <c r="L513" s="1072">
        <v>0</v>
      </c>
      <c r="M513" s="1071"/>
      <c r="N513" s="966"/>
      <c r="O513" s="965"/>
    </row>
    <row r="514" spans="1:15" ht="16.5" customHeight="1" x14ac:dyDescent="0.2">
      <c r="A514" s="862"/>
      <c r="B514" s="750"/>
      <c r="C514" s="749"/>
      <c r="D514" s="4558"/>
      <c r="E514" s="4215"/>
      <c r="F514" s="4284"/>
      <c r="G514" s="4616"/>
      <c r="H514" s="4328"/>
      <c r="I514" s="405"/>
      <c r="J514" s="4231"/>
      <c r="K514" s="527" t="s">
        <v>134</v>
      </c>
      <c r="L514" s="1072">
        <v>0</v>
      </c>
      <c r="M514" s="1071"/>
      <c r="N514" s="966"/>
      <c r="O514" s="965"/>
    </row>
    <row r="515" spans="1:15" ht="21.75" customHeight="1" x14ac:dyDescent="0.2">
      <c r="A515" s="862"/>
      <c r="B515" s="750"/>
      <c r="C515" s="749"/>
      <c r="D515" s="4558"/>
      <c r="E515" s="4215"/>
      <c r="F515" s="4284"/>
      <c r="G515" s="4616"/>
      <c r="H515" s="4328"/>
      <c r="I515" s="405"/>
      <c r="J515" s="433"/>
      <c r="K515" s="527" t="s">
        <v>201</v>
      </c>
      <c r="L515" s="1072">
        <v>0</v>
      </c>
      <c r="M515" s="1071"/>
      <c r="N515" s="966"/>
      <c r="O515" s="965"/>
    </row>
    <row r="516" spans="1:15" ht="24" customHeight="1" x14ac:dyDescent="0.2">
      <c r="A516" s="862"/>
      <c r="B516" s="750"/>
      <c r="C516" s="749"/>
      <c r="D516" s="4558"/>
      <c r="E516" s="4215"/>
      <c r="F516" s="4284"/>
      <c r="G516" s="4616"/>
      <c r="H516" s="4328"/>
      <c r="I516" s="405"/>
      <c r="J516" s="433"/>
      <c r="K516" s="527" t="s">
        <v>154</v>
      </c>
      <c r="L516" s="1072">
        <v>0</v>
      </c>
      <c r="M516" s="1071"/>
      <c r="N516" s="966"/>
      <c r="O516" s="965"/>
    </row>
    <row r="517" spans="1:15" ht="18.75" customHeight="1" thickBot="1" x14ac:dyDescent="0.25">
      <c r="A517" s="862"/>
      <c r="B517" s="750"/>
      <c r="C517" s="749"/>
      <c r="D517" s="4558"/>
      <c r="E517" s="4215"/>
      <c r="F517" s="4284"/>
      <c r="G517" s="4616"/>
      <c r="H517" s="4328"/>
      <c r="I517" s="405"/>
      <c r="J517" s="433"/>
      <c r="K517" s="519" t="s">
        <v>133</v>
      </c>
      <c r="L517" s="1069">
        <v>0</v>
      </c>
      <c r="M517" s="1068"/>
      <c r="N517" s="1067"/>
      <c r="O517" s="1066"/>
    </row>
    <row r="518" spans="1:15" ht="18.75" customHeight="1" thickBot="1" x14ac:dyDescent="0.25">
      <c r="A518" s="959"/>
      <c r="B518" s="782"/>
      <c r="C518" s="429"/>
      <c r="D518" s="4559"/>
      <c r="E518" s="4216"/>
      <c r="F518" s="4285"/>
      <c r="G518" s="4617"/>
      <c r="H518" s="4329"/>
      <c r="I518" s="396"/>
      <c r="J518" s="426"/>
      <c r="K518" s="511" t="s">
        <v>29</v>
      </c>
      <c r="L518" s="1077">
        <f>SUM(L512:L517)</f>
        <v>0</v>
      </c>
      <c r="M518" s="1063"/>
      <c r="N518" s="1062"/>
      <c r="O518" s="814"/>
    </row>
    <row r="519" spans="1:15" ht="18.75" customHeight="1" x14ac:dyDescent="0.2">
      <c r="A519" s="854" t="s">
        <v>97</v>
      </c>
      <c r="B519" s="754" t="s">
        <v>35</v>
      </c>
      <c r="C519" s="4208" t="s">
        <v>33</v>
      </c>
      <c r="D519" s="4541" t="s">
        <v>101</v>
      </c>
      <c r="E519" s="4214"/>
      <c r="F519" s="4283" t="s">
        <v>367</v>
      </c>
      <c r="G519" s="4615" t="s">
        <v>366</v>
      </c>
      <c r="H519" s="4327" t="s">
        <v>40</v>
      </c>
      <c r="I519" s="417" t="s">
        <v>222</v>
      </c>
      <c r="J519" s="4230" t="s">
        <v>221</v>
      </c>
      <c r="K519" s="884" t="s">
        <v>118</v>
      </c>
      <c r="L519" s="1076">
        <v>0</v>
      </c>
      <c r="M519" s="1075" t="s">
        <v>212</v>
      </c>
      <c r="N519" s="1074" t="s">
        <v>46</v>
      </c>
      <c r="O519" s="1073"/>
    </row>
    <row r="520" spans="1:15" ht="18.75" customHeight="1" x14ac:dyDescent="0.2">
      <c r="A520" s="1070"/>
      <c r="B520" s="408"/>
      <c r="C520" s="4209"/>
      <c r="D520" s="4542"/>
      <c r="E520" s="4215"/>
      <c r="F520" s="4284"/>
      <c r="G520" s="4616"/>
      <c r="H520" s="4328"/>
      <c r="I520" s="405"/>
      <c r="J520" s="4231"/>
      <c r="K520" s="527" t="s">
        <v>202</v>
      </c>
      <c r="L520" s="1072">
        <v>0</v>
      </c>
      <c r="M520" s="1071"/>
      <c r="N520" s="966"/>
      <c r="O520" s="965"/>
    </row>
    <row r="521" spans="1:15" ht="18.75" customHeight="1" x14ac:dyDescent="0.2">
      <c r="A521" s="1070"/>
      <c r="B521" s="408"/>
      <c r="C521" s="4209"/>
      <c r="D521" s="4542"/>
      <c r="E521" s="4215"/>
      <c r="F521" s="4284"/>
      <c r="G521" s="4616"/>
      <c r="H521" s="4328"/>
      <c r="I521" s="405"/>
      <c r="J521" s="4231"/>
      <c r="K521" s="527" t="s">
        <v>134</v>
      </c>
      <c r="L521" s="1072">
        <v>0</v>
      </c>
      <c r="M521" s="1071"/>
      <c r="N521" s="966"/>
      <c r="O521" s="965"/>
    </row>
    <row r="522" spans="1:15" ht="18.75" customHeight="1" x14ac:dyDescent="0.2">
      <c r="A522" s="1070"/>
      <c r="B522" s="408"/>
      <c r="C522" s="4209"/>
      <c r="D522" s="4542"/>
      <c r="E522" s="4215"/>
      <c r="F522" s="4284"/>
      <c r="G522" s="4616"/>
      <c r="H522" s="4328"/>
      <c r="I522" s="405"/>
      <c r="J522" s="433"/>
      <c r="K522" s="527" t="s">
        <v>201</v>
      </c>
      <c r="L522" s="1072">
        <v>0</v>
      </c>
      <c r="M522" s="1071"/>
      <c r="N522" s="966"/>
      <c r="O522" s="965"/>
    </row>
    <row r="523" spans="1:15" ht="18.75" customHeight="1" x14ac:dyDescent="0.2">
      <c r="A523" s="1070"/>
      <c r="B523" s="408"/>
      <c r="C523" s="4209"/>
      <c r="D523" s="4542"/>
      <c r="E523" s="4215"/>
      <c r="F523" s="4284"/>
      <c r="G523" s="4616"/>
      <c r="H523" s="4328"/>
      <c r="I523" s="405"/>
      <c r="J523" s="433"/>
      <c r="K523" s="527" t="s">
        <v>154</v>
      </c>
      <c r="L523" s="1072">
        <v>0</v>
      </c>
      <c r="M523" s="1071"/>
      <c r="N523" s="966"/>
      <c r="O523" s="965"/>
    </row>
    <row r="524" spans="1:15" ht="18.75" customHeight="1" thickBot="1" x14ac:dyDescent="0.25">
      <c r="A524" s="1070"/>
      <c r="B524" s="408"/>
      <c r="C524" s="4209"/>
      <c r="D524" s="4542"/>
      <c r="E524" s="4215"/>
      <c r="F524" s="4284"/>
      <c r="G524" s="4616"/>
      <c r="H524" s="4328"/>
      <c r="I524" s="405"/>
      <c r="J524" s="433"/>
      <c r="K524" s="1005" t="s">
        <v>133</v>
      </c>
      <c r="L524" s="1069">
        <v>0</v>
      </c>
      <c r="M524" s="1068"/>
      <c r="N524" s="1067"/>
      <c r="O524" s="1066"/>
    </row>
    <row r="525" spans="1:15" ht="18" customHeight="1" thickBot="1" x14ac:dyDescent="0.25">
      <c r="A525" s="959"/>
      <c r="B525" s="398"/>
      <c r="C525" s="4210"/>
      <c r="D525" s="4543"/>
      <c r="E525" s="4216"/>
      <c r="F525" s="4285"/>
      <c r="G525" s="4617"/>
      <c r="H525" s="4329"/>
      <c r="I525" s="396"/>
      <c r="J525" s="426"/>
      <c r="K525" s="1065" t="s">
        <v>29</v>
      </c>
      <c r="L525" s="1064">
        <f>SUM(L519:L524)</f>
        <v>0</v>
      </c>
      <c r="M525" s="1063"/>
      <c r="N525" s="1062"/>
      <c r="O525" s="1061"/>
    </row>
    <row r="526" spans="1:15" ht="18" customHeight="1" thickBot="1" x14ac:dyDescent="0.25">
      <c r="A526" s="824" t="s">
        <v>97</v>
      </c>
      <c r="B526" s="1060" t="s">
        <v>35</v>
      </c>
      <c r="C526" s="4369" t="s">
        <v>34</v>
      </c>
      <c r="D526" s="4369"/>
      <c r="E526" s="4369"/>
      <c r="F526" s="4369"/>
      <c r="G526" s="4369"/>
      <c r="H526" s="4369"/>
      <c r="I526" s="4370"/>
      <c r="J526" s="1058"/>
      <c r="K526" s="1057" t="s">
        <v>29</v>
      </c>
      <c r="L526" s="1056">
        <f>L497*1</f>
        <v>0</v>
      </c>
      <c r="M526" s="384"/>
      <c r="N526" s="384"/>
      <c r="O526" s="383"/>
    </row>
    <row r="527" spans="1:15" ht="21.75" customHeight="1" thickBot="1" x14ac:dyDescent="0.25">
      <c r="A527" s="1053" t="s">
        <v>97</v>
      </c>
      <c r="B527" s="1055" t="s">
        <v>103</v>
      </c>
      <c r="C527" s="1054" t="s">
        <v>365</v>
      </c>
      <c r="D527" s="790"/>
      <c r="E527" s="790"/>
      <c r="F527" s="790"/>
      <c r="G527" s="790"/>
      <c r="H527" s="790"/>
      <c r="I527" s="790"/>
      <c r="J527" s="658"/>
      <c r="K527" s="658"/>
      <c r="L527" s="658"/>
      <c r="M527" s="790"/>
      <c r="N527" s="790"/>
      <c r="O527" s="870"/>
    </row>
    <row r="528" spans="1:15" ht="42" customHeight="1" thickBot="1" x14ac:dyDescent="0.25">
      <c r="A528" s="1053"/>
      <c r="B528" s="812"/>
      <c r="C528" s="1052"/>
      <c r="D528" s="1050"/>
      <c r="E528" s="1050"/>
      <c r="F528" s="1050"/>
      <c r="G528" s="1050"/>
      <c r="H528" s="1050"/>
      <c r="I528" s="1050"/>
      <c r="J528" s="1051"/>
      <c r="K528" s="1050"/>
      <c r="L528" s="1049"/>
      <c r="M528" s="661" t="s">
        <v>364</v>
      </c>
      <c r="N528" s="650" t="s">
        <v>46</v>
      </c>
      <c r="O528" s="871"/>
    </row>
    <row r="529" spans="1:17" ht="12.75" customHeight="1" x14ac:dyDescent="0.2">
      <c r="A529" s="1034" t="s">
        <v>97</v>
      </c>
      <c r="B529" s="4505" t="s">
        <v>103</v>
      </c>
      <c r="C529" s="1033" t="s">
        <v>33</v>
      </c>
      <c r="D529" s="4525" t="s">
        <v>363</v>
      </c>
      <c r="E529" s="4526"/>
      <c r="F529" s="4527"/>
      <c r="G529" s="4320" t="s">
        <v>361</v>
      </c>
      <c r="H529" s="4563" t="s">
        <v>40</v>
      </c>
      <c r="I529" s="4311" t="s">
        <v>39</v>
      </c>
      <c r="J529" s="4230" t="s">
        <v>38</v>
      </c>
      <c r="K529" s="864" t="s">
        <v>118</v>
      </c>
      <c r="L529" s="863">
        <f>L536</f>
        <v>0</v>
      </c>
      <c r="M529" s="848"/>
      <c r="N529" s="847"/>
      <c r="O529" s="637"/>
    </row>
    <row r="530" spans="1:17" ht="12.75" customHeight="1" x14ac:dyDescent="0.2">
      <c r="A530" s="836"/>
      <c r="B530" s="4506"/>
      <c r="C530" s="1026"/>
      <c r="D530" s="4528"/>
      <c r="E530" s="4529"/>
      <c r="F530" s="4530"/>
      <c r="G530" s="4321"/>
      <c r="H530" s="4564"/>
      <c r="I530" s="4312"/>
      <c r="J530" s="4231"/>
      <c r="K530" s="948" t="s">
        <v>202</v>
      </c>
      <c r="L530" s="858">
        <f>L537</f>
        <v>0</v>
      </c>
      <c r="M530" s="839"/>
      <c r="N530" s="860"/>
      <c r="O530" s="620"/>
    </row>
    <row r="531" spans="1:17" ht="13.5" customHeight="1" x14ac:dyDescent="0.2">
      <c r="A531" s="836"/>
      <c r="B531" s="4506"/>
      <c r="C531" s="1026"/>
      <c r="D531" s="4528"/>
      <c r="E531" s="4529"/>
      <c r="F531" s="4530"/>
      <c r="G531" s="4321"/>
      <c r="H531" s="4564"/>
      <c r="I531" s="4312"/>
      <c r="J531" s="4231"/>
      <c r="K531" s="1048" t="s">
        <v>134</v>
      </c>
      <c r="L531" s="858">
        <f>L538</f>
        <v>0</v>
      </c>
      <c r="M531" s="839"/>
      <c r="N531" s="838"/>
      <c r="O531" s="620"/>
      <c r="Q531" s="342"/>
    </row>
    <row r="532" spans="1:17" ht="15" customHeight="1" thickBot="1" x14ac:dyDescent="0.25">
      <c r="A532" s="836"/>
      <c r="B532" s="4506"/>
      <c r="C532" s="1026"/>
      <c r="D532" s="4528"/>
      <c r="E532" s="4529"/>
      <c r="F532" s="4530"/>
      <c r="G532" s="4321"/>
      <c r="H532" s="4564"/>
      <c r="I532" s="4312"/>
      <c r="J532" s="842"/>
      <c r="K532" s="1047" t="s">
        <v>201</v>
      </c>
      <c r="L532" s="1046">
        <f>L539</f>
        <v>0</v>
      </c>
      <c r="M532" s="1045"/>
      <c r="N532" s="1044"/>
      <c r="O532" s="1043"/>
    </row>
    <row r="533" spans="1:17" ht="15" customHeight="1" x14ac:dyDescent="0.2">
      <c r="A533" s="836"/>
      <c r="B533" s="4506"/>
      <c r="C533" s="1026"/>
      <c r="D533" s="4528"/>
      <c r="E533" s="4529"/>
      <c r="F533" s="4530"/>
      <c r="G533" s="4321"/>
      <c r="H533" s="4564"/>
      <c r="I533" s="4312"/>
      <c r="J533" s="842"/>
      <c r="K533" s="1042" t="s">
        <v>154</v>
      </c>
      <c r="L533" s="863">
        <v>50</v>
      </c>
      <c r="M533" s="848"/>
      <c r="N533" s="1041"/>
      <c r="O533" s="1040"/>
    </row>
    <row r="534" spans="1:17" ht="15.75" customHeight="1" thickBot="1" x14ac:dyDescent="0.25">
      <c r="A534" s="836"/>
      <c r="B534" s="4506"/>
      <c r="C534" s="1026"/>
      <c r="D534" s="4528"/>
      <c r="E534" s="4529"/>
      <c r="F534" s="4530"/>
      <c r="G534" s="4321"/>
      <c r="H534" s="4564"/>
      <c r="I534" s="4312"/>
      <c r="J534" s="842"/>
      <c r="K534" s="1039" t="s">
        <v>133</v>
      </c>
      <c r="L534" s="1038">
        <f>L541</f>
        <v>0</v>
      </c>
      <c r="M534" s="1037"/>
      <c r="N534" s="1036"/>
      <c r="O534" s="1035"/>
    </row>
    <row r="535" spans="1:17" ht="18" customHeight="1" thickBot="1" x14ac:dyDescent="0.25">
      <c r="A535" s="824"/>
      <c r="B535" s="4507"/>
      <c r="C535" s="1023"/>
      <c r="D535" s="4531"/>
      <c r="E535" s="4532"/>
      <c r="F535" s="4533"/>
      <c r="G535" s="4322"/>
      <c r="H535" s="4565"/>
      <c r="I535" s="4313"/>
      <c r="J535" s="855"/>
      <c r="K535" s="818" t="s">
        <v>29</v>
      </c>
      <c r="L535" s="817">
        <f>SUM(L529:L534)</f>
        <v>50</v>
      </c>
      <c r="M535" s="816"/>
      <c r="N535" s="815"/>
      <c r="O535" s="814"/>
    </row>
    <row r="536" spans="1:17" ht="15" x14ac:dyDescent="0.2">
      <c r="A536" s="1034" t="s">
        <v>97</v>
      </c>
      <c r="B536" s="4505" t="s">
        <v>103</v>
      </c>
      <c r="C536" s="1033" t="s">
        <v>33</v>
      </c>
      <c r="D536" s="1032" t="s">
        <v>33</v>
      </c>
      <c r="E536" s="1031"/>
      <c r="F536" s="4301" t="s">
        <v>362</v>
      </c>
      <c r="G536" s="4320" t="s">
        <v>361</v>
      </c>
      <c r="H536" s="4563" t="s">
        <v>40</v>
      </c>
      <c r="I536" s="4311" t="s">
        <v>268</v>
      </c>
      <c r="J536" s="775" t="s">
        <v>38</v>
      </c>
      <c r="K536" s="850" t="s">
        <v>118</v>
      </c>
      <c r="L536" s="849"/>
      <c r="M536" s="848"/>
      <c r="N536" s="847"/>
      <c r="O536" s="846"/>
    </row>
    <row r="537" spans="1:17" ht="15" x14ac:dyDescent="0.2">
      <c r="A537" s="836"/>
      <c r="B537" s="4506"/>
      <c r="C537" s="1026"/>
      <c r="D537" s="834"/>
      <c r="E537" s="1025"/>
      <c r="F537" s="4302"/>
      <c r="G537" s="4321"/>
      <c r="H537" s="4564"/>
      <c r="I537" s="4312"/>
      <c r="J537" s="748" t="s">
        <v>266</v>
      </c>
      <c r="K537" s="927" t="s">
        <v>202</v>
      </c>
      <c r="L537" s="840"/>
      <c r="M537" s="1030"/>
      <c r="N537" s="860"/>
      <c r="O537" s="843"/>
    </row>
    <row r="538" spans="1:17" ht="15" x14ac:dyDescent="0.2">
      <c r="A538" s="836"/>
      <c r="B538" s="4506"/>
      <c r="C538" s="1026"/>
      <c r="D538" s="834"/>
      <c r="E538" s="1025"/>
      <c r="F538" s="4302"/>
      <c r="G538" s="4321"/>
      <c r="H538" s="4564"/>
      <c r="I538" s="4312"/>
      <c r="J538" s="576"/>
      <c r="K538" s="841" t="s">
        <v>134</v>
      </c>
      <c r="L538" s="1029"/>
      <c r="M538" s="570"/>
      <c r="N538" s="844"/>
      <c r="O538" s="843"/>
      <c r="P538" s="346"/>
    </row>
    <row r="539" spans="1:17" x14ac:dyDescent="0.2">
      <c r="A539" s="836"/>
      <c r="B539" s="4506"/>
      <c r="C539" s="1026"/>
      <c r="D539" s="834"/>
      <c r="E539" s="1025"/>
      <c r="F539" s="4302"/>
      <c r="G539" s="4321"/>
      <c r="H539" s="4564"/>
      <c r="I539" s="4312"/>
      <c r="J539" s="842"/>
      <c r="K539" s="841" t="s">
        <v>201</v>
      </c>
      <c r="L539" s="840"/>
      <c r="M539" s="839"/>
      <c r="N539" s="838"/>
      <c r="O539" s="837"/>
    </row>
    <row r="540" spans="1:17" x14ac:dyDescent="0.2">
      <c r="A540" s="836"/>
      <c r="B540" s="4506"/>
      <c r="C540" s="1026"/>
      <c r="D540" s="834"/>
      <c r="E540" s="1025"/>
      <c r="F540" s="4302"/>
      <c r="G540" s="4321"/>
      <c r="H540" s="4564"/>
      <c r="I540" s="4312"/>
      <c r="J540" s="842"/>
      <c r="K540" s="841" t="s">
        <v>154</v>
      </c>
      <c r="L540" s="1028" t="s">
        <v>360</v>
      </c>
      <c r="M540" s="839"/>
      <c r="N540" s="838"/>
      <c r="O540" s="837"/>
    </row>
    <row r="541" spans="1:17" ht="13.5" thickBot="1" x14ac:dyDescent="0.25">
      <c r="A541" s="836"/>
      <c r="B541" s="4506"/>
      <c r="C541" s="1026"/>
      <c r="D541" s="834"/>
      <c r="E541" s="1025"/>
      <c r="F541" s="4302"/>
      <c r="G541" s="4321"/>
      <c r="H541" s="4564"/>
      <c r="I541" s="4312"/>
      <c r="J541" s="842"/>
      <c r="K541" s="829" t="s">
        <v>133</v>
      </c>
      <c r="L541" s="828"/>
      <c r="M541" s="827"/>
      <c r="N541" s="826"/>
      <c r="O541" s="825"/>
    </row>
    <row r="542" spans="1:17" ht="13.5" thickBot="1" x14ac:dyDescent="0.25">
      <c r="A542" s="824"/>
      <c r="B542" s="4507"/>
      <c r="C542" s="1023"/>
      <c r="D542" s="822"/>
      <c r="E542" s="1022"/>
      <c r="F542" s="4303"/>
      <c r="G542" s="4322"/>
      <c r="H542" s="4565"/>
      <c r="I542" s="4313"/>
      <c r="J542" s="819"/>
      <c r="K542" s="818" t="s">
        <v>29</v>
      </c>
      <c r="L542" s="817">
        <f>SUM(L536:L541)</f>
        <v>0</v>
      </c>
      <c r="M542" s="816"/>
      <c r="N542" s="815"/>
      <c r="O542" s="814"/>
    </row>
    <row r="543" spans="1:17" ht="15" thickBot="1" x14ac:dyDescent="0.25">
      <c r="A543" s="390" t="s">
        <v>97</v>
      </c>
      <c r="B543" s="389" t="s">
        <v>103</v>
      </c>
      <c r="C543" s="4316" t="s">
        <v>34</v>
      </c>
      <c r="D543" s="4316"/>
      <c r="E543" s="4316"/>
      <c r="F543" s="4316"/>
      <c r="G543" s="4316"/>
      <c r="H543" s="4316"/>
      <c r="I543" s="4317"/>
      <c r="J543" s="388"/>
      <c r="K543" s="504" t="s">
        <v>29</v>
      </c>
      <c r="L543" s="679">
        <f>L535*1</f>
        <v>50</v>
      </c>
      <c r="M543" s="678"/>
      <c r="N543" s="678"/>
      <c r="O543" s="677"/>
    </row>
    <row r="544" spans="1:17" ht="15" thickBot="1" x14ac:dyDescent="0.25">
      <c r="A544" s="676" t="s">
        <v>97</v>
      </c>
      <c r="B544" s="382"/>
      <c r="C544" s="4515" t="s">
        <v>32</v>
      </c>
      <c r="D544" s="4515"/>
      <c r="E544" s="4515"/>
      <c r="F544" s="4515"/>
      <c r="G544" s="4515"/>
      <c r="H544" s="4515"/>
      <c r="I544" s="4552"/>
      <c r="J544" s="381"/>
      <c r="K544" s="1021" t="s">
        <v>29</v>
      </c>
      <c r="L544" s="378">
        <f>L488+L526+L543</f>
        <v>313.5</v>
      </c>
      <c r="M544" s="377"/>
      <c r="N544" s="377"/>
      <c r="O544" s="376"/>
    </row>
    <row r="545" spans="1:15" ht="15.75" thickBot="1" x14ac:dyDescent="0.25">
      <c r="A545" s="672" t="s">
        <v>91</v>
      </c>
      <c r="B545" s="671"/>
      <c r="C545" s="1020" t="s">
        <v>359</v>
      </c>
      <c r="D545" s="669"/>
      <c r="E545" s="669"/>
      <c r="F545" s="1019"/>
      <c r="G545" s="1019"/>
      <c r="H545" s="669"/>
      <c r="I545" s="669"/>
      <c r="J545" s="669"/>
      <c r="K545" s="669"/>
      <c r="L545" s="1018"/>
      <c r="M545" s="668"/>
      <c r="N545" s="668"/>
      <c r="O545" s="667"/>
    </row>
    <row r="546" spans="1:15" ht="36.75" customHeight="1" thickBot="1" x14ac:dyDescent="0.25">
      <c r="A546" s="797"/>
      <c r="B546" s="796"/>
      <c r="C546" s="654"/>
      <c r="D546" s="654"/>
      <c r="E546" s="654"/>
      <c r="F546" s="795"/>
      <c r="G546" s="795"/>
      <c r="H546" s="654"/>
      <c r="I546" s="654"/>
      <c r="J546" s="654"/>
      <c r="K546" s="654"/>
      <c r="L546" s="663"/>
      <c r="M546" s="794" t="s">
        <v>358</v>
      </c>
      <c r="N546" s="650" t="s">
        <v>357</v>
      </c>
      <c r="O546" s="649">
        <v>670286</v>
      </c>
    </row>
    <row r="547" spans="1:15" ht="23.25" customHeight="1" thickBot="1" x14ac:dyDescent="0.25">
      <c r="A547" s="656" t="s">
        <v>91</v>
      </c>
      <c r="B547" s="389" t="s">
        <v>33</v>
      </c>
      <c r="C547" s="792" t="s">
        <v>356</v>
      </c>
      <c r="D547" s="791"/>
      <c r="E547" s="791"/>
      <c r="F547" s="791"/>
      <c r="G547" s="791"/>
      <c r="H547" s="791"/>
      <c r="I547" s="791"/>
      <c r="J547" s="791"/>
      <c r="K547" s="791"/>
      <c r="L547" s="953"/>
      <c r="M547" s="790"/>
      <c r="N547" s="790"/>
      <c r="O547" s="870"/>
    </row>
    <row r="548" spans="1:15" ht="34.5" customHeight="1" thickBot="1" x14ac:dyDescent="0.25">
      <c r="A548" s="789"/>
      <c r="B548" s="389"/>
      <c r="C548" s="787"/>
      <c r="D548" s="787"/>
      <c r="E548" s="787"/>
      <c r="F548" s="787"/>
      <c r="G548" s="787"/>
      <c r="H548" s="787"/>
      <c r="I548" s="787"/>
      <c r="J548" s="788"/>
      <c r="K548" s="787"/>
      <c r="L548" s="1017"/>
      <c r="M548" s="786" t="s">
        <v>355</v>
      </c>
      <c r="N548" s="650" t="s">
        <v>46</v>
      </c>
      <c r="O548" s="649">
        <v>1</v>
      </c>
    </row>
    <row r="549" spans="1:15" ht="15" customHeight="1" x14ac:dyDescent="0.2">
      <c r="A549" s="4439" t="s">
        <v>91</v>
      </c>
      <c r="B549" s="4442" t="s">
        <v>33</v>
      </c>
      <c r="C549" s="4208" t="s">
        <v>33</v>
      </c>
      <c r="D549" s="4544" t="s">
        <v>354</v>
      </c>
      <c r="E549" s="4545"/>
      <c r="F549" s="4546"/>
      <c r="G549" s="4320" t="s">
        <v>352</v>
      </c>
      <c r="H549" s="4331" t="s">
        <v>40</v>
      </c>
      <c r="I549" s="4257" t="s">
        <v>39</v>
      </c>
      <c r="J549" s="4230" t="s">
        <v>38</v>
      </c>
      <c r="K549" s="444" t="s">
        <v>118</v>
      </c>
      <c r="L549" s="949">
        <f t="shared" ref="L549:L555" si="2">L557</f>
        <v>0</v>
      </c>
      <c r="M549" s="579" t="s">
        <v>242</v>
      </c>
      <c r="N549" s="578" t="s">
        <v>46</v>
      </c>
      <c r="O549" s="637">
        <v>1</v>
      </c>
    </row>
    <row r="550" spans="1:15" ht="15" customHeight="1" x14ac:dyDescent="0.2">
      <c r="A550" s="4440"/>
      <c r="B550" s="4203"/>
      <c r="C550" s="4209"/>
      <c r="D550" s="4547"/>
      <c r="E550" s="4548"/>
      <c r="F550" s="4293"/>
      <c r="G550" s="4321"/>
      <c r="H550" s="4252"/>
      <c r="I550" s="4258"/>
      <c r="J550" s="4231"/>
      <c r="K550" s="442" t="s">
        <v>202</v>
      </c>
      <c r="L550" s="947">
        <f t="shared" si="2"/>
        <v>0</v>
      </c>
      <c r="M550" s="562"/>
      <c r="N550" s="1016"/>
      <c r="O550" s="633"/>
    </row>
    <row r="551" spans="1:15" ht="15" x14ac:dyDescent="0.2">
      <c r="A551" s="4440"/>
      <c r="B551" s="4203"/>
      <c r="C551" s="4209"/>
      <c r="D551" s="4549"/>
      <c r="E551" s="4548"/>
      <c r="F551" s="4293"/>
      <c r="G551" s="4321"/>
      <c r="H551" s="4252"/>
      <c r="I551" s="4258"/>
      <c r="J551" s="4231"/>
      <c r="K551" s="437" t="s">
        <v>134</v>
      </c>
      <c r="L551" s="947">
        <f t="shared" si="2"/>
        <v>0</v>
      </c>
      <c r="M551" s="4306" t="s">
        <v>350</v>
      </c>
      <c r="N551" s="4336" t="s">
        <v>75</v>
      </c>
      <c r="O551" s="4333">
        <v>100</v>
      </c>
    </row>
    <row r="552" spans="1:15" ht="15" x14ac:dyDescent="0.2">
      <c r="A552" s="4440"/>
      <c r="B552" s="4203"/>
      <c r="C552" s="4209"/>
      <c r="D552" s="4549"/>
      <c r="E552" s="4548"/>
      <c r="F552" s="4293"/>
      <c r="G552" s="4321"/>
      <c r="H552" s="4252"/>
      <c r="I552" s="4258"/>
      <c r="J552" s="4231"/>
      <c r="K552" s="437" t="s">
        <v>201</v>
      </c>
      <c r="L552" s="947">
        <f t="shared" si="2"/>
        <v>870.8</v>
      </c>
      <c r="M552" s="4307"/>
      <c r="N552" s="4337"/>
      <c r="O552" s="4334"/>
    </row>
    <row r="553" spans="1:15" ht="15" x14ac:dyDescent="0.2">
      <c r="A553" s="4440"/>
      <c r="B553" s="4203"/>
      <c r="C553" s="4209"/>
      <c r="D553" s="4549"/>
      <c r="E553" s="4548"/>
      <c r="F553" s="4293"/>
      <c r="G553" s="4321"/>
      <c r="H553" s="4252"/>
      <c r="I553" s="4258"/>
      <c r="J553" s="433"/>
      <c r="K553" s="437" t="s">
        <v>154</v>
      </c>
      <c r="L553" s="947">
        <f t="shared" si="2"/>
        <v>0</v>
      </c>
      <c r="M553" s="592"/>
      <c r="N553" s="621"/>
      <c r="O553" s="620"/>
    </row>
    <row r="554" spans="1:15" ht="15" x14ac:dyDescent="0.2">
      <c r="A554" s="4440"/>
      <c r="B554" s="4203"/>
      <c r="C554" s="4209"/>
      <c r="D554" s="4549"/>
      <c r="E554" s="4548"/>
      <c r="F554" s="4293"/>
      <c r="G554" s="4321"/>
      <c r="H554" s="4252"/>
      <c r="I554" s="4258"/>
      <c r="J554" s="433"/>
      <c r="K554" s="869" t="s">
        <v>199</v>
      </c>
      <c r="L554" s="1015">
        <f t="shared" si="2"/>
        <v>0</v>
      </c>
      <c r="M554" s="562"/>
      <c r="N554" s="561"/>
      <c r="O554" s="633"/>
    </row>
    <row r="555" spans="1:15" ht="15.75" thickBot="1" x14ac:dyDescent="0.25">
      <c r="A555" s="4440"/>
      <c r="B555" s="4203"/>
      <c r="C555" s="4209"/>
      <c r="D555" s="4549"/>
      <c r="E555" s="4548"/>
      <c r="F555" s="4293"/>
      <c r="G555" s="4321"/>
      <c r="H555" s="4252"/>
      <c r="I555" s="4258"/>
      <c r="J555" s="433"/>
      <c r="K555" s="869" t="s">
        <v>133</v>
      </c>
      <c r="L555" s="943">
        <f t="shared" si="2"/>
        <v>0</v>
      </c>
      <c r="M555" s="616"/>
      <c r="N555" s="615"/>
      <c r="O555" s="614"/>
    </row>
    <row r="556" spans="1:15" ht="28.5" customHeight="1" thickBot="1" x14ac:dyDescent="0.25">
      <c r="A556" s="4441"/>
      <c r="B556" s="4443"/>
      <c r="C556" s="4338"/>
      <c r="D556" s="4550"/>
      <c r="E556" s="4551"/>
      <c r="F556" s="4294"/>
      <c r="G556" s="4322"/>
      <c r="H556" s="4332"/>
      <c r="I556" s="4259"/>
      <c r="J556" s="612"/>
      <c r="K556" s="555" t="s">
        <v>29</v>
      </c>
      <c r="L556" s="897">
        <f>SUM(L549:L555)</f>
        <v>870.8</v>
      </c>
      <c r="M556" s="595"/>
      <c r="N556" s="594"/>
      <c r="O556" s="593"/>
    </row>
    <row r="557" spans="1:15" ht="15" x14ac:dyDescent="0.2">
      <c r="A557" s="4439" t="s">
        <v>91</v>
      </c>
      <c r="B557" s="4442" t="s">
        <v>33</v>
      </c>
      <c r="C557" s="4208" t="s">
        <v>33</v>
      </c>
      <c r="D557" s="531" t="s">
        <v>33</v>
      </c>
      <c r="E557" s="582"/>
      <c r="F557" s="4301" t="s">
        <v>353</v>
      </c>
      <c r="G557" s="4320" t="s">
        <v>352</v>
      </c>
      <c r="H557" s="4347" t="s">
        <v>40</v>
      </c>
      <c r="I557" s="4257" t="s">
        <v>39</v>
      </c>
      <c r="J557" s="775" t="s">
        <v>38</v>
      </c>
      <c r="K557" s="529" t="s">
        <v>118</v>
      </c>
      <c r="L557" s="928"/>
      <c r="M557" s="579" t="s">
        <v>212</v>
      </c>
      <c r="N557" s="578" t="s">
        <v>46</v>
      </c>
      <c r="O557" s="637">
        <v>1</v>
      </c>
    </row>
    <row r="558" spans="1:15" ht="15" x14ac:dyDescent="0.2">
      <c r="A558" s="4440"/>
      <c r="B558" s="4203"/>
      <c r="C558" s="4209"/>
      <c r="D558" s="528"/>
      <c r="E558" s="565"/>
      <c r="F558" s="4302"/>
      <c r="G558" s="4321"/>
      <c r="H558" s="4348"/>
      <c r="I558" s="4258"/>
      <c r="J558" s="748" t="s">
        <v>351</v>
      </c>
      <c r="K558" s="474" t="s">
        <v>202</v>
      </c>
      <c r="L558" s="926"/>
      <c r="M558" s="592"/>
      <c r="N558" s="591"/>
      <c r="O558" s="620"/>
    </row>
    <row r="559" spans="1:15" ht="15.75" thickBot="1" x14ac:dyDescent="0.25">
      <c r="A559" s="4440"/>
      <c r="B559" s="4203"/>
      <c r="C559" s="4209"/>
      <c r="D559" s="528"/>
      <c r="E559" s="565"/>
      <c r="F559" s="4302"/>
      <c r="G559" s="4321"/>
      <c r="H559" s="4348"/>
      <c r="I559" s="4258"/>
      <c r="J559" s="576"/>
      <c r="K559" s="519" t="s">
        <v>134</v>
      </c>
      <c r="L559" s="940"/>
      <c r="M559" s="1014" t="s">
        <v>350</v>
      </c>
      <c r="N559" s="1013" t="s">
        <v>75</v>
      </c>
      <c r="O559" s="633">
        <v>100</v>
      </c>
    </row>
    <row r="560" spans="1:15" ht="15.75" thickBot="1" x14ac:dyDescent="0.25">
      <c r="A560" s="4440"/>
      <c r="B560" s="4203"/>
      <c r="C560" s="4209"/>
      <c r="D560" s="528"/>
      <c r="E560" s="565"/>
      <c r="F560" s="4302"/>
      <c r="G560" s="4321"/>
      <c r="H560" s="4348"/>
      <c r="I560" s="4258"/>
      <c r="J560" s="433"/>
      <c r="K560" s="1012" t="s">
        <v>201</v>
      </c>
      <c r="L560" s="1011">
        <v>870.8</v>
      </c>
      <c r="M560" s="1010"/>
      <c r="N560" s="1009"/>
      <c r="O560" s="1008"/>
    </row>
    <row r="561" spans="1:15" ht="15" x14ac:dyDescent="0.2">
      <c r="A561" s="4440"/>
      <c r="B561" s="4203"/>
      <c r="C561" s="4209"/>
      <c r="D561" s="528"/>
      <c r="E561" s="565"/>
      <c r="F561" s="4302"/>
      <c r="G561" s="4321"/>
      <c r="H561" s="4348"/>
      <c r="I561" s="4258"/>
      <c r="J561" s="433"/>
      <c r="K561" s="529" t="s">
        <v>154</v>
      </c>
      <c r="L561" s="928"/>
      <c r="M561" s="579"/>
      <c r="N561" s="1007"/>
      <c r="O561" s="637"/>
    </row>
    <row r="562" spans="1:15" ht="15" x14ac:dyDescent="0.2">
      <c r="A562" s="4440"/>
      <c r="B562" s="4203"/>
      <c r="C562" s="4209"/>
      <c r="D562" s="528"/>
      <c r="E562" s="565"/>
      <c r="F562" s="4302"/>
      <c r="G562" s="4321"/>
      <c r="H562" s="4348"/>
      <c r="I562" s="4258"/>
      <c r="J562" s="433"/>
      <c r="K562" s="519" t="s">
        <v>199</v>
      </c>
      <c r="L562" s="940"/>
      <c r="M562" s="562"/>
      <c r="N562" s="561"/>
      <c r="O562" s="560"/>
    </row>
    <row r="563" spans="1:15" ht="29.25" customHeight="1" thickBot="1" x14ac:dyDescent="0.25">
      <c r="A563" s="4440"/>
      <c r="B563" s="4203"/>
      <c r="C563" s="4209"/>
      <c r="D563" s="528"/>
      <c r="E563" s="565"/>
      <c r="F563" s="4302"/>
      <c r="G563" s="4321"/>
      <c r="H563" s="4348"/>
      <c r="I563" s="4258"/>
      <c r="J563" s="433"/>
      <c r="K563" s="1005" t="s">
        <v>133</v>
      </c>
      <c r="L563" s="1004"/>
      <c r="M563" s="865"/>
      <c r="N563" s="1003"/>
      <c r="O563" s="1002"/>
    </row>
    <row r="564" spans="1:15" ht="27" customHeight="1" thickBot="1" x14ac:dyDescent="0.25">
      <c r="A564" s="4441"/>
      <c r="B564" s="4443"/>
      <c r="C564" s="4338"/>
      <c r="D564" s="559"/>
      <c r="E564" s="459"/>
      <c r="F564" s="4303"/>
      <c r="G564" s="4322"/>
      <c r="H564" s="4349"/>
      <c r="I564" s="4259"/>
      <c r="J564" s="612"/>
      <c r="K564" s="555" t="s">
        <v>29</v>
      </c>
      <c r="L564" s="897">
        <f>SUM(L557:L563)</f>
        <v>870.8</v>
      </c>
      <c r="M564" s="557"/>
      <c r="N564" s="508"/>
      <c r="O564" s="558"/>
    </row>
    <row r="565" spans="1:15" ht="29.25" customHeight="1" thickBot="1" x14ac:dyDescent="0.25">
      <c r="A565" s="959" t="s">
        <v>91</v>
      </c>
      <c r="B565" s="958" t="s">
        <v>33</v>
      </c>
      <c r="C565" s="4353" t="s">
        <v>34</v>
      </c>
      <c r="D565" s="4353"/>
      <c r="E565" s="4353"/>
      <c r="F565" s="4353"/>
      <c r="G565" s="4353"/>
      <c r="H565" s="4353"/>
      <c r="I565" s="4354"/>
      <c r="J565" s="1001"/>
      <c r="K565" s="1000" t="s">
        <v>29</v>
      </c>
      <c r="L565" s="955">
        <f>L556*1</f>
        <v>870.8</v>
      </c>
      <c r="M565" s="384"/>
      <c r="N565" s="384"/>
      <c r="O565" s="383"/>
    </row>
    <row r="566" spans="1:15" ht="33" customHeight="1" thickBot="1" x14ac:dyDescent="0.25">
      <c r="A566" s="999" t="s">
        <v>91</v>
      </c>
      <c r="B566" s="997" t="s">
        <v>35</v>
      </c>
      <c r="C566" s="792" t="s">
        <v>349</v>
      </c>
      <c r="D566" s="791"/>
      <c r="E566" s="791"/>
      <c r="F566" s="791"/>
      <c r="G566" s="791"/>
      <c r="H566" s="791"/>
      <c r="I566" s="791"/>
      <c r="J566" s="659"/>
      <c r="K566" s="791"/>
      <c r="L566" s="953"/>
      <c r="M566" s="790"/>
      <c r="N566" s="790"/>
      <c r="O566" s="870"/>
    </row>
    <row r="567" spans="1:15" ht="48" customHeight="1" thickBot="1" x14ac:dyDescent="0.25">
      <c r="A567" s="998"/>
      <c r="B567" s="997"/>
      <c r="C567" s="787"/>
      <c r="D567" s="787"/>
      <c r="E567" s="787"/>
      <c r="F567" s="787"/>
      <c r="G567" s="787"/>
      <c r="H567" s="787"/>
      <c r="I567" s="787"/>
      <c r="J567" s="788"/>
      <c r="K567" s="787"/>
      <c r="L567" s="787"/>
      <c r="M567" s="996" t="s">
        <v>348</v>
      </c>
      <c r="N567" s="650" t="s">
        <v>46</v>
      </c>
      <c r="O567" s="649">
        <v>1</v>
      </c>
    </row>
    <row r="568" spans="1:15" ht="15" customHeight="1" x14ac:dyDescent="0.2">
      <c r="A568" s="4605" t="s">
        <v>91</v>
      </c>
      <c r="B568" s="4412" t="s">
        <v>35</v>
      </c>
      <c r="C568" s="4415" t="s">
        <v>33</v>
      </c>
      <c r="D568" s="4418" t="s">
        <v>347</v>
      </c>
      <c r="E568" s="4419"/>
      <c r="F568" s="4420"/>
      <c r="G568" s="4320" t="s">
        <v>342</v>
      </c>
      <c r="H568" s="4339" t="s">
        <v>40</v>
      </c>
      <c r="I568" s="4344" t="s">
        <v>39</v>
      </c>
      <c r="J568" s="4230" t="s">
        <v>38</v>
      </c>
      <c r="K568" s="444" t="s">
        <v>118</v>
      </c>
      <c r="L568" s="949">
        <f t="shared" ref="L568:L573" si="3">L575</f>
        <v>0</v>
      </c>
      <c r="M568" s="848" t="s">
        <v>242</v>
      </c>
      <c r="N568" s="847" t="s">
        <v>46</v>
      </c>
      <c r="O568" s="846">
        <v>1</v>
      </c>
    </row>
    <row r="569" spans="1:15" ht="15" customHeight="1" x14ac:dyDescent="0.2">
      <c r="A569" s="4606"/>
      <c r="B569" s="4413"/>
      <c r="C569" s="4416"/>
      <c r="D569" s="4421"/>
      <c r="E569" s="4422"/>
      <c r="F569" s="4423"/>
      <c r="G569" s="4321"/>
      <c r="H569" s="4328"/>
      <c r="I569" s="4345"/>
      <c r="J569" s="4231"/>
      <c r="K569" s="948" t="s">
        <v>202</v>
      </c>
      <c r="L569" s="947">
        <f t="shared" si="3"/>
        <v>0</v>
      </c>
      <c r="M569" s="839"/>
      <c r="N569" s="860"/>
      <c r="O569" s="843"/>
    </row>
    <row r="570" spans="1:15" ht="15" x14ac:dyDescent="0.2">
      <c r="A570" s="4606"/>
      <c r="B570" s="4413"/>
      <c r="C570" s="4416"/>
      <c r="D570" s="4424"/>
      <c r="E570" s="4422"/>
      <c r="F570" s="4423"/>
      <c r="G570" s="4321"/>
      <c r="H570" s="4328"/>
      <c r="I570" s="4345"/>
      <c r="J570" s="4231"/>
      <c r="K570" s="946" t="s">
        <v>134</v>
      </c>
      <c r="L570" s="947">
        <f t="shared" si="3"/>
        <v>66.5</v>
      </c>
      <c r="M570" s="839" t="s">
        <v>346</v>
      </c>
      <c r="N570" s="838" t="s">
        <v>46</v>
      </c>
      <c r="O570" s="995">
        <v>15</v>
      </c>
    </row>
    <row r="571" spans="1:15" ht="15" x14ac:dyDescent="0.2">
      <c r="A571" s="4606"/>
      <c r="B571" s="4413"/>
      <c r="C571" s="4416"/>
      <c r="D571" s="4424"/>
      <c r="E571" s="4422"/>
      <c r="F571" s="4423"/>
      <c r="G571" s="4321"/>
      <c r="H571" s="4328"/>
      <c r="I571" s="4345"/>
      <c r="J571" s="433"/>
      <c r="K571" s="946" t="s">
        <v>201</v>
      </c>
      <c r="L571" s="947">
        <f t="shared" si="3"/>
        <v>0</v>
      </c>
      <c r="M571" s="839"/>
      <c r="N571" s="838"/>
      <c r="O571" s="843"/>
    </row>
    <row r="572" spans="1:15" ht="15" x14ac:dyDescent="0.2">
      <c r="A572" s="4606"/>
      <c r="B572" s="4413"/>
      <c r="C572" s="4416"/>
      <c r="D572" s="4424"/>
      <c r="E572" s="4422"/>
      <c r="F572" s="4423"/>
      <c r="G572" s="4321"/>
      <c r="H572" s="4328"/>
      <c r="I572" s="4345"/>
      <c r="J572" s="433"/>
      <c r="K572" s="946" t="s">
        <v>154</v>
      </c>
      <c r="L572" s="947">
        <f t="shared" si="3"/>
        <v>180</v>
      </c>
      <c r="M572" s="839"/>
      <c r="N572" s="838"/>
      <c r="O572" s="843"/>
    </row>
    <row r="573" spans="1:15" ht="15.75" thickBot="1" x14ac:dyDescent="0.25">
      <c r="A573" s="4606"/>
      <c r="B573" s="4413"/>
      <c r="C573" s="4416"/>
      <c r="D573" s="4424"/>
      <c r="E573" s="4422"/>
      <c r="F573" s="4423"/>
      <c r="G573" s="4321"/>
      <c r="H573" s="4328"/>
      <c r="I573" s="4345"/>
      <c r="J573" s="433"/>
      <c r="K573" s="944" t="s">
        <v>133</v>
      </c>
      <c r="L573" s="943">
        <f t="shared" si="3"/>
        <v>0</v>
      </c>
      <c r="M573" s="827"/>
      <c r="N573" s="826"/>
      <c r="O573" s="825"/>
    </row>
    <row r="574" spans="1:15" ht="16.5" customHeight="1" thickBot="1" x14ac:dyDescent="0.25">
      <c r="A574" s="4607"/>
      <c r="B574" s="4414"/>
      <c r="C574" s="4417"/>
      <c r="D574" s="4425"/>
      <c r="E574" s="4426"/>
      <c r="F574" s="4427"/>
      <c r="G574" s="4322"/>
      <c r="H574" s="4340"/>
      <c r="I574" s="4346"/>
      <c r="J574" s="612"/>
      <c r="K574" s="994" t="s">
        <v>29</v>
      </c>
      <c r="L574" s="993">
        <f>SUM(L568:L573)</f>
        <v>246.5</v>
      </c>
      <c r="M574" s="992"/>
      <c r="N574" s="991"/>
      <c r="O574" s="990"/>
    </row>
    <row r="575" spans="1:15" ht="20.25" customHeight="1" x14ac:dyDescent="0.2">
      <c r="A575" s="4605" t="s">
        <v>91</v>
      </c>
      <c r="B575" s="4412" t="s">
        <v>35</v>
      </c>
      <c r="C575" s="4415" t="s">
        <v>33</v>
      </c>
      <c r="D575" s="989" t="s">
        <v>33</v>
      </c>
      <c r="E575" s="988"/>
      <c r="F575" s="4301" t="s">
        <v>345</v>
      </c>
      <c r="G575" s="4320" t="s">
        <v>342</v>
      </c>
      <c r="H575" s="4339" t="s">
        <v>40</v>
      </c>
      <c r="I575" s="4344" t="s">
        <v>229</v>
      </c>
      <c r="J575" s="748" t="s">
        <v>38</v>
      </c>
      <c r="K575" s="896" t="s">
        <v>118</v>
      </c>
      <c r="L575" s="928"/>
      <c r="M575" s="983" t="s">
        <v>212</v>
      </c>
      <c r="N575" s="860" t="s">
        <v>46</v>
      </c>
      <c r="O575" s="843">
        <v>1</v>
      </c>
    </row>
    <row r="576" spans="1:15" ht="20.25" customHeight="1" x14ac:dyDescent="0.2">
      <c r="A576" s="4606"/>
      <c r="B576" s="4413"/>
      <c r="C576" s="4416"/>
      <c r="D576" s="982"/>
      <c r="E576" s="981"/>
      <c r="F576" s="4302"/>
      <c r="G576" s="4321"/>
      <c r="H576" s="4328"/>
      <c r="I576" s="4345"/>
      <c r="J576" s="748" t="s">
        <v>255</v>
      </c>
      <c r="K576" s="927" t="s">
        <v>202</v>
      </c>
      <c r="L576" s="926"/>
      <c r="M576" s="987"/>
      <c r="N576" s="860"/>
      <c r="O576" s="843"/>
    </row>
    <row r="577" spans="1:30" ht="19.5" customHeight="1" x14ac:dyDescent="0.2">
      <c r="A577" s="4606"/>
      <c r="B577" s="4413"/>
      <c r="C577" s="4416"/>
      <c r="D577" s="982"/>
      <c r="E577" s="981"/>
      <c r="F577" s="4302"/>
      <c r="G577" s="4321"/>
      <c r="H577" s="4328"/>
      <c r="I577" s="4345"/>
      <c r="J577" s="576"/>
      <c r="K577" s="894" t="s">
        <v>134</v>
      </c>
      <c r="L577" s="986">
        <v>66.5</v>
      </c>
      <c r="M577" s="985"/>
      <c r="N577" s="844"/>
      <c r="O577" s="984"/>
      <c r="Y577" s="342"/>
      <c r="AD577" s="338"/>
    </row>
    <row r="578" spans="1:30" ht="15" x14ac:dyDescent="0.2">
      <c r="A578" s="4606"/>
      <c r="B578" s="4413"/>
      <c r="C578" s="4416"/>
      <c r="D578" s="982"/>
      <c r="E578" s="981"/>
      <c r="F578" s="4302"/>
      <c r="G578" s="4321"/>
      <c r="H578" s="4328"/>
      <c r="I578" s="4345"/>
      <c r="J578" s="433"/>
      <c r="K578" s="894" t="s">
        <v>201</v>
      </c>
      <c r="L578" s="926"/>
      <c r="M578" s="4304" t="s">
        <v>344</v>
      </c>
      <c r="N578" s="838"/>
      <c r="O578" s="843"/>
    </row>
    <row r="579" spans="1:30" ht="15" x14ac:dyDescent="0.2">
      <c r="A579" s="4606"/>
      <c r="B579" s="4413"/>
      <c r="C579" s="4416"/>
      <c r="D579" s="982"/>
      <c r="E579" s="981"/>
      <c r="F579" s="4302"/>
      <c r="G579" s="4321"/>
      <c r="H579" s="4328"/>
      <c r="I579" s="4345"/>
      <c r="J579" s="433"/>
      <c r="K579" s="894" t="s">
        <v>154</v>
      </c>
      <c r="L579" s="926">
        <v>180</v>
      </c>
      <c r="M579" s="4305"/>
      <c r="N579" s="838" t="s">
        <v>46</v>
      </c>
      <c r="O579" s="843">
        <v>15</v>
      </c>
    </row>
    <row r="580" spans="1:30" ht="13.5" customHeight="1" thickBot="1" x14ac:dyDescent="0.25">
      <c r="A580" s="4606"/>
      <c r="B580" s="4413"/>
      <c r="C580" s="4416"/>
      <c r="D580" s="982"/>
      <c r="E580" s="981"/>
      <c r="F580" s="4302"/>
      <c r="G580" s="4321"/>
      <c r="H580" s="4328"/>
      <c r="I580" s="4345"/>
      <c r="J580" s="980"/>
      <c r="K580" s="881" t="s">
        <v>133</v>
      </c>
      <c r="L580" s="923"/>
      <c r="M580" s="979"/>
      <c r="N580" s="826"/>
      <c r="O580" s="825"/>
    </row>
    <row r="581" spans="1:30" ht="21" customHeight="1" thickBot="1" x14ac:dyDescent="0.25">
      <c r="A581" s="4607"/>
      <c r="B581" s="4414"/>
      <c r="C581" s="4417"/>
      <c r="D581" s="978"/>
      <c r="E581" s="977"/>
      <c r="F581" s="4303"/>
      <c r="G581" s="4322"/>
      <c r="H581" s="4340"/>
      <c r="I581" s="4346"/>
      <c r="J581" s="976"/>
      <c r="K581" s="917" t="s">
        <v>29</v>
      </c>
      <c r="L581" s="916">
        <f>SUM(L575:L580)</f>
        <v>246.5</v>
      </c>
      <c r="M581" s="975"/>
      <c r="N581" s="974"/>
      <c r="O581" s="973"/>
    </row>
    <row r="582" spans="1:30" ht="21" customHeight="1" x14ac:dyDescent="0.2">
      <c r="A582" s="4605" t="s">
        <v>91</v>
      </c>
      <c r="B582" s="4412" t="s">
        <v>35</v>
      </c>
      <c r="C582" s="4415" t="s">
        <v>33</v>
      </c>
      <c r="D582" s="531" t="s">
        <v>35</v>
      </c>
      <c r="E582" s="4214"/>
      <c r="F582" s="4283" t="s">
        <v>343</v>
      </c>
      <c r="G582" s="4289" t="s">
        <v>342</v>
      </c>
      <c r="H582" s="4331" t="s">
        <v>40</v>
      </c>
      <c r="I582" s="4257"/>
      <c r="J582" s="4230" t="s">
        <v>341</v>
      </c>
      <c r="K582" s="896" t="s">
        <v>118</v>
      </c>
      <c r="L582" s="970">
        <v>0</v>
      </c>
      <c r="M582" s="972" t="s">
        <v>212</v>
      </c>
      <c r="N582" s="971" t="s">
        <v>46</v>
      </c>
      <c r="O582" s="965"/>
    </row>
    <row r="583" spans="1:30" ht="21" customHeight="1" x14ac:dyDescent="0.2">
      <c r="A583" s="4606"/>
      <c r="B583" s="4413"/>
      <c r="C583" s="4416"/>
      <c r="D583" s="528"/>
      <c r="E583" s="4215"/>
      <c r="F583" s="4284"/>
      <c r="G583" s="4290"/>
      <c r="H583" s="4252"/>
      <c r="I583" s="4258"/>
      <c r="J583" s="4231"/>
      <c r="K583" s="927" t="s">
        <v>202</v>
      </c>
      <c r="L583" s="970">
        <v>0</v>
      </c>
      <c r="M583" s="967"/>
      <c r="N583" s="966"/>
      <c r="O583" s="965"/>
    </row>
    <row r="584" spans="1:30" ht="21" customHeight="1" x14ac:dyDescent="0.2">
      <c r="A584" s="4606"/>
      <c r="B584" s="4413"/>
      <c r="C584" s="4416"/>
      <c r="D584" s="528"/>
      <c r="E584" s="4215"/>
      <c r="F584" s="4284"/>
      <c r="G584" s="4290"/>
      <c r="H584" s="4252"/>
      <c r="I584" s="4258"/>
      <c r="J584" s="4231"/>
      <c r="K584" s="894" t="s">
        <v>134</v>
      </c>
      <c r="L584" s="970">
        <v>0</v>
      </c>
      <c r="M584" s="967"/>
      <c r="N584" s="966"/>
      <c r="O584" s="965"/>
    </row>
    <row r="585" spans="1:30" ht="21" customHeight="1" x14ac:dyDescent="0.2">
      <c r="A585" s="4606"/>
      <c r="B585" s="4413"/>
      <c r="C585" s="4416"/>
      <c r="D585" s="528"/>
      <c r="E585" s="4215"/>
      <c r="F585" s="4284"/>
      <c r="G585" s="4290"/>
      <c r="H585" s="4252"/>
      <c r="I585" s="4258"/>
      <c r="J585" s="4231"/>
      <c r="K585" s="894" t="s">
        <v>201</v>
      </c>
      <c r="L585" s="970">
        <v>0</v>
      </c>
      <c r="M585" s="967"/>
      <c r="N585" s="966"/>
      <c r="O585" s="965"/>
    </row>
    <row r="586" spans="1:30" ht="21" customHeight="1" x14ac:dyDescent="0.2">
      <c r="A586" s="4606"/>
      <c r="B586" s="4413"/>
      <c r="C586" s="4416"/>
      <c r="D586" s="528"/>
      <c r="E586" s="4215"/>
      <c r="F586" s="4284"/>
      <c r="G586" s="4290"/>
      <c r="H586" s="4252"/>
      <c r="I586" s="4258"/>
      <c r="J586" s="4231"/>
      <c r="K586" s="894" t="s">
        <v>154</v>
      </c>
      <c r="L586" s="970">
        <v>0</v>
      </c>
      <c r="M586" s="967"/>
      <c r="N586" s="966"/>
      <c r="O586" s="965"/>
    </row>
    <row r="587" spans="1:30" ht="21" customHeight="1" thickBot="1" x14ac:dyDescent="0.25">
      <c r="A587" s="4606"/>
      <c r="B587" s="4413"/>
      <c r="C587" s="4416"/>
      <c r="D587" s="528"/>
      <c r="E587" s="4215"/>
      <c r="F587" s="4284"/>
      <c r="G587" s="4290"/>
      <c r="H587" s="4252"/>
      <c r="I587" s="4258"/>
      <c r="J587" s="4231"/>
      <c r="K587" s="969" t="s">
        <v>133</v>
      </c>
      <c r="L587" s="968">
        <v>0</v>
      </c>
      <c r="M587" s="967"/>
      <c r="N587" s="966"/>
      <c r="O587" s="965"/>
    </row>
    <row r="588" spans="1:30" ht="21" customHeight="1" thickBot="1" x14ac:dyDescent="0.25">
      <c r="A588" s="4607"/>
      <c r="B588" s="4414"/>
      <c r="C588" s="4417"/>
      <c r="D588" s="559"/>
      <c r="E588" s="4216"/>
      <c r="F588" s="4285"/>
      <c r="G588" s="4291"/>
      <c r="H588" s="4332"/>
      <c r="I588" s="4259"/>
      <c r="J588" s="4232"/>
      <c r="K588" s="964" t="s">
        <v>29</v>
      </c>
      <c r="L588" s="963">
        <f>SUM(L582:L587)</f>
        <v>0</v>
      </c>
      <c r="M588" s="962"/>
      <c r="N588" s="961"/>
      <c r="O588" s="960"/>
    </row>
    <row r="589" spans="1:30" ht="17.25" customHeight="1" thickBot="1" x14ac:dyDescent="0.25">
      <c r="A589" s="959" t="s">
        <v>91</v>
      </c>
      <c r="B589" s="958" t="s">
        <v>35</v>
      </c>
      <c r="C589" s="4353" t="s">
        <v>34</v>
      </c>
      <c r="D589" s="4353"/>
      <c r="E589" s="4353"/>
      <c r="F589" s="4353"/>
      <c r="G589" s="4353"/>
      <c r="H589" s="4353"/>
      <c r="I589" s="4354"/>
      <c r="J589" s="957"/>
      <c r="K589" s="956" t="s">
        <v>29</v>
      </c>
      <c r="L589" s="955">
        <f>L574*1</f>
        <v>246.5</v>
      </c>
      <c r="M589" s="384"/>
      <c r="N589" s="384"/>
      <c r="O589" s="383"/>
    </row>
    <row r="590" spans="1:30" ht="24.75" customHeight="1" thickBot="1" x14ac:dyDescent="0.25">
      <c r="A590" s="789" t="s">
        <v>91</v>
      </c>
      <c r="B590" s="954" t="s">
        <v>103</v>
      </c>
      <c r="C590" s="792" t="s">
        <v>340</v>
      </c>
      <c r="D590" s="791"/>
      <c r="E590" s="791"/>
      <c r="F590" s="791"/>
      <c r="G590" s="791"/>
      <c r="H590" s="791"/>
      <c r="I590" s="791"/>
      <c r="J590" s="791"/>
      <c r="K590" s="953"/>
      <c r="L590" s="953"/>
      <c r="M590" s="790"/>
      <c r="N590" s="790"/>
      <c r="O590" s="870"/>
    </row>
    <row r="591" spans="1:30" ht="30" customHeight="1" thickBot="1" x14ac:dyDescent="0.25">
      <c r="A591" s="789"/>
      <c r="B591" s="389"/>
      <c r="C591" s="655"/>
      <c r="D591" s="653"/>
      <c r="E591" s="653"/>
      <c r="F591" s="653"/>
      <c r="G591" s="653"/>
      <c r="H591" s="653"/>
      <c r="I591" s="653"/>
      <c r="J591" s="654"/>
      <c r="K591" s="952"/>
      <c r="L591" s="951"/>
      <c r="M591" s="651" t="s">
        <v>339</v>
      </c>
      <c r="N591" s="650" t="s">
        <v>46</v>
      </c>
      <c r="O591" s="649">
        <v>6</v>
      </c>
    </row>
    <row r="592" spans="1:30" ht="15" customHeight="1" x14ac:dyDescent="0.2">
      <c r="A592" s="755" t="s">
        <v>91</v>
      </c>
      <c r="B592" s="4202" t="s">
        <v>103</v>
      </c>
      <c r="C592" s="753" t="s">
        <v>33</v>
      </c>
      <c r="D592" s="4418" t="s">
        <v>338</v>
      </c>
      <c r="E592" s="4419"/>
      <c r="F592" s="4420"/>
      <c r="G592" s="4320" t="s">
        <v>302</v>
      </c>
      <c r="H592" s="4251" t="s">
        <v>40</v>
      </c>
      <c r="I592" s="4257" t="s">
        <v>39</v>
      </c>
      <c r="J592" s="4230" t="s">
        <v>38</v>
      </c>
      <c r="K592" s="950" t="s">
        <v>118</v>
      </c>
      <c r="L592" s="949">
        <f>L599+L606+L613+L620+L627+L634+L641+L647+L653+L659</f>
        <v>0</v>
      </c>
      <c r="M592" s="579" t="s">
        <v>337</v>
      </c>
      <c r="N592" s="578" t="s">
        <v>46</v>
      </c>
      <c r="O592" s="637">
        <v>9</v>
      </c>
    </row>
    <row r="593" spans="1:28" ht="15" customHeight="1" x14ac:dyDescent="0.2">
      <c r="A593" s="751"/>
      <c r="B593" s="4203"/>
      <c r="C593" s="749"/>
      <c r="D593" s="4421"/>
      <c r="E593" s="4422"/>
      <c r="F593" s="4423"/>
      <c r="G593" s="4321"/>
      <c r="H593" s="4252"/>
      <c r="I593" s="4258"/>
      <c r="J593" s="4231"/>
      <c r="K593" s="948" t="s">
        <v>202</v>
      </c>
      <c r="L593" s="947">
        <f>L600+L607+L614+L621+L628+L635+L660</f>
        <v>1200</v>
      </c>
      <c r="M593" s="592"/>
      <c r="N593" s="591"/>
      <c r="O593" s="620"/>
    </row>
    <row r="594" spans="1:28" ht="15" customHeight="1" x14ac:dyDescent="0.2">
      <c r="A594" s="751"/>
      <c r="B594" s="4203"/>
      <c r="C594" s="749"/>
      <c r="D594" s="4424"/>
      <c r="E594" s="4422"/>
      <c r="F594" s="4423"/>
      <c r="G594" s="4321"/>
      <c r="H594" s="4252"/>
      <c r="I594" s="4258"/>
      <c r="J594" s="4231"/>
      <c r="K594" s="946" t="s">
        <v>134</v>
      </c>
      <c r="L594" s="945">
        <f>L601+L608+L615+L622+L629+L636+L642+L648+L654+L661</f>
        <v>101.6</v>
      </c>
      <c r="M594" s="592" t="s">
        <v>336</v>
      </c>
      <c r="N594" s="621" t="s">
        <v>315</v>
      </c>
      <c r="O594" s="620">
        <v>670286</v>
      </c>
    </row>
    <row r="595" spans="1:28" ht="15" x14ac:dyDescent="0.2">
      <c r="A595" s="751"/>
      <c r="B595" s="4203"/>
      <c r="C595" s="749"/>
      <c r="D595" s="4424"/>
      <c r="E595" s="4422"/>
      <c r="F595" s="4423"/>
      <c r="G595" s="4321"/>
      <c r="H595" s="4252"/>
      <c r="I595" s="4258"/>
      <c r="J595" s="433"/>
      <c r="K595" s="946" t="s">
        <v>201</v>
      </c>
      <c r="L595" s="947">
        <f>L602+L609+L616+L623+L630+L637+L643+L649+L655+L662</f>
        <v>0</v>
      </c>
      <c r="M595" s="592"/>
      <c r="N595" s="621"/>
      <c r="O595" s="620"/>
    </row>
    <row r="596" spans="1:28" ht="15" x14ac:dyDescent="0.2">
      <c r="A596" s="751"/>
      <c r="B596" s="4203"/>
      <c r="C596" s="749"/>
      <c r="D596" s="4424"/>
      <c r="E596" s="4422"/>
      <c r="F596" s="4423"/>
      <c r="G596" s="4321"/>
      <c r="H596" s="4252"/>
      <c r="I596" s="4258"/>
      <c r="J596" s="433"/>
      <c r="K596" s="946" t="s">
        <v>154</v>
      </c>
      <c r="L596" s="945">
        <f>L603+L610+L617+L624+L631+L638+L644+L650+L656+L663+L669</f>
        <v>3474</v>
      </c>
      <c r="M596" s="592"/>
      <c r="N596" s="621"/>
      <c r="O596" s="568"/>
    </row>
    <row r="597" spans="1:28" ht="15.75" thickBot="1" x14ac:dyDescent="0.25">
      <c r="A597" s="751"/>
      <c r="B597" s="4203"/>
      <c r="C597" s="749"/>
      <c r="D597" s="4424"/>
      <c r="E597" s="4422"/>
      <c r="F597" s="4423"/>
      <c r="G597" s="4321"/>
      <c r="H597" s="4252"/>
      <c r="I597" s="4258"/>
      <c r="J597" s="433"/>
      <c r="K597" s="944" t="s">
        <v>200</v>
      </c>
      <c r="L597" s="943">
        <f>L604+L611+L618+L625+L632+L639+L645+L651+L657+L664</f>
        <v>0</v>
      </c>
      <c r="M597" s="616"/>
      <c r="N597" s="615"/>
      <c r="O597" s="614"/>
    </row>
    <row r="598" spans="1:28" ht="15.75" thickBot="1" x14ac:dyDescent="0.25">
      <c r="A598" s="399"/>
      <c r="B598" s="4204"/>
      <c r="C598" s="429"/>
      <c r="D598" s="4425"/>
      <c r="E598" s="4426"/>
      <c r="F598" s="4427"/>
      <c r="G598" s="4322"/>
      <c r="H598" s="4253"/>
      <c r="I598" s="4259"/>
      <c r="J598" s="612"/>
      <c r="K598" s="898" t="s">
        <v>29</v>
      </c>
      <c r="L598" s="897">
        <f>SUM(L592:L597)</f>
        <v>4775.6000000000004</v>
      </c>
      <c r="M598" s="557"/>
      <c r="N598" s="508"/>
      <c r="O598" s="558"/>
    </row>
    <row r="599" spans="1:28" ht="18.75" customHeight="1" x14ac:dyDescent="0.2">
      <c r="A599" s="755" t="s">
        <v>91</v>
      </c>
      <c r="B599" s="4202" t="s">
        <v>103</v>
      </c>
      <c r="C599" s="753" t="s">
        <v>33</v>
      </c>
      <c r="D599" s="695" t="s">
        <v>33</v>
      </c>
      <c r="E599" s="582"/>
      <c r="F599" s="4301" t="s">
        <v>335</v>
      </c>
      <c r="G599" s="4320" t="s">
        <v>302</v>
      </c>
      <c r="H599" s="4331" t="s">
        <v>40</v>
      </c>
      <c r="I599" s="4257" t="s">
        <v>39</v>
      </c>
      <c r="J599" s="867" t="s">
        <v>38</v>
      </c>
      <c r="K599" s="896" t="s">
        <v>118</v>
      </c>
      <c r="L599" s="928"/>
      <c r="M599" s="579" t="s">
        <v>212</v>
      </c>
      <c r="N599" s="578" t="s">
        <v>46</v>
      </c>
      <c r="O599" s="637">
        <v>1</v>
      </c>
    </row>
    <row r="600" spans="1:28" ht="18.75" customHeight="1" x14ac:dyDescent="0.2">
      <c r="A600" s="751"/>
      <c r="B600" s="4203"/>
      <c r="C600" s="749"/>
      <c r="D600" s="690"/>
      <c r="E600" s="565"/>
      <c r="F600" s="4302"/>
      <c r="G600" s="4321"/>
      <c r="H600" s="4252"/>
      <c r="I600" s="4258"/>
      <c r="J600" s="866" t="s">
        <v>334</v>
      </c>
      <c r="K600" s="927" t="s">
        <v>202</v>
      </c>
      <c r="L600" s="926"/>
      <c r="M600" s="574"/>
      <c r="N600" s="591"/>
      <c r="O600" s="620"/>
    </row>
    <row r="601" spans="1:28" ht="15" x14ac:dyDescent="0.2">
      <c r="A601" s="751"/>
      <c r="B601" s="4203"/>
      <c r="C601" s="749"/>
      <c r="D601" s="690"/>
      <c r="E601" s="565"/>
      <c r="F601" s="4302"/>
      <c r="G601" s="4321"/>
      <c r="H601" s="4252"/>
      <c r="I601" s="4258"/>
      <c r="J601" s="576"/>
      <c r="K601" s="894" t="s">
        <v>134</v>
      </c>
      <c r="L601" s="926">
        <v>0</v>
      </c>
      <c r="M601" s="570" t="s">
        <v>316</v>
      </c>
      <c r="N601" s="569" t="s">
        <v>315</v>
      </c>
      <c r="O601" s="620">
        <v>90305</v>
      </c>
    </row>
    <row r="602" spans="1:28" ht="15" x14ac:dyDescent="0.2">
      <c r="A602" s="751"/>
      <c r="B602" s="4203"/>
      <c r="C602" s="749"/>
      <c r="D602" s="690"/>
      <c r="E602" s="565"/>
      <c r="F602" s="4302"/>
      <c r="G602" s="4321"/>
      <c r="H602" s="4252"/>
      <c r="I602" s="4258"/>
      <c r="J602" s="433"/>
      <c r="K602" s="894" t="s">
        <v>201</v>
      </c>
      <c r="L602" s="926"/>
      <c r="M602" s="592"/>
      <c r="N602" s="621"/>
      <c r="O602" s="568"/>
    </row>
    <row r="603" spans="1:28" ht="15" x14ac:dyDescent="0.2">
      <c r="A603" s="751"/>
      <c r="B603" s="4203"/>
      <c r="C603" s="749"/>
      <c r="D603" s="690"/>
      <c r="E603" s="565"/>
      <c r="F603" s="4302"/>
      <c r="G603" s="4321"/>
      <c r="H603" s="4252"/>
      <c r="I603" s="4258"/>
      <c r="J603" s="433"/>
      <c r="K603" s="894" t="s">
        <v>154</v>
      </c>
      <c r="L603" s="925">
        <v>2802.4</v>
      </c>
      <c r="M603" s="592"/>
      <c r="N603" s="621"/>
      <c r="O603" s="568"/>
      <c r="AB603" s="342"/>
    </row>
    <row r="604" spans="1:28" ht="15.75" thickBot="1" x14ac:dyDescent="0.25">
      <c r="A604" s="751"/>
      <c r="B604" s="4203"/>
      <c r="C604" s="749"/>
      <c r="D604" s="690"/>
      <c r="E604" s="565"/>
      <c r="F604" s="4302"/>
      <c r="G604" s="4321"/>
      <c r="H604" s="4252"/>
      <c r="I604" s="4258"/>
      <c r="J604" s="433"/>
      <c r="K604" s="881" t="s">
        <v>200</v>
      </c>
      <c r="L604" s="923"/>
      <c r="M604" s="616"/>
      <c r="N604" s="615"/>
      <c r="O604" s="614"/>
    </row>
    <row r="605" spans="1:28" ht="15.75" thickBot="1" x14ac:dyDescent="0.25">
      <c r="A605" s="399"/>
      <c r="B605" s="4204"/>
      <c r="C605" s="429"/>
      <c r="D605" s="460"/>
      <c r="E605" s="459"/>
      <c r="F605" s="4303"/>
      <c r="G605" s="4322"/>
      <c r="H605" s="4332"/>
      <c r="I605" s="4259"/>
      <c r="J605" s="612"/>
      <c r="K605" s="898" t="s">
        <v>29</v>
      </c>
      <c r="L605" s="897">
        <f>SUM(L599:L604)</f>
        <v>2802.4</v>
      </c>
      <c r="M605" s="557"/>
      <c r="N605" s="508"/>
      <c r="O605" s="558"/>
    </row>
    <row r="606" spans="1:28" ht="18" customHeight="1" x14ac:dyDescent="0.2">
      <c r="A606" s="755" t="s">
        <v>91</v>
      </c>
      <c r="B606" s="4202" t="s">
        <v>103</v>
      </c>
      <c r="C606" s="753" t="s">
        <v>33</v>
      </c>
      <c r="D606" s="695" t="s">
        <v>35</v>
      </c>
      <c r="E606" s="582"/>
      <c r="F606" s="4301" t="s">
        <v>333</v>
      </c>
      <c r="G606" s="4320" t="s">
        <v>302</v>
      </c>
      <c r="H606" s="4331" t="s">
        <v>40</v>
      </c>
      <c r="I606" s="4257" t="s">
        <v>39</v>
      </c>
      <c r="J606" s="867" t="s">
        <v>38</v>
      </c>
      <c r="K606" s="896" t="s">
        <v>118</v>
      </c>
      <c r="L606" s="928"/>
      <c r="M606" s="579" t="s">
        <v>212</v>
      </c>
      <c r="N606" s="578" t="s">
        <v>46</v>
      </c>
      <c r="O606" s="637">
        <v>1</v>
      </c>
    </row>
    <row r="607" spans="1:28" ht="14.25" customHeight="1" x14ac:dyDescent="0.2">
      <c r="A607" s="751"/>
      <c r="B607" s="4203"/>
      <c r="C607" s="749"/>
      <c r="D607" s="690"/>
      <c r="E607" s="565"/>
      <c r="F607" s="4302"/>
      <c r="G607" s="4321"/>
      <c r="H607" s="4252"/>
      <c r="I607" s="4258"/>
      <c r="J607" s="866" t="s">
        <v>328</v>
      </c>
      <c r="K607" s="927" t="s">
        <v>202</v>
      </c>
      <c r="L607" s="926"/>
      <c r="M607" s="574"/>
      <c r="N607" s="591"/>
      <c r="O607" s="620"/>
    </row>
    <row r="608" spans="1:28" ht="15" x14ac:dyDescent="0.2">
      <c r="A608" s="751"/>
      <c r="B608" s="4203"/>
      <c r="C608" s="749"/>
      <c r="D608" s="690"/>
      <c r="E608" s="565"/>
      <c r="F608" s="4302"/>
      <c r="G608" s="4321"/>
      <c r="H608" s="4252"/>
      <c r="I608" s="4258"/>
      <c r="J608" s="576"/>
      <c r="K608" s="894" t="s">
        <v>134</v>
      </c>
      <c r="L608" s="942">
        <v>0</v>
      </c>
      <c r="M608" s="570" t="s">
        <v>316</v>
      </c>
      <c r="N608" s="569" t="s">
        <v>315</v>
      </c>
      <c r="O608" s="620">
        <v>297000</v>
      </c>
      <c r="AB608" s="342"/>
    </row>
    <row r="609" spans="1:30" ht="15" x14ac:dyDescent="0.2">
      <c r="A609" s="751"/>
      <c r="B609" s="4203"/>
      <c r="C609" s="749"/>
      <c r="D609" s="690"/>
      <c r="E609" s="565"/>
      <c r="F609" s="4302"/>
      <c r="G609" s="4321"/>
      <c r="H609" s="4252"/>
      <c r="I609" s="4258"/>
      <c r="J609" s="433"/>
      <c r="K609" s="894" t="s">
        <v>201</v>
      </c>
      <c r="L609" s="926"/>
      <c r="M609" s="592"/>
      <c r="N609" s="621"/>
      <c r="O609" s="568"/>
    </row>
    <row r="610" spans="1:30" ht="15" x14ac:dyDescent="0.2">
      <c r="A610" s="751"/>
      <c r="B610" s="4203"/>
      <c r="C610" s="749"/>
      <c r="D610" s="690"/>
      <c r="E610" s="565"/>
      <c r="F610" s="741"/>
      <c r="G610" s="4321"/>
      <c r="H610" s="4252"/>
      <c r="I610" s="4258"/>
      <c r="J610" s="433"/>
      <c r="K610" s="881" t="s">
        <v>154</v>
      </c>
      <c r="L610" s="880">
        <v>159</v>
      </c>
      <c r="M610" s="635"/>
      <c r="N610" s="589"/>
      <c r="O610" s="941"/>
      <c r="R610" s="334" t="s">
        <v>332</v>
      </c>
      <c r="S610" s="334">
        <v>352.5</v>
      </c>
      <c r="V610" s="334">
        <v>341.7</v>
      </c>
    </row>
    <row r="611" spans="1:30" ht="15.75" thickBot="1" x14ac:dyDescent="0.25">
      <c r="A611" s="751"/>
      <c r="B611" s="4203"/>
      <c r="C611" s="749"/>
      <c r="D611" s="690"/>
      <c r="E611" s="565"/>
      <c r="F611" s="924"/>
      <c r="G611" s="4321"/>
      <c r="H611" s="4252"/>
      <c r="I611" s="4258"/>
      <c r="J611" s="433"/>
      <c r="K611" s="881" t="s">
        <v>200</v>
      </c>
      <c r="L611" s="940"/>
      <c r="M611" s="562"/>
      <c r="N611" s="561"/>
      <c r="O611" s="633"/>
    </row>
    <row r="612" spans="1:30" ht="17.25" customHeight="1" thickBot="1" x14ac:dyDescent="0.25">
      <c r="A612" s="399"/>
      <c r="B612" s="4204"/>
      <c r="C612" s="429"/>
      <c r="D612" s="460"/>
      <c r="E612" s="459"/>
      <c r="F612" s="887"/>
      <c r="G612" s="4322"/>
      <c r="H612" s="4332"/>
      <c r="I612" s="4259"/>
      <c r="J612" s="612"/>
      <c r="K612" s="898" t="s">
        <v>29</v>
      </c>
      <c r="L612" s="897">
        <f>SUM(L606:L611)</f>
        <v>159</v>
      </c>
      <c r="M612" s="557"/>
      <c r="N612" s="508"/>
      <c r="O612" s="558"/>
    </row>
    <row r="613" spans="1:30" ht="15" x14ac:dyDescent="0.2">
      <c r="A613" s="755" t="s">
        <v>91</v>
      </c>
      <c r="B613" s="4202" t="s">
        <v>103</v>
      </c>
      <c r="C613" s="753" t="s">
        <v>33</v>
      </c>
      <c r="D613" s="695" t="s">
        <v>103</v>
      </c>
      <c r="E613" s="582"/>
      <c r="F613" s="4301" t="s">
        <v>331</v>
      </c>
      <c r="G613" s="4320" t="s">
        <v>302</v>
      </c>
      <c r="H613" s="4331" t="s">
        <v>40</v>
      </c>
      <c r="I613" s="4257" t="s">
        <v>229</v>
      </c>
      <c r="J613" s="748" t="s">
        <v>38</v>
      </c>
      <c r="K613" s="896" t="s">
        <v>118</v>
      </c>
      <c r="L613" s="928"/>
      <c r="M613" s="579" t="s">
        <v>212</v>
      </c>
      <c r="N613" s="578" t="s">
        <v>46</v>
      </c>
      <c r="O613" s="637">
        <v>1</v>
      </c>
    </row>
    <row r="614" spans="1:30" ht="15" x14ac:dyDescent="0.2">
      <c r="A614" s="751"/>
      <c r="B614" s="4203"/>
      <c r="C614" s="749"/>
      <c r="D614" s="690"/>
      <c r="E614" s="565"/>
      <c r="F614" s="4302"/>
      <c r="G614" s="4321"/>
      <c r="H614" s="4252"/>
      <c r="I614" s="4258"/>
      <c r="J614" s="748" t="s">
        <v>276</v>
      </c>
      <c r="K614" s="927" t="s">
        <v>202</v>
      </c>
      <c r="L614" s="926">
        <v>1200</v>
      </c>
      <c r="M614" s="574"/>
      <c r="N614" s="591"/>
      <c r="O614" s="620"/>
    </row>
    <row r="615" spans="1:30" ht="15" x14ac:dyDescent="0.2">
      <c r="A615" s="751"/>
      <c r="B615" s="4203"/>
      <c r="C615" s="749"/>
      <c r="D615" s="690"/>
      <c r="E615" s="565"/>
      <c r="F615" s="4302"/>
      <c r="G615" s="4321"/>
      <c r="H615" s="4252"/>
      <c r="I615" s="4258"/>
      <c r="J615" s="576"/>
      <c r="K615" s="894" t="s">
        <v>134</v>
      </c>
      <c r="L615" s="925">
        <v>52.6</v>
      </c>
      <c r="M615" s="570" t="s">
        <v>316</v>
      </c>
      <c r="N615" s="569" t="s">
        <v>315</v>
      </c>
      <c r="O615" s="620">
        <v>32625</v>
      </c>
      <c r="AC615" s="342"/>
      <c r="AD615" s="342"/>
    </row>
    <row r="616" spans="1:30" ht="15" x14ac:dyDescent="0.2">
      <c r="A616" s="751"/>
      <c r="B616" s="4203"/>
      <c r="C616" s="749"/>
      <c r="D616" s="690"/>
      <c r="E616" s="565"/>
      <c r="F616" s="4302"/>
      <c r="G616" s="4321"/>
      <c r="H616" s="4252"/>
      <c r="I616" s="4258"/>
      <c r="J616" s="938"/>
      <c r="K616" s="894" t="s">
        <v>201</v>
      </c>
      <c r="L616" s="926"/>
      <c r="M616" s="592"/>
      <c r="N616" s="621"/>
      <c r="O616" s="568"/>
    </row>
    <row r="617" spans="1:30" ht="15" x14ac:dyDescent="0.2">
      <c r="A617" s="751"/>
      <c r="B617" s="4203"/>
      <c r="C617" s="749"/>
      <c r="D617" s="690"/>
      <c r="E617" s="565"/>
      <c r="F617" s="741"/>
      <c r="G617" s="4321"/>
      <c r="H617" s="4252"/>
      <c r="I617" s="4258"/>
      <c r="J617" s="938"/>
      <c r="K617" s="894" t="s">
        <v>154</v>
      </c>
      <c r="L617" s="926"/>
      <c r="M617" s="592"/>
      <c r="N617" s="621"/>
      <c r="O617" s="568"/>
    </row>
    <row r="618" spans="1:30" ht="15.75" thickBot="1" x14ac:dyDescent="0.25">
      <c r="A618" s="751"/>
      <c r="B618" s="4203"/>
      <c r="C618" s="749"/>
      <c r="D618" s="690"/>
      <c r="E618" s="565"/>
      <c r="F618" s="939"/>
      <c r="G618" s="4321"/>
      <c r="H618" s="4252"/>
      <c r="I618" s="4258"/>
      <c r="J618" s="938"/>
      <c r="K618" s="881" t="s">
        <v>200</v>
      </c>
      <c r="L618" s="923"/>
      <c r="M618" s="616"/>
      <c r="N618" s="615"/>
      <c r="O618" s="614"/>
    </row>
    <row r="619" spans="1:30" ht="12" customHeight="1" thickBot="1" x14ac:dyDescent="0.25">
      <c r="A619" s="399"/>
      <c r="B619" s="4204"/>
      <c r="C619" s="429"/>
      <c r="D619" s="460"/>
      <c r="E619" s="459"/>
      <c r="F619" s="887"/>
      <c r="G619" s="4322"/>
      <c r="H619" s="4332"/>
      <c r="I619" s="4259"/>
      <c r="J619" s="937"/>
      <c r="K619" s="898" t="s">
        <v>29</v>
      </c>
      <c r="L619" s="897">
        <f>SUM(L613:L618)</f>
        <v>1252.5999999999999</v>
      </c>
      <c r="M619" s="557"/>
      <c r="N619" s="508"/>
      <c r="O619" s="558"/>
    </row>
    <row r="620" spans="1:30" ht="12.75" customHeight="1" x14ac:dyDescent="0.2">
      <c r="A620" s="755" t="s">
        <v>91</v>
      </c>
      <c r="B620" s="4202" t="s">
        <v>103</v>
      </c>
      <c r="C620" s="753" t="s">
        <v>33</v>
      </c>
      <c r="D620" s="695" t="s">
        <v>101</v>
      </c>
      <c r="E620" s="582"/>
      <c r="F620" s="4301" t="s">
        <v>330</v>
      </c>
      <c r="G620" s="4320" t="s">
        <v>302</v>
      </c>
      <c r="H620" s="4331" t="s">
        <v>40</v>
      </c>
      <c r="I620" s="4257" t="s">
        <v>39</v>
      </c>
      <c r="J620" s="775" t="s">
        <v>38</v>
      </c>
      <c r="K620" s="896" t="s">
        <v>118</v>
      </c>
      <c r="L620" s="928"/>
      <c r="M620" s="579" t="s">
        <v>212</v>
      </c>
      <c r="N620" s="578" t="s">
        <v>46</v>
      </c>
      <c r="O620" s="637">
        <v>1</v>
      </c>
    </row>
    <row r="621" spans="1:30" ht="12.75" customHeight="1" x14ac:dyDescent="0.2">
      <c r="A621" s="751"/>
      <c r="B621" s="4203"/>
      <c r="C621" s="749"/>
      <c r="D621" s="690"/>
      <c r="E621" s="565"/>
      <c r="F621" s="4302"/>
      <c r="G621" s="4321"/>
      <c r="H621" s="4252"/>
      <c r="I621" s="4258"/>
      <c r="J621" s="748" t="s">
        <v>328</v>
      </c>
      <c r="K621" s="927" t="s">
        <v>202</v>
      </c>
      <c r="L621" s="926"/>
      <c r="M621" s="574"/>
      <c r="N621" s="591"/>
      <c r="O621" s="620"/>
    </row>
    <row r="622" spans="1:30" ht="15" x14ac:dyDescent="0.2">
      <c r="A622" s="751"/>
      <c r="B622" s="4203"/>
      <c r="C622" s="749"/>
      <c r="D622" s="690"/>
      <c r="E622" s="565"/>
      <c r="F622" s="4302"/>
      <c r="G622" s="4321"/>
      <c r="H622" s="4252"/>
      <c r="I622" s="4258"/>
      <c r="J622" s="576"/>
      <c r="K622" s="894" t="s">
        <v>134</v>
      </c>
      <c r="L622" s="926">
        <v>0</v>
      </c>
      <c r="M622" s="570" t="s">
        <v>316</v>
      </c>
      <c r="N622" s="569" t="s">
        <v>315</v>
      </c>
      <c r="O622" s="620">
        <v>16800</v>
      </c>
    </row>
    <row r="623" spans="1:30" ht="15" x14ac:dyDescent="0.2">
      <c r="A623" s="751"/>
      <c r="B623" s="4203"/>
      <c r="C623" s="749"/>
      <c r="D623" s="690"/>
      <c r="E623" s="565"/>
      <c r="F623" s="4302"/>
      <c r="G623" s="4321"/>
      <c r="H623" s="4252"/>
      <c r="I623" s="4258"/>
      <c r="J623" s="433"/>
      <c r="K623" s="894" t="s">
        <v>201</v>
      </c>
      <c r="L623" s="926"/>
      <c r="M623" s="592"/>
      <c r="N623" s="621"/>
      <c r="O623" s="568"/>
    </row>
    <row r="624" spans="1:30" ht="15" x14ac:dyDescent="0.2">
      <c r="A624" s="751"/>
      <c r="B624" s="4203"/>
      <c r="C624" s="749"/>
      <c r="D624" s="690"/>
      <c r="E624" s="565"/>
      <c r="F624" s="4302"/>
      <c r="G624" s="4321"/>
      <c r="H624" s="4252"/>
      <c r="I624" s="4258"/>
      <c r="J624" s="433"/>
      <c r="K624" s="894" t="s">
        <v>154</v>
      </c>
      <c r="L624" s="925">
        <v>229.4</v>
      </c>
      <c r="M624" s="592"/>
      <c r="N624" s="621"/>
      <c r="O624" s="568"/>
    </row>
    <row r="625" spans="1:25" ht="15.75" thickBot="1" x14ac:dyDescent="0.25">
      <c r="A625" s="751"/>
      <c r="B625" s="4203"/>
      <c r="C625" s="749"/>
      <c r="D625" s="690"/>
      <c r="E625" s="565"/>
      <c r="F625" s="4302"/>
      <c r="G625" s="4321"/>
      <c r="H625" s="4252"/>
      <c r="I625" s="4258"/>
      <c r="J625" s="433"/>
      <c r="K625" s="881" t="s">
        <v>200</v>
      </c>
      <c r="L625" s="923"/>
      <c r="M625" s="616"/>
      <c r="N625" s="615"/>
      <c r="O625" s="614"/>
    </row>
    <row r="626" spans="1:25" ht="15" customHeight="1" thickBot="1" x14ac:dyDescent="0.25">
      <c r="A626" s="399"/>
      <c r="B626" s="4204"/>
      <c r="C626" s="429"/>
      <c r="D626" s="460"/>
      <c r="E626" s="459"/>
      <c r="F626" s="4303"/>
      <c r="G626" s="4322"/>
      <c r="H626" s="4332"/>
      <c r="I626" s="4259"/>
      <c r="J626" s="612"/>
      <c r="K626" s="898" t="s">
        <v>29</v>
      </c>
      <c r="L626" s="897">
        <f>SUM(L620:L625)</f>
        <v>229.4</v>
      </c>
      <c r="M626" s="557"/>
      <c r="N626" s="508"/>
      <c r="O626" s="558"/>
    </row>
    <row r="627" spans="1:25" ht="14.25" customHeight="1" x14ac:dyDescent="0.2">
      <c r="A627" s="755" t="s">
        <v>91</v>
      </c>
      <c r="B627" s="4202" t="s">
        <v>103</v>
      </c>
      <c r="C627" s="753" t="s">
        <v>33</v>
      </c>
      <c r="D627" s="695" t="s">
        <v>97</v>
      </c>
      <c r="E627" s="582"/>
      <c r="F627" s="4301" t="s">
        <v>329</v>
      </c>
      <c r="G627" s="4320" t="s">
        <v>302</v>
      </c>
      <c r="H627" s="4331" t="s">
        <v>40</v>
      </c>
      <c r="I627" s="4257" t="s">
        <v>39</v>
      </c>
      <c r="J627" s="775" t="s">
        <v>38</v>
      </c>
      <c r="K627" s="896" t="s">
        <v>118</v>
      </c>
      <c r="L627" s="928"/>
      <c r="M627" s="579" t="s">
        <v>212</v>
      </c>
      <c r="N627" s="578" t="s">
        <v>46</v>
      </c>
      <c r="O627" s="637">
        <v>1</v>
      </c>
    </row>
    <row r="628" spans="1:25" ht="14.25" customHeight="1" x14ac:dyDescent="0.2">
      <c r="A628" s="751"/>
      <c r="B628" s="4203"/>
      <c r="C628" s="749"/>
      <c r="D628" s="690"/>
      <c r="E628" s="565"/>
      <c r="F628" s="4302"/>
      <c r="G628" s="4321"/>
      <c r="H628" s="4252"/>
      <c r="I628" s="4258"/>
      <c r="J628" s="748" t="s">
        <v>328</v>
      </c>
      <c r="K628" s="927" t="s">
        <v>202</v>
      </c>
      <c r="L628" s="926"/>
      <c r="M628" s="574"/>
      <c r="N628" s="591"/>
      <c r="O628" s="620"/>
    </row>
    <row r="629" spans="1:25" ht="15" x14ac:dyDescent="0.2">
      <c r="A629" s="751"/>
      <c r="B629" s="4203"/>
      <c r="C629" s="749"/>
      <c r="D629" s="690"/>
      <c r="E629" s="565"/>
      <c r="F629" s="4302"/>
      <c r="G629" s="4321"/>
      <c r="H629" s="4252"/>
      <c r="I629" s="4258"/>
      <c r="J629" s="576"/>
      <c r="K629" s="894" t="s">
        <v>134</v>
      </c>
      <c r="L629" s="926">
        <v>0</v>
      </c>
      <c r="M629" s="570" t="s">
        <v>316</v>
      </c>
      <c r="N629" s="569" t="s">
        <v>315</v>
      </c>
      <c r="O629" s="620">
        <v>156556</v>
      </c>
    </row>
    <row r="630" spans="1:25" ht="15" x14ac:dyDescent="0.2">
      <c r="A630" s="751"/>
      <c r="B630" s="4203"/>
      <c r="C630" s="749"/>
      <c r="D630" s="690"/>
      <c r="E630" s="565"/>
      <c r="F630" s="4302"/>
      <c r="G630" s="4321"/>
      <c r="H630" s="4252"/>
      <c r="I630" s="4258"/>
      <c r="J630" s="433"/>
      <c r="K630" s="894" t="s">
        <v>201</v>
      </c>
      <c r="L630" s="926"/>
      <c r="M630" s="592"/>
      <c r="N630" s="621"/>
      <c r="O630" s="568"/>
    </row>
    <row r="631" spans="1:25" ht="15" x14ac:dyDescent="0.2">
      <c r="A631" s="751"/>
      <c r="B631" s="4203"/>
      <c r="C631" s="749"/>
      <c r="D631" s="690"/>
      <c r="E631" s="565"/>
      <c r="F631" s="4302"/>
      <c r="G631" s="4321"/>
      <c r="H631" s="4252"/>
      <c r="I631" s="4258"/>
      <c r="J631" s="433"/>
      <c r="K631" s="894" t="s">
        <v>154</v>
      </c>
      <c r="L631" s="926">
        <v>182.2</v>
      </c>
      <c r="M631" s="592"/>
      <c r="N631" s="621"/>
      <c r="O631" s="568"/>
    </row>
    <row r="632" spans="1:25" ht="15.75" thickBot="1" x14ac:dyDescent="0.25">
      <c r="A632" s="751"/>
      <c r="B632" s="4203"/>
      <c r="C632" s="749"/>
      <c r="D632" s="690"/>
      <c r="E632" s="565"/>
      <c r="F632" s="4302"/>
      <c r="G632" s="4321"/>
      <c r="H632" s="4252"/>
      <c r="I632" s="4258"/>
      <c r="J632" s="433"/>
      <c r="K632" s="881" t="s">
        <v>200</v>
      </c>
      <c r="L632" s="923"/>
      <c r="M632" s="616"/>
      <c r="N632" s="615"/>
      <c r="O632" s="614"/>
    </row>
    <row r="633" spans="1:25" ht="14.25" customHeight="1" thickBot="1" x14ac:dyDescent="0.25">
      <c r="A633" s="399"/>
      <c r="B633" s="4204"/>
      <c r="C633" s="429"/>
      <c r="D633" s="460"/>
      <c r="E633" s="459"/>
      <c r="F633" s="4303"/>
      <c r="G633" s="4322"/>
      <c r="H633" s="4332"/>
      <c r="I633" s="4259"/>
      <c r="J633" s="612"/>
      <c r="K633" s="898" t="s">
        <v>29</v>
      </c>
      <c r="L633" s="897">
        <f>SUM(L627:L632)</f>
        <v>182.2</v>
      </c>
      <c r="M633" s="557"/>
      <c r="N633" s="508"/>
      <c r="O633" s="558"/>
    </row>
    <row r="634" spans="1:25" ht="13.5" customHeight="1" x14ac:dyDescent="0.2">
      <c r="A634" s="755" t="s">
        <v>91</v>
      </c>
      <c r="B634" s="4202" t="s">
        <v>103</v>
      </c>
      <c r="C634" s="753" t="s">
        <v>33</v>
      </c>
      <c r="D634" s="695" t="s">
        <v>91</v>
      </c>
      <c r="E634" s="582"/>
      <c r="F634" s="4301" t="s">
        <v>327</v>
      </c>
      <c r="G634" s="4320" t="s">
        <v>302</v>
      </c>
      <c r="H634" s="4331" t="s">
        <v>40</v>
      </c>
      <c r="I634" s="4257" t="s">
        <v>232</v>
      </c>
      <c r="J634" s="775" t="s">
        <v>38</v>
      </c>
      <c r="K634" s="896" t="s">
        <v>118</v>
      </c>
      <c r="L634" s="928"/>
      <c r="M634" s="761"/>
      <c r="N634" s="936"/>
      <c r="O634" s="759"/>
      <c r="Y634" s="342"/>
    </row>
    <row r="635" spans="1:25" ht="13.5" customHeight="1" x14ac:dyDescent="0.2">
      <c r="A635" s="751"/>
      <c r="B635" s="4203"/>
      <c r="C635" s="749"/>
      <c r="D635" s="690"/>
      <c r="E635" s="565"/>
      <c r="F635" s="4302"/>
      <c r="G635" s="4321"/>
      <c r="H635" s="4252"/>
      <c r="I635" s="4258"/>
      <c r="J635" s="748" t="s">
        <v>240</v>
      </c>
      <c r="K635" s="927" t="s">
        <v>202</v>
      </c>
      <c r="L635" s="926"/>
      <c r="M635" s="935"/>
      <c r="N635" s="756"/>
      <c r="O635" s="568"/>
      <c r="Y635" s="342"/>
    </row>
    <row r="636" spans="1:25" ht="15" x14ac:dyDescent="0.2">
      <c r="A636" s="751"/>
      <c r="B636" s="4203"/>
      <c r="C636" s="749"/>
      <c r="D636" s="690"/>
      <c r="E636" s="565"/>
      <c r="F636" s="4302"/>
      <c r="G636" s="4321"/>
      <c r="H636" s="4252"/>
      <c r="I636" s="4258"/>
      <c r="J636" s="576"/>
      <c r="K636" s="894" t="s">
        <v>134</v>
      </c>
      <c r="L636" s="934">
        <v>0</v>
      </c>
      <c r="M636" s="758"/>
      <c r="N636" s="757"/>
      <c r="O636" s="568"/>
      <c r="Y636" s="342"/>
    </row>
    <row r="637" spans="1:25" ht="15" x14ac:dyDescent="0.2">
      <c r="A637" s="751"/>
      <c r="B637" s="4203"/>
      <c r="C637" s="749"/>
      <c r="D637" s="690"/>
      <c r="E637" s="565"/>
      <c r="F637" s="4302"/>
      <c r="G637" s="4321"/>
      <c r="H637" s="4252"/>
      <c r="I637" s="4258"/>
      <c r="J637" s="433"/>
      <c r="K637" s="894" t="s">
        <v>201</v>
      </c>
      <c r="L637" s="926"/>
      <c r="M637" s="592" t="s">
        <v>326</v>
      </c>
      <c r="N637" s="621" t="s">
        <v>46</v>
      </c>
      <c r="O637" s="620">
        <v>1</v>
      </c>
      <c r="Y637" s="342"/>
    </row>
    <row r="638" spans="1:25" ht="15" x14ac:dyDescent="0.2">
      <c r="A638" s="751"/>
      <c r="B638" s="4203"/>
      <c r="C638" s="749"/>
      <c r="D638" s="690"/>
      <c r="E638" s="565"/>
      <c r="F638" s="741"/>
      <c r="G638" s="4321"/>
      <c r="H638" s="4252"/>
      <c r="I638" s="4258"/>
      <c r="J638" s="433"/>
      <c r="K638" s="894" t="s">
        <v>154</v>
      </c>
      <c r="L638" s="926">
        <v>101</v>
      </c>
      <c r="M638" s="592"/>
      <c r="N638" s="621"/>
      <c r="O638" s="568"/>
    </row>
    <row r="639" spans="1:25" ht="15.75" thickBot="1" x14ac:dyDescent="0.25">
      <c r="A639" s="751"/>
      <c r="B639" s="4203"/>
      <c r="C639" s="749"/>
      <c r="D639" s="690"/>
      <c r="E639" s="565"/>
      <c r="F639" s="933"/>
      <c r="G639" s="4321"/>
      <c r="H639" s="4252"/>
      <c r="I639" s="4258"/>
      <c r="J639" s="433"/>
      <c r="K639" s="881" t="s">
        <v>200</v>
      </c>
      <c r="L639" s="923"/>
      <c r="M639" s="616"/>
      <c r="N639" s="615"/>
      <c r="O639" s="614"/>
    </row>
    <row r="640" spans="1:25" ht="19.899999999999999" customHeight="1" thickBot="1" x14ac:dyDescent="0.25">
      <c r="A640" s="399"/>
      <c r="B640" s="4204"/>
      <c r="C640" s="429"/>
      <c r="D640" s="460"/>
      <c r="E640" s="459"/>
      <c r="F640" s="887"/>
      <c r="G640" s="4322"/>
      <c r="H640" s="4332"/>
      <c r="I640" s="4259"/>
      <c r="J640" s="612"/>
      <c r="K640" s="898" t="s">
        <v>29</v>
      </c>
      <c r="L640" s="897">
        <f>SUM(L634:L639)</f>
        <v>101</v>
      </c>
      <c r="M640" s="557"/>
      <c r="N640" s="508"/>
      <c r="O640" s="558"/>
    </row>
    <row r="641" spans="1:24" ht="18" hidden="1" customHeight="1" x14ac:dyDescent="0.2">
      <c r="A641" s="755" t="s">
        <v>91</v>
      </c>
      <c r="B641" s="4202" t="s">
        <v>103</v>
      </c>
      <c r="C641" s="753" t="s">
        <v>33</v>
      </c>
      <c r="D641" s="695" t="s">
        <v>88</v>
      </c>
      <c r="E641" s="582"/>
      <c r="F641" s="4553" t="s">
        <v>325</v>
      </c>
      <c r="G641" s="4320" t="s">
        <v>302</v>
      </c>
      <c r="H641" s="4331" t="s">
        <v>40</v>
      </c>
      <c r="I641" s="4257" t="s">
        <v>49</v>
      </c>
      <c r="J641" s="748" t="s">
        <v>48</v>
      </c>
      <c r="K641" s="896" t="s">
        <v>118</v>
      </c>
      <c r="L641" s="928"/>
      <c r="M641" s="579" t="s">
        <v>212</v>
      </c>
      <c r="N641" s="578" t="s">
        <v>46</v>
      </c>
      <c r="O641" s="637">
        <v>1</v>
      </c>
    </row>
    <row r="642" spans="1:24" ht="18.600000000000001" hidden="1" customHeight="1" x14ac:dyDescent="0.2">
      <c r="A642" s="751"/>
      <c r="B642" s="4203"/>
      <c r="C642" s="749"/>
      <c r="D642" s="690"/>
      <c r="E642" s="565"/>
      <c r="F642" s="4554"/>
      <c r="G642" s="4321"/>
      <c r="H642" s="4252"/>
      <c r="I642" s="4258"/>
      <c r="J642" s="576" t="s">
        <v>324</v>
      </c>
      <c r="K642" s="894" t="s">
        <v>134</v>
      </c>
      <c r="L642" s="926"/>
      <c r="M642" s="570" t="s">
        <v>316</v>
      </c>
      <c r="N642" s="569" t="s">
        <v>315</v>
      </c>
      <c r="O642" s="620">
        <v>20769</v>
      </c>
    </row>
    <row r="643" spans="1:24" ht="17.45" hidden="1" customHeight="1" x14ac:dyDescent="0.2">
      <c r="A643" s="751"/>
      <c r="B643" s="4203"/>
      <c r="C643" s="749"/>
      <c r="D643" s="690"/>
      <c r="E643" s="565"/>
      <c r="F643" s="4554"/>
      <c r="G643" s="4321"/>
      <c r="H643" s="4252"/>
      <c r="I643" s="4258"/>
      <c r="J643" s="433"/>
      <c r="K643" s="894" t="s">
        <v>201</v>
      </c>
      <c r="L643" s="926"/>
      <c r="M643" s="592"/>
      <c r="N643" s="621"/>
      <c r="O643" s="568"/>
    </row>
    <row r="644" spans="1:24" ht="15.75" hidden="1" thickBot="1" x14ac:dyDescent="0.25">
      <c r="A644" s="751"/>
      <c r="B644" s="4203"/>
      <c r="C644" s="749"/>
      <c r="D644" s="690"/>
      <c r="E644" s="565"/>
      <c r="F644" s="832"/>
      <c r="G644" s="4321"/>
      <c r="H644" s="4252"/>
      <c r="I644" s="4258"/>
      <c r="J644" s="433"/>
      <c r="K644" s="894" t="s">
        <v>154</v>
      </c>
      <c r="L644" s="926"/>
      <c r="M644" s="592"/>
      <c r="N644" s="621"/>
      <c r="O644" s="568"/>
    </row>
    <row r="645" spans="1:24" ht="15.75" hidden="1" thickBot="1" x14ac:dyDescent="0.25">
      <c r="A645" s="751"/>
      <c r="B645" s="4203"/>
      <c r="C645" s="749"/>
      <c r="D645" s="690"/>
      <c r="E645" s="565"/>
      <c r="F645" s="932"/>
      <c r="G645" s="4321"/>
      <c r="H645" s="4252"/>
      <c r="I645" s="4258"/>
      <c r="J645" s="433"/>
      <c r="K645" s="881" t="s">
        <v>133</v>
      </c>
      <c r="L645" s="923"/>
      <c r="M645" s="616"/>
      <c r="N645" s="615"/>
      <c r="O645" s="614"/>
    </row>
    <row r="646" spans="1:24" ht="17.25" hidden="1" customHeight="1" thickBot="1" x14ac:dyDescent="0.25">
      <c r="A646" s="399"/>
      <c r="B646" s="4204"/>
      <c r="C646" s="429"/>
      <c r="D646" s="460"/>
      <c r="E646" s="459"/>
      <c r="F646" s="930"/>
      <c r="G646" s="4322"/>
      <c r="H646" s="4332"/>
      <c r="I646" s="4259"/>
      <c r="J646" s="612"/>
      <c r="K646" s="898" t="s">
        <v>29</v>
      </c>
      <c r="L646" s="897">
        <f>SUM(L641:L645)</f>
        <v>0</v>
      </c>
      <c r="M646" s="557"/>
      <c r="N646" s="508"/>
      <c r="O646" s="593"/>
    </row>
    <row r="647" spans="1:24" ht="15.75" hidden="1" thickBot="1" x14ac:dyDescent="0.25">
      <c r="A647" s="755" t="s">
        <v>91</v>
      </c>
      <c r="B647" s="4202" t="s">
        <v>103</v>
      </c>
      <c r="C647" s="753" t="s">
        <v>33</v>
      </c>
      <c r="D647" s="695" t="s">
        <v>83</v>
      </c>
      <c r="E647" s="582"/>
      <c r="F647" s="4553" t="s">
        <v>323</v>
      </c>
      <c r="G647" s="4320" t="s">
        <v>302</v>
      </c>
      <c r="H647" s="4331" t="s">
        <v>40</v>
      </c>
      <c r="I647" s="4257" t="s">
        <v>319</v>
      </c>
      <c r="J647" s="775" t="s">
        <v>322</v>
      </c>
      <c r="K647" s="896" t="s">
        <v>118</v>
      </c>
      <c r="L647" s="928"/>
      <c r="M647" s="579" t="s">
        <v>212</v>
      </c>
      <c r="N647" s="578" t="s">
        <v>46</v>
      </c>
      <c r="O647" s="637">
        <v>1</v>
      </c>
    </row>
    <row r="648" spans="1:24" ht="15.75" hidden="1" thickBot="1" x14ac:dyDescent="0.25">
      <c r="A648" s="751"/>
      <c r="B648" s="4203"/>
      <c r="C648" s="749"/>
      <c r="D648" s="690"/>
      <c r="E648" s="565"/>
      <c r="F648" s="4554"/>
      <c r="G648" s="4321"/>
      <c r="H648" s="4252"/>
      <c r="I648" s="4258"/>
      <c r="J648" s="576" t="s">
        <v>321</v>
      </c>
      <c r="K648" s="894" t="s">
        <v>134</v>
      </c>
      <c r="L648" s="926"/>
      <c r="M648" s="570" t="s">
        <v>316</v>
      </c>
      <c r="N648" s="569" t="s">
        <v>315</v>
      </c>
      <c r="O648" s="620">
        <v>20260</v>
      </c>
    </row>
    <row r="649" spans="1:24" ht="15.75" hidden="1" thickBot="1" x14ac:dyDescent="0.25">
      <c r="A649" s="751"/>
      <c r="B649" s="4203"/>
      <c r="C649" s="749"/>
      <c r="D649" s="690"/>
      <c r="E649" s="565"/>
      <c r="F649" s="4554"/>
      <c r="G649" s="4321"/>
      <c r="H649" s="4252"/>
      <c r="I649" s="4258"/>
      <c r="J649" s="433"/>
      <c r="K649" s="894" t="s">
        <v>201</v>
      </c>
      <c r="L649" s="926"/>
      <c r="M649" s="592"/>
      <c r="N649" s="621"/>
      <c r="O649" s="568"/>
    </row>
    <row r="650" spans="1:24" ht="15.75" hidden="1" thickBot="1" x14ac:dyDescent="0.25">
      <c r="A650" s="751"/>
      <c r="B650" s="4203"/>
      <c r="C650" s="749"/>
      <c r="D650" s="690"/>
      <c r="E650" s="565"/>
      <c r="F650" s="832"/>
      <c r="G650" s="4321"/>
      <c r="H650" s="4252"/>
      <c r="I650" s="4258"/>
      <c r="J650" s="433"/>
      <c r="K650" s="894" t="s">
        <v>154</v>
      </c>
      <c r="L650" s="926"/>
      <c r="M650" s="592"/>
      <c r="N650" s="621"/>
      <c r="O650" s="568"/>
      <c r="P650" s="342"/>
    </row>
    <row r="651" spans="1:24" ht="15.75" hidden="1" thickBot="1" x14ac:dyDescent="0.25">
      <c r="A651" s="751"/>
      <c r="B651" s="4203"/>
      <c r="C651" s="749"/>
      <c r="D651" s="690"/>
      <c r="E651" s="565"/>
      <c r="F651" s="931"/>
      <c r="G651" s="4321"/>
      <c r="H651" s="4252"/>
      <c r="I651" s="4258"/>
      <c r="J651" s="433"/>
      <c r="K651" s="881" t="s">
        <v>133</v>
      </c>
      <c r="L651" s="923"/>
      <c r="M651" s="616"/>
      <c r="N651" s="615"/>
      <c r="O651" s="614"/>
      <c r="P651" s="342"/>
    </row>
    <row r="652" spans="1:24" ht="28.5" hidden="1" customHeight="1" thickBot="1" x14ac:dyDescent="0.25">
      <c r="A652" s="399"/>
      <c r="B652" s="4204"/>
      <c r="C652" s="429"/>
      <c r="D652" s="460"/>
      <c r="E652" s="459"/>
      <c r="F652" s="930"/>
      <c r="G652" s="4322"/>
      <c r="H652" s="4332"/>
      <c r="I652" s="4259"/>
      <c r="J652" s="612"/>
      <c r="K652" s="898" t="s">
        <v>29</v>
      </c>
      <c r="L652" s="897">
        <f>SUM(L647:L651)</f>
        <v>0</v>
      </c>
      <c r="M652" s="557"/>
      <c r="N652" s="508"/>
      <c r="O652" s="558"/>
      <c r="P652" s="342"/>
    </row>
    <row r="653" spans="1:24" ht="15" hidden="1" customHeight="1" x14ac:dyDescent="0.2">
      <c r="A653" s="755" t="s">
        <v>91</v>
      </c>
      <c r="B653" s="4202" t="s">
        <v>103</v>
      </c>
      <c r="C653" s="753" t="s">
        <v>33</v>
      </c>
      <c r="D653" s="695" t="s">
        <v>80</v>
      </c>
      <c r="E653" s="582"/>
      <c r="F653" s="4301" t="s">
        <v>320</v>
      </c>
      <c r="G653" s="4320" t="s">
        <v>302</v>
      </c>
      <c r="H653" s="4404" t="s">
        <v>40</v>
      </c>
      <c r="I653" s="417" t="s">
        <v>319</v>
      </c>
      <c r="J653" s="775"/>
      <c r="K653" s="896" t="s">
        <v>118</v>
      </c>
      <c r="L653" s="928"/>
      <c r="M653" s="579"/>
      <c r="N653" s="578"/>
      <c r="O653" s="637"/>
      <c r="P653" s="342"/>
    </row>
    <row r="654" spans="1:24" ht="23.25" hidden="1" customHeight="1" x14ac:dyDescent="0.2">
      <c r="A654" s="751"/>
      <c r="B654" s="4203"/>
      <c r="C654" s="749"/>
      <c r="D654" s="690"/>
      <c r="E654" s="565"/>
      <c r="F654" s="4302"/>
      <c r="G654" s="4321"/>
      <c r="H654" s="4342"/>
      <c r="I654" s="929"/>
      <c r="J654" s="576"/>
      <c r="K654" s="894" t="s">
        <v>134</v>
      </c>
      <c r="L654" s="926"/>
      <c r="M654" s="570"/>
      <c r="N654" s="569"/>
      <c r="O654" s="620"/>
      <c r="P654" s="342"/>
      <c r="W654" s="334">
        <v>25</v>
      </c>
      <c r="X654" s="334">
        <v>1</v>
      </c>
    </row>
    <row r="655" spans="1:24" ht="15" hidden="1" customHeight="1" x14ac:dyDescent="0.2">
      <c r="A655" s="751"/>
      <c r="B655" s="4203"/>
      <c r="C655" s="749"/>
      <c r="D655" s="690"/>
      <c r="E655" s="565"/>
      <c r="F655" s="4302"/>
      <c r="G655" s="4321"/>
      <c r="H655" s="4342"/>
      <c r="I655" s="929"/>
      <c r="J655" s="773"/>
      <c r="K655" s="894" t="s">
        <v>201</v>
      </c>
      <c r="L655" s="926"/>
      <c r="M655" s="592"/>
      <c r="N655" s="621"/>
      <c r="O655" s="568"/>
    </row>
    <row r="656" spans="1:24" ht="14.25" hidden="1" customHeight="1" x14ac:dyDescent="0.2">
      <c r="A656" s="751"/>
      <c r="B656" s="4203"/>
      <c r="C656" s="749"/>
      <c r="D656" s="690"/>
      <c r="E656" s="565"/>
      <c r="F656" s="741"/>
      <c r="G656" s="4321"/>
      <c r="H656" s="4342"/>
      <c r="I656" s="929"/>
      <c r="J656" s="773"/>
      <c r="K656" s="894" t="s">
        <v>154</v>
      </c>
      <c r="L656" s="926"/>
      <c r="M656" s="592"/>
      <c r="N656" s="621"/>
      <c r="O656" s="568"/>
    </row>
    <row r="657" spans="1:15" ht="16.5" hidden="1" customHeight="1" thickBot="1" x14ac:dyDescent="0.25">
      <c r="A657" s="751"/>
      <c r="B657" s="4203"/>
      <c r="C657" s="749"/>
      <c r="D657" s="690"/>
      <c r="E657" s="565"/>
      <c r="F657" s="924"/>
      <c r="G657" s="4321"/>
      <c r="H657" s="4342"/>
      <c r="I657" s="4258"/>
      <c r="J657" s="433"/>
      <c r="K657" s="881" t="s">
        <v>133</v>
      </c>
      <c r="L657" s="923"/>
      <c r="M657" s="616"/>
      <c r="N657" s="615"/>
      <c r="O657" s="614"/>
    </row>
    <row r="658" spans="1:15" ht="17.25" hidden="1" customHeight="1" thickBot="1" x14ac:dyDescent="0.25">
      <c r="A658" s="399"/>
      <c r="B658" s="4204"/>
      <c r="C658" s="429"/>
      <c r="D658" s="460"/>
      <c r="E658" s="459"/>
      <c r="F658" s="887"/>
      <c r="G658" s="4322"/>
      <c r="H658" s="4405"/>
      <c r="I658" s="4259"/>
      <c r="J658" s="612"/>
      <c r="K658" s="898" t="s">
        <v>29</v>
      </c>
      <c r="L658" s="897">
        <f>SUM(L653:L657)</f>
        <v>0</v>
      </c>
      <c r="M658" s="557"/>
      <c r="N658" s="508"/>
      <c r="O658" s="558"/>
    </row>
    <row r="659" spans="1:15" ht="16.5" customHeight="1" x14ac:dyDescent="0.2">
      <c r="A659" s="755" t="s">
        <v>91</v>
      </c>
      <c r="B659" s="4202" t="s">
        <v>103</v>
      </c>
      <c r="C659" s="753" t="s">
        <v>33</v>
      </c>
      <c r="D659" s="695" t="s">
        <v>74</v>
      </c>
      <c r="E659" s="582"/>
      <c r="F659" s="4301" t="s">
        <v>318</v>
      </c>
      <c r="G659" s="4320" t="s">
        <v>302</v>
      </c>
      <c r="H659" s="4331" t="s">
        <v>40</v>
      </c>
      <c r="I659" s="4257" t="s">
        <v>49</v>
      </c>
      <c r="J659" s="775" t="s">
        <v>38</v>
      </c>
      <c r="K659" s="896" t="s">
        <v>118</v>
      </c>
      <c r="L659" s="928">
        <v>0</v>
      </c>
      <c r="M659" s="579" t="s">
        <v>212</v>
      </c>
      <c r="N659" s="578" t="s">
        <v>46</v>
      </c>
      <c r="O659" s="637">
        <v>1</v>
      </c>
    </row>
    <row r="660" spans="1:15" ht="16.5" customHeight="1" x14ac:dyDescent="0.2">
      <c r="A660" s="751"/>
      <c r="B660" s="4203"/>
      <c r="C660" s="749"/>
      <c r="D660" s="690"/>
      <c r="E660" s="565"/>
      <c r="F660" s="4302"/>
      <c r="G660" s="4321"/>
      <c r="H660" s="4252"/>
      <c r="I660" s="4258"/>
      <c r="J660" s="748" t="s">
        <v>317</v>
      </c>
      <c r="K660" s="927" t="s">
        <v>202</v>
      </c>
      <c r="L660" s="926"/>
      <c r="M660" s="574"/>
      <c r="N660" s="591"/>
      <c r="O660" s="620"/>
    </row>
    <row r="661" spans="1:15" ht="15" x14ac:dyDescent="0.2">
      <c r="A661" s="751"/>
      <c r="B661" s="4203"/>
      <c r="C661" s="749"/>
      <c r="D661" s="690"/>
      <c r="E661" s="565"/>
      <c r="F661" s="4302"/>
      <c r="G661" s="4321"/>
      <c r="H661" s="4252"/>
      <c r="I661" s="4258"/>
      <c r="J661" s="576"/>
      <c r="K661" s="894" t="s">
        <v>134</v>
      </c>
      <c r="L661" s="926">
        <v>49</v>
      </c>
      <c r="M661" s="570" t="s">
        <v>316</v>
      </c>
      <c r="N661" s="569" t="s">
        <v>315</v>
      </c>
      <c r="O661" s="620">
        <v>77000</v>
      </c>
    </row>
    <row r="662" spans="1:15" ht="15" x14ac:dyDescent="0.2">
      <c r="A662" s="751"/>
      <c r="B662" s="4203"/>
      <c r="C662" s="749"/>
      <c r="D662" s="690"/>
      <c r="E662" s="565"/>
      <c r="F662" s="4302"/>
      <c r="G662" s="4321"/>
      <c r="H662" s="4252"/>
      <c r="I662" s="4258"/>
      <c r="J662" s="433"/>
      <c r="K662" s="894" t="s">
        <v>201</v>
      </c>
      <c r="L662" s="926"/>
      <c r="M662" s="592"/>
      <c r="N662" s="621"/>
      <c r="O662" s="568"/>
    </row>
    <row r="663" spans="1:15" ht="15" x14ac:dyDescent="0.2">
      <c r="A663" s="751"/>
      <c r="B663" s="4203"/>
      <c r="C663" s="749"/>
      <c r="D663" s="690"/>
      <c r="E663" s="565"/>
      <c r="F663" s="741"/>
      <c r="G663" s="4321"/>
      <c r="H663" s="4252"/>
      <c r="I663" s="4258"/>
      <c r="J663" s="433"/>
      <c r="K663" s="894" t="s">
        <v>154</v>
      </c>
      <c r="L663" s="925">
        <v>0</v>
      </c>
      <c r="M663" s="592"/>
      <c r="N663" s="621"/>
      <c r="O663" s="568"/>
    </row>
    <row r="664" spans="1:15" ht="15.75" thickBot="1" x14ac:dyDescent="0.25">
      <c r="A664" s="751"/>
      <c r="B664" s="4203"/>
      <c r="C664" s="749"/>
      <c r="D664" s="690"/>
      <c r="E664" s="565"/>
      <c r="F664" s="924"/>
      <c r="G664" s="4321"/>
      <c r="H664" s="4252"/>
      <c r="I664" s="4258"/>
      <c r="J664" s="433"/>
      <c r="K664" s="881" t="s">
        <v>200</v>
      </c>
      <c r="L664" s="923"/>
      <c r="M664" s="616"/>
      <c r="N664" s="615"/>
      <c r="O664" s="614"/>
    </row>
    <row r="665" spans="1:15" ht="23.25" customHeight="1" thickBot="1" x14ac:dyDescent="0.25">
      <c r="A665" s="399"/>
      <c r="B665" s="4204"/>
      <c r="C665" s="429"/>
      <c r="D665" s="460"/>
      <c r="E665" s="459"/>
      <c r="F665" s="887"/>
      <c r="G665" s="4322"/>
      <c r="H665" s="4332"/>
      <c r="I665" s="4259"/>
      <c r="J665" s="612"/>
      <c r="K665" s="898" t="s">
        <v>29</v>
      </c>
      <c r="L665" s="897">
        <f>SUM(L659:L664)</f>
        <v>49</v>
      </c>
      <c r="M665" s="557"/>
      <c r="N665" s="508"/>
      <c r="O665" s="558"/>
    </row>
    <row r="666" spans="1:15" ht="19.5" hidden="1" customHeight="1" x14ac:dyDescent="0.2">
      <c r="A666" s="755" t="s">
        <v>91</v>
      </c>
      <c r="B666" s="754" t="s">
        <v>103</v>
      </c>
      <c r="C666" s="753" t="s">
        <v>33</v>
      </c>
      <c r="D666" s="893">
        <v>11</v>
      </c>
      <c r="E666" s="4214"/>
      <c r="F666" s="4308" t="s">
        <v>314</v>
      </c>
      <c r="G666" s="4289" t="s">
        <v>302</v>
      </c>
      <c r="H666" s="4331" t="s">
        <v>40</v>
      </c>
      <c r="I666" s="4571" t="s">
        <v>232</v>
      </c>
      <c r="J666" s="4230" t="s">
        <v>313</v>
      </c>
      <c r="K666" s="896" t="s">
        <v>118</v>
      </c>
      <c r="L666" s="883"/>
      <c r="M666" s="553"/>
      <c r="N666" s="922"/>
      <c r="O666" s="551"/>
    </row>
    <row r="667" spans="1:15" ht="17.25" hidden="1" customHeight="1" x14ac:dyDescent="0.2">
      <c r="A667" s="751"/>
      <c r="B667" s="750"/>
      <c r="C667" s="749"/>
      <c r="D667" s="890"/>
      <c r="E667" s="4215"/>
      <c r="F667" s="4309"/>
      <c r="G667" s="4290"/>
      <c r="H667" s="4252"/>
      <c r="I667" s="4572"/>
      <c r="J667" s="4231"/>
      <c r="K667" s="894" t="s">
        <v>134</v>
      </c>
      <c r="L667" s="880"/>
      <c r="M667" s="548"/>
      <c r="N667" s="920"/>
      <c r="O667" s="546"/>
    </row>
    <row r="668" spans="1:15" ht="21.75" hidden="1" customHeight="1" x14ac:dyDescent="0.2">
      <c r="A668" s="751"/>
      <c r="B668" s="750"/>
      <c r="C668" s="749"/>
      <c r="D668" s="890"/>
      <c r="E668" s="4215"/>
      <c r="F668" s="4309"/>
      <c r="G668" s="4290"/>
      <c r="H668" s="4252"/>
      <c r="I668" s="4572"/>
      <c r="J668" s="4231"/>
      <c r="K668" s="894" t="s">
        <v>201</v>
      </c>
      <c r="L668" s="880"/>
      <c r="M668" s="545"/>
      <c r="N668" s="524"/>
      <c r="O668" s="543"/>
    </row>
    <row r="669" spans="1:15" ht="24.75" hidden="1" customHeight="1" x14ac:dyDescent="0.2">
      <c r="A669" s="751"/>
      <c r="B669" s="750"/>
      <c r="C669" s="749"/>
      <c r="D669" s="890"/>
      <c r="E669" s="4215"/>
      <c r="F669" s="4309"/>
      <c r="G669" s="4290"/>
      <c r="H669" s="4252"/>
      <c r="I669" s="4572"/>
      <c r="J669" s="4231"/>
      <c r="K669" s="894" t="s">
        <v>154</v>
      </c>
      <c r="L669" s="921"/>
      <c r="M669" s="548"/>
      <c r="N669" s="920"/>
      <c r="O669" s="546"/>
    </row>
    <row r="670" spans="1:15" ht="23.25" hidden="1" customHeight="1" thickBot="1" x14ac:dyDescent="0.25">
      <c r="A670" s="751"/>
      <c r="B670" s="750"/>
      <c r="C670" s="749"/>
      <c r="D670" s="890"/>
      <c r="E670" s="4215"/>
      <c r="F670" s="4309"/>
      <c r="G670" s="4290"/>
      <c r="H670" s="4252"/>
      <c r="I670" s="4572"/>
      <c r="J670" s="4231"/>
      <c r="K670" s="881" t="s">
        <v>200</v>
      </c>
      <c r="L670" s="919"/>
      <c r="M670" s="705"/>
      <c r="N670" s="918"/>
      <c r="O670" s="685"/>
    </row>
    <row r="671" spans="1:15" ht="25.5" hidden="1" customHeight="1" thickBot="1" x14ac:dyDescent="0.25">
      <c r="A671" s="399"/>
      <c r="B671" s="782"/>
      <c r="C671" s="429"/>
      <c r="D671" s="887"/>
      <c r="E671" s="4216"/>
      <c r="F671" s="4310"/>
      <c r="G671" s="4291"/>
      <c r="H671" s="4332"/>
      <c r="I671" s="4573"/>
      <c r="J671" s="4232"/>
      <c r="K671" s="917" t="s">
        <v>29</v>
      </c>
      <c r="L671" s="916">
        <f>SUM(L666:L670)</f>
        <v>0</v>
      </c>
      <c r="M671" s="915"/>
      <c r="N671" s="914"/>
      <c r="O671" s="913"/>
    </row>
    <row r="672" spans="1:15" ht="15" customHeight="1" x14ac:dyDescent="0.2">
      <c r="A672" s="4205" t="s">
        <v>91</v>
      </c>
      <c r="B672" s="4202" t="s">
        <v>103</v>
      </c>
      <c r="C672" s="4208" t="s">
        <v>33</v>
      </c>
      <c r="D672" s="4560">
        <v>12</v>
      </c>
      <c r="E672" s="4214"/>
      <c r="F672" s="4283" t="s">
        <v>312</v>
      </c>
      <c r="G672" s="4289" t="s">
        <v>302</v>
      </c>
      <c r="H672" s="4331" t="s">
        <v>40</v>
      </c>
      <c r="I672" s="4571"/>
      <c r="J672" s="4230" t="s">
        <v>311</v>
      </c>
      <c r="K672" s="896" t="s">
        <v>118</v>
      </c>
      <c r="L672" s="883">
        <v>0</v>
      </c>
      <c r="M672" s="402" t="s">
        <v>212</v>
      </c>
      <c r="N672" s="401" t="s">
        <v>46</v>
      </c>
      <c r="O672" s="523"/>
    </row>
    <row r="673" spans="1:27" ht="16.5" customHeight="1" x14ac:dyDescent="0.2">
      <c r="A673" s="4206"/>
      <c r="B673" s="4203"/>
      <c r="C673" s="4209"/>
      <c r="D673" s="4561"/>
      <c r="E673" s="4215"/>
      <c r="F673" s="4284"/>
      <c r="G673" s="4290"/>
      <c r="H673" s="4252"/>
      <c r="I673" s="4572"/>
      <c r="J673" s="4231"/>
      <c r="K673" s="895" t="s">
        <v>202</v>
      </c>
      <c r="L673" s="880"/>
      <c r="M673" s="402"/>
      <c r="N673" s="401"/>
      <c r="O673" s="523"/>
    </row>
    <row r="674" spans="1:27" ht="20.25" customHeight="1" x14ac:dyDescent="0.2">
      <c r="A674" s="4206"/>
      <c r="B674" s="4203"/>
      <c r="C674" s="4209"/>
      <c r="D674" s="4561"/>
      <c r="E674" s="4215"/>
      <c r="F674" s="4284"/>
      <c r="G674" s="4290"/>
      <c r="H674" s="4252"/>
      <c r="I674" s="4572"/>
      <c r="J674" s="4231"/>
      <c r="K674" s="894" t="s">
        <v>134</v>
      </c>
      <c r="L674" s="880"/>
      <c r="M674" s="402"/>
      <c r="N674" s="401"/>
      <c r="O674" s="523"/>
    </row>
    <row r="675" spans="1:27" ht="18" customHeight="1" x14ac:dyDescent="0.2">
      <c r="A675" s="4206"/>
      <c r="B675" s="4203"/>
      <c r="C675" s="4209"/>
      <c r="D675" s="4561"/>
      <c r="E675" s="4215"/>
      <c r="F675" s="4284"/>
      <c r="G675" s="4290"/>
      <c r="H675" s="4252"/>
      <c r="I675" s="4572"/>
      <c r="J675" s="4231"/>
      <c r="K675" s="894" t="s">
        <v>201</v>
      </c>
      <c r="L675" s="880"/>
      <c r="M675" s="402"/>
      <c r="N675" s="401"/>
      <c r="O675" s="523"/>
    </row>
    <row r="676" spans="1:27" ht="17.25" customHeight="1" x14ac:dyDescent="0.2">
      <c r="A676" s="4206"/>
      <c r="B676" s="4203"/>
      <c r="C676" s="4209"/>
      <c r="D676" s="4561"/>
      <c r="E676" s="4215"/>
      <c r="F676" s="4284"/>
      <c r="G676" s="4290"/>
      <c r="H676" s="4252"/>
      <c r="I676" s="4572"/>
      <c r="J676" s="4231"/>
      <c r="K676" s="894" t="s">
        <v>154</v>
      </c>
      <c r="L676" s="880"/>
      <c r="M676" s="402"/>
      <c r="N676" s="401"/>
      <c r="O676" s="523"/>
    </row>
    <row r="677" spans="1:27" ht="18" customHeight="1" x14ac:dyDescent="0.2">
      <c r="A677" s="4206"/>
      <c r="B677" s="4203"/>
      <c r="C677" s="4209"/>
      <c r="D677" s="4561"/>
      <c r="E677" s="4215"/>
      <c r="F677" s="4284"/>
      <c r="G677" s="4290"/>
      <c r="H677" s="4252"/>
      <c r="I677" s="4572"/>
      <c r="J677" s="4231"/>
      <c r="K677" s="894" t="s">
        <v>200</v>
      </c>
      <c r="L677" s="880"/>
      <c r="M677" s="402"/>
      <c r="N677" s="401"/>
      <c r="O677" s="523"/>
    </row>
    <row r="678" spans="1:27" ht="18" customHeight="1" thickBot="1" x14ac:dyDescent="0.25">
      <c r="A678" s="4207"/>
      <c r="B678" s="4204"/>
      <c r="C678" s="4210"/>
      <c r="D678" s="4562"/>
      <c r="E678" s="4216"/>
      <c r="F678" s="4285"/>
      <c r="G678" s="4291"/>
      <c r="H678" s="4332"/>
      <c r="I678" s="4573"/>
      <c r="J678" s="4232"/>
      <c r="K678" s="912" t="s">
        <v>29</v>
      </c>
      <c r="L678" s="905">
        <f>SUM(L672:L677)</f>
        <v>0</v>
      </c>
      <c r="M678" s="911"/>
      <c r="N678" s="910"/>
      <c r="O678" s="909"/>
    </row>
    <row r="679" spans="1:27" ht="18" customHeight="1" x14ac:dyDescent="0.2">
      <c r="A679" s="4205" t="s">
        <v>91</v>
      </c>
      <c r="B679" s="4202" t="s">
        <v>103</v>
      </c>
      <c r="C679" s="753" t="s">
        <v>33</v>
      </c>
      <c r="D679" s="4560">
        <v>13</v>
      </c>
      <c r="E679" s="4214"/>
      <c r="F679" s="4283" t="s">
        <v>310</v>
      </c>
      <c r="G679" s="4289" t="s">
        <v>302</v>
      </c>
      <c r="H679" s="4331" t="s">
        <v>40</v>
      </c>
      <c r="I679" s="4571"/>
      <c r="J679" s="4269" t="s">
        <v>248</v>
      </c>
      <c r="K679" s="908" t="s">
        <v>118</v>
      </c>
      <c r="L679" s="883">
        <v>0</v>
      </c>
      <c r="M679" s="402" t="s">
        <v>307</v>
      </c>
      <c r="N679" s="401" t="s">
        <v>46</v>
      </c>
      <c r="O679" s="523"/>
      <c r="AA679" s="338"/>
    </row>
    <row r="680" spans="1:27" ht="16.5" customHeight="1" x14ac:dyDescent="0.2">
      <c r="A680" s="4206"/>
      <c r="B680" s="4203"/>
      <c r="C680" s="4608"/>
      <c r="D680" s="4561"/>
      <c r="E680" s="4215"/>
      <c r="F680" s="4284"/>
      <c r="G680" s="4290"/>
      <c r="H680" s="4252"/>
      <c r="I680" s="4572"/>
      <c r="J680" s="4270"/>
      <c r="K680" s="901" t="s">
        <v>202</v>
      </c>
      <c r="L680" s="880"/>
      <c r="M680" s="402"/>
      <c r="N680" s="401"/>
      <c r="O680" s="523"/>
    </row>
    <row r="681" spans="1:27" ht="22.5" customHeight="1" x14ac:dyDescent="0.2">
      <c r="A681" s="4206"/>
      <c r="B681" s="4203"/>
      <c r="C681" s="4608"/>
      <c r="D681" s="4561"/>
      <c r="E681" s="4215"/>
      <c r="F681" s="4284"/>
      <c r="G681" s="4290"/>
      <c r="H681" s="4252"/>
      <c r="I681" s="4572"/>
      <c r="J681" s="4270"/>
      <c r="K681" s="907" t="s">
        <v>134</v>
      </c>
      <c r="L681" s="880"/>
      <c r="M681" s="402"/>
      <c r="N681" s="401"/>
      <c r="O681" s="523"/>
    </row>
    <row r="682" spans="1:27" ht="17.25" customHeight="1" x14ac:dyDescent="0.2">
      <c r="A682" s="4206"/>
      <c r="B682" s="4203"/>
      <c r="C682" s="4608"/>
      <c r="D682" s="4561"/>
      <c r="E682" s="4215"/>
      <c r="F682" s="4284"/>
      <c r="G682" s="4290"/>
      <c r="H682" s="4252"/>
      <c r="I682" s="4572"/>
      <c r="J682" s="4270"/>
      <c r="K682" s="907" t="s">
        <v>201</v>
      </c>
      <c r="L682" s="880"/>
      <c r="M682" s="402"/>
      <c r="N682" s="401"/>
      <c r="O682" s="523"/>
    </row>
    <row r="683" spans="1:27" ht="15.75" customHeight="1" x14ac:dyDescent="0.2">
      <c r="A683" s="4206"/>
      <c r="B683" s="4203"/>
      <c r="C683" s="4608"/>
      <c r="D683" s="4561"/>
      <c r="E683" s="4215"/>
      <c r="F683" s="4284"/>
      <c r="G683" s="4290"/>
      <c r="H683" s="4252"/>
      <c r="I683" s="4572"/>
      <c r="J683" s="4270"/>
      <c r="K683" s="907" t="s">
        <v>154</v>
      </c>
      <c r="L683" s="880"/>
      <c r="M683" s="402"/>
      <c r="N683" s="401"/>
      <c r="O683" s="523"/>
    </row>
    <row r="684" spans="1:27" ht="16.5" customHeight="1" thickBot="1" x14ac:dyDescent="0.25">
      <c r="A684" s="4206"/>
      <c r="B684" s="4203"/>
      <c r="C684" s="4608"/>
      <c r="D684" s="4561"/>
      <c r="E684" s="4215"/>
      <c r="F684" s="4284"/>
      <c r="G684" s="4290"/>
      <c r="H684" s="4252"/>
      <c r="I684" s="4572"/>
      <c r="J684" s="4270"/>
      <c r="K684" s="899" t="s">
        <v>200</v>
      </c>
      <c r="L684" s="880"/>
      <c r="M684" s="906"/>
      <c r="N684" s="422"/>
      <c r="O684" s="515"/>
    </row>
    <row r="685" spans="1:27" ht="13.5" customHeight="1" thickBot="1" x14ac:dyDescent="0.25">
      <c r="A685" s="4207"/>
      <c r="B685" s="4204"/>
      <c r="C685" s="4338"/>
      <c r="D685" s="4562"/>
      <c r="E685" s="4216"/>
      <c r="F685" s="4285"/>
      <c r="G685" s="4291"/>
      <c r="H685" s="4332"/>
      <c r="I685" s="4573"/>
      <c r="J685" s="4271"/>
      <c r="K685" s="555" t="s">
        <v>29</v>
      </c>
      <c r="L685" s="905">
        <f>SUM(L679:L684)</f>
        <v>0</v>
      </c>
      <c r="M685" s="904"/>
      <c r="N685" s="885"/>
      <c r="O685" s="558"/>
    </row>
    <row r="686" spans="1:27" ht="15.75" customHeight="1" x14ac:dyDescent="0.2">
      <c r="A686" s="4205" t="s">
        <v>91</v>
      </c>
      <c r="B686" s="4202" t="s">
        <v>103</v>
      </c>
      <c r="C686" s="4208" t="s">
        <v>33</v>
      </c>
      <c r="D686" s="4560">
        <v>14</v>
      </c>
      <c r="E686" s="4214"/>
      <c r="F686" s="4283" t="s">
        <v>309</v>
      </c>
      <c r="G686" s="4289" t="s">
        <v>302</v>
      </c>
      <c r="H686" s="4331" t="s">
        <v>40</v>
      </c>
      <c r="I686" s="4571"/>
      <c r="J686" s="4230" t="s">
        <v>308</v>
      </c>
      <c r="K686" s="903" t="s">
        <v>118</v>
      </c>
      <c r="L686" s="883">
        <v>0</v>
      </c>
      <c r="M686" s="902" t="s">
        <v>307</v>
      </c>
      <c r="N686" s="440" t="s">
        <v>46</v>
      </c>
      <c r="O686" s="724"/>
    </row>
    <row r="687" spans="1:27" ht="15.75" customHeight="1" x14ac:dyDescent="0.2">
      <c r="A687" s="4206"/>
      <c r="B687" s="4203"/>
      <c r="C687" s="4209"/>
      <c r="D687" s="4561"/>
      <c r="E687" s="4215"/>
      <c r="F687" s="4284"/>
      <c r="G687" s="4290"/>
      <c r="H687" s="4252"/>
      <c r="I687" s="4572"/>
      <c r="J687" s="4231"/>
      <c r="K687" s="901" t="s">
        <v>202</v>
      </c>
      <c r="L687" s="880"/>
      <c r="M687" s="525"/>
      <c r="N687" s="524"/>
      <c r="O687" s="523"/>
    </row>
    <row r="688" spans="1:27" ht="17.25" customHeight="1" x14ac:dyDescent="0.2">
      <c r="A688" s="4206"/>
      <c r="B688" s="4203"/>
      <c r="C688" s="4209"/>
      <c r="D688" s="4561"/>
      <c r="E688" s="4215"/>
      <c r="F688" s="4284"/>
      <c r="G688" s="4290"/>
      <c r="H688" s="4252"/>
      <c r="I688" s="4572"/>
      <c r="J688" s="4231"/>
      <c r="K688" s="900" t="s">
        <v>134</v>
      </c>
      <c r="L688" s="880"/>
      <c r="M688" s="525"/>
      <c r="N688" s="524"/>
      <c r="O688" s="523"/>
    </row>
    <row r="689" spans="1:27" ht="18" customHeight="1" x14ac:dyDescent="0.2">
      <c r="A689" s="4206"/>
      <c r="B689" s="4203"/>
      <c r="C689" s="4209"/>
      <c r="D689" s="4561"/>
      <c r="E689" s="4215"/>
      <c r="F689" s="4284"/>
      <c r="G689" s="4290"/>
      <c r="H689" s="4252"/>
      <c r="I689" s="4572"/>
      <c r="J689" s="4231"/>
      <c r="K689" s="900" t="s">
        <v>201</v>
      </c>
      <c r="L689" s="880"/>
      <c r="M689" s="525"/>
      <c r="N689" s="524"/>
      <c r="O689" s="523"/>
    </row>
    <row r="690" spans="1:27" ht="18.75" customHeight="1" x14ac:dyDescent="0.2">
      <c r="A690" s="4206"/>
      <c r="B690" s="4203"/>
      <c r="C690" s="4209"/>
      <c r="D690" s="4561"/>
      <c r="E690" s="4215"/>
      <c r="F690" s="4284"/>
      <c r="G690" s="4290"/>
      <c r="H690" s="4252"/>
      <c r="I690" s="4572"/>
      <c r="J690" s="4231"/>
      <c r="K690" s="900" t="s">
        <v>154</v>
      </c>
      <c r="L690" s="880"/>
      <c r="M690" s="525"/>
      <c r="N690" s="524"/>
      <c r="O690" s="523"/>
    </row>
    <row r="691" spans="1:27" ht="11.25" customHeight="1" thickBot="1" x14ac:dyDescent="0.25">
      <c r="A691" s="4206"/>
      <c r="B691" s="4203"/>
      <c r="C691" s="4209"/>
      <c r="D691" s="4561"/>
      <c r="E691" s="4215"/>
      <c r="F691" s="4284"/>
      <c r="G691" s="4290"/>
      <c r="H691" s="4252"/>
      <c r="I691" s="4572"/>
      <c r="J691" s="4231"/>
      <c r="K691" s="899" t="s">
        <v>200</v>
      </c>
      <c r="L691" s="880"/>
      <c r="M691" s="517"/>
      <c r="N691" s="516"/>
      <c r="O691" s="515"/>
    </row>
    <row r="692" spans="1:27" ht="15" customHeight="1" thickBot="1" x14ac:dyDescent="0.25">
      <c r="A692" s="4207"/>
      <c r="B692" s="4204"/>
      <c r="C692" s="4210"/>
      <c r="D692" s="4562"/>
      <c r="E692" s="4216"/>
      <c r="F692" s="4285"/>
      <c r="G692" s="4291"/>
      <c r="H692" s="4332"/>
      <c r="I692" s="4573"/>
      <c r="J692" s="4232"/>
      <c r="K692" s="898" t="s">
        <v>29</v>
      </c>
      <c r="L692" s="897">
        <f>SUM(L686:L691)</f>
        <v>0</v>
      </c>
      <c r="M692" s="509"/>
      <c r="N692" s="878"/>
      <c r="O692" s="558"/>
    </row>
    <row r="693" spans="1:27" ht="25.5" customHeight="1" x14ac:dyDescent="0.2">
      <c r="A693" s="4205" t="s">
        <v>91</v>
      </c>
      <c r="B693" s="4202" t="s">
        <v>103</v>
      </c>
      <c r="C693" s="4208" t="s">
        <v>33</v>
      </c>
      <c r="D693" s="4560">
        <v>15</v>
      </c>
      <c r="E693" s="4214"/>
      <c r="F693" s="4283" t="s">
        <v>306</v>
      </c>
      <c r="G693" s="4289" t="s">
        <v>302</v>
      </c>
      <c r="H693" s="4331" t="s">
        <v>40</v>
      </c>
      <c r="I693" s="4571"/>
      <c r="J693" s="4230" t="s">
        <v>305</v>
      </c>
      <c r="K693" s="896" t="s">
        <v>118</v>
      </c>
      <c r="L693" s="883">
        <v>0</v>
      </c>
      <c r="M693" s="882" t="s">
        <v>212</v>
      </c>
      <c r="N693" s="440" t="s">
        <v>46</v>
      </c>
      <c r="O693" s="724"/>
    </row>
    <row r="694" spans="1:27" ht="25.5" customHeight="1" x14ac:dyDescent="0.2">
      <c r="A694" s="4206"/>
      <c r="B694" s="4203"/>
      <c r="C694" s="4209"/>
      <c r="D694" s="4561"/>
      <c r="E694" s="4215"/>
      <c r="F694" s="4284"/>
      <c r="G694" s="4290"/>
      <c r="H694" s="4252"/>
      <c r="I694" s="4572"/>
      <c r="J694" s="4231"/>
      <c r="K694" s="895" t="s">
        <v>202</v>
      </c>
      <c r="L694" s="880"/>
      <c r="M694" s="892"/>
      <c r="N694" s="401"/>
      <c r="O694" s="523"/>
    </row>
    <row r="695" spans="1:27" ht="25.5" customHeight="1" x14ac:dyDescent="0.2">
      <c r="A695" s="4206"/>
      <c r="B695" s="4203"/>
      <c r="C695" s="4209"/>
      <c r="D695" s="4561"/>
      <c r="E695" s="4215"/>
      <c r="F695" s="4284"/>
      <c r="G695" s="4290"/>
      <c r="H695" s="4252"/>
      <c r="I695" s="4572"/>
      <c r="J695" s="4231"/>
      <c r="K695" s="894" t="s">
        <v>134</v>
      </c>
      <c r="L695" s="880"/>
      <c r="M695" s="892"/>
      <c r="N695" s="401"/>
      <c r="O695" s="523"/>
    </row>
    <row r="696" spans="1:27" ht="25.5" customHeight="1" x14ac:dyDescent="0.2">
      <c r="A696" s="4206"/>
      <c r="B696" s="4203"/>
      <c r="C696" s="4209"/>
      <c r="D696" s="4561"/>
      <c r="E696" s="4215"/>
      <c r="F696" s="4284"/>
      <c r="G696" s="4290"/>
      <c r="H696" s="4252"/>
      <c r="I696" s="4572"/>
      <c r="J696" s="4231"/>
      <c r="K696" s="527" t="s">
        <v>201</v>
      </c>
      <c r="L696" s="880"/>
      <c r="M696" s="892"/>
      <c r="N696" s="401"/>
      <c r="O696" s="523"/>
    </row>
    <row r="697" spans="1:27" ht="25.5" customHeight="1" x14ac:dyDescent="0.2">
      <c r="A697" s="4206"/>
      <c r="B697" s="4203"/>
      <c r="C697" s="4209"/>
      <c r="D697" s="4561"/>
      <c r="E697" s="4215"/>
      <c r="F697" s="4284"/>
      <c r="G697" s="4290"/>
      <c r="H697" s="4252"/>
      <c r="I697" s="4572"/>
      <c r="J697" s="4231"/>
      <c r="K697" s="527" t="s">
        <v>154</v>
      </c>
      <c r="L697" s="880"/>
      <c r="M697" s="892"/>
      <c r="N697" s="401"/>
      <c r="O697" s="523"/>
    </row>
    <row r="698" spans="1:27" ht="25.5" customHeight="1" thickBot="1" x14ac:dyDescent="0.25">
      <c r="A698" s="4206"/>
      <c r="B698" s="4203"/>
      <c r="C698" s="4209"/>
      <c r="D698" s="4561"/>
      <c r="E698" s="4215"/>
      <c r="F698" s="4284"/>
      <c r="G698" s="4290"/>
      <c r="H698" s="4252"/>
      <c r="I698" s="4572"/>
      <c r="J698" s="4231"/>
      <c r="K698" s="881" t="s">
        <v>200</v>
      </c>
      <c r="L698" s="880"/>
      <c r="M698" s="889"/>
      <c r="N698" s="422"/>
      <c r="O698" s="515"/>
    </row>
    <row r="699" spans="1:27" ht="25.5" customHeight="1" thickBot="1" x14ac:dyDescent="0.25">
      <c r="A699" s="4207"/>
      <c r="B699" s="4204"/>
      <c r="C699" s="4210"/>
      <c r="D699" s="4562"/>
      <c r="E699" s="4216"/>
      <c r="F699" s="4285"/>
      <c r="G699" s="4291"/>
      <c r="H699" s="4332"/>
      <c r="I699" s="4573"/>
      <c r="J699" s="4232"/>
      <c r="K699" s="511" t="s">
        <v>29</v>
      </c>
      <c r="L699" s="879">
        <f>SUM(L693:L698)</f>
        <v>0</v>
      </c>
      <c r="M699" s="886"/>
      <c r="N699" s="885"/>
      <c r="O699" s="558"/>
    </row>
    <row r="700" spans="1:27" ht="25.5" customHeight="1" x14ac:dyDescent="0.2">
      <c r="A700" s="755" t="s">
        <v>91</v>
      </c>
      <c r="B700" s="754" t="s">
        <v>103</v>
      </c>
      <c r="C700" s="753" t="s">
        <v>33</v>
      </c>
      <c r="D700" s="893">
        <v>16</v>
      </c>
      <c r="E700" s="4214"/>
      <c r="F700" s="4283" t="s">
        <v>304</v>
      </c>
      <c r="G700" s="4289" t="s">
        <v>302</v>
      </c>
      <c r="H700" s="4331" t="s">
        <v>40</v>
      </c>
      <c r="I700" s="4571"/>
      <c r="J700" s="4269" t="s">
        <v>38</v>
      </c>
      <c r="K700" s="884" t="s">
        <v>118</v>
      </c>
      <c r="L700" s="883">
        <v>0</v>
      </c>
      <c r="M700" s="882" t="s">
        <v>212</v>
      </c>
      <c r="N700" s="440" t="s">
        <v>46</v>
      </c>
      <c r="O700" s="724"/>
      <c r="AA700" s="338"/>
    </row>
    <row r="701" spans="1:27" ht="25.5" customHeight="1" x14ac:dyDescent="0.2">
      <c r="A701" s="409"/>
      <c r="B701" s="408"/>
      <c r="C701" s="891"/>
      <c r="D701" s="890"/>
      <c r="E701" s="4215"/>
      <c r="F701" s="4284"/>
      <c r="G701" s="4290"/>
      <c r="H701" s="4252"/>
      <c r="I701" s="4572"/>
      <c r="J701" s="4270"/>
      <c r="K701" s="602" t="s">
        <v>202</v>
      </c>
      <c r="L701" s="880"/>
      <c r="M701" s="892"/>
      <c r="N701" s="401"/>
      <c r="O701" s="523"/>
    </row>
    <row r="702" spans="1:27" ht="25.5" customHeight="1" x14ac:dyDescent="0.2">
      <c r="A702" s="409"/>
      <c r="B702" s="408"/>
      <c r="C702" s="891"/>
      <c r="D702" s="890"/>
      <c r="E702" s="4215"/>
      <c r="F702" s="4284"/>
      <c r="G702" s="4290"/>
      <c r="H702" s="4252"/>
      <c r="I702" s="4572"/>
      <c r="J702" s="4270"/>
      <c r="K702" s="527" t="s">
        <v>134</v>
      </c>
      <c r="L702" s="880"/>
      <c r="M702" s="892"/>
      <c r="N702" s="401"/>
      <c r="O702" s="523"/>
    </row>
    <row r="703" spans="1:27" ht="25.5" customHeight="1" x14ac:dyDescent="0.2">
      <c r="A703" s="409"/>
      <c r="B703" s="408"/>
      <c r="C703" s="891"/>
      <c r="D703" s="890"/>
      <c r="E703" s="4215"/>
      <c r="F703" s="4284"/>
      <c r="G703" s="4290"/>
      <c r="H703" s="4252"/>
      <c r="I703" s="4572"/>
      <c r="J703" s="4270"/>
      <c r="K703" s="527" t="s">
        <v>201</v>
      </c>
      <c r="L703" s="880"/>
      <c r="M703" s="892"/>
      <c r="N703" s="401"/>
      <c r="O703" s="523"/>
    </row>
    <row r="704" spans="1:27" ht="25.5" customHeight="1" x14ac:dyDescent="0.2">
      <c r="A704" s="409"/>
      <c r="B704" s="408"/>
      <c r="C704" s="891"/>
      <c r="D704" s="890"/>
      <c r="E704" s="4215"/>
      <c r="F704" s="4284"/>
      <c r="G704" s="4290"/>
      <c r="H704" s="4252"/>
      <c r="I704" s="4572"/>
      <c r="J704" s="4270"/>
      <c r="K704" s="527" t="s">
        <v>154</v>
      </c>
      <c r="L704" s="880"/>
      <c r="M704" s="892"/>
      <c r="N704" s="401"/>
      <c r="O704" s="523"/>
    </row>
    <row r="705" spans="1:27" ht="25.5" customHeight="1" thickBot="1" x14ac:dyDescent="0.25">
      <c r="A705" s="409"/>
      <c r="B705" s="408"/>
      <c r="C705" s="891"/>
      <c r="D705" s="890"/>
      <c r="E705" s="4215"/>
      <c r="F705" s="4284"/>
      <c r="G705" s="4290"/>
      <c r="H705" s="4252"/>
      <c r="I705" s="4572"/>
      <c r="J705" s="4270"/>
      <c r="K705" s="881" t="s">
        <v>200</v>
      </c>
      <c r="L705" s="880"/>
      <c r="M705" s="889"/>
      <c r="N705" s="422"/>
      <c r="O705" s="515"/>
    </row>
    <row r="706" spans="1:27" ht="25.5" customHeight="1" thickBot="1" x14ac:dyDescent="0.25">
      <c r="A706" s="399"/>
      <c r="B706" s="398"/>
      <c r="C706" s="888"/>
      <c r="D706" s="887"/>
      <c r="E706" s="4216"/>
      <c r="F706" s="4285"/>
      <c r="G706" s="4291"/>
      <c r="H706" s="4332"/>
      <c r="I706" s="4573"/>
      <c r="J706" s="4271"/>
      <c r="K706" s="511" t="s">
        <v>29</v>
      </c>
      <c r="L706" s="879">
        <f>SUM(L700:L705)</f>
        <v>0</v>
      </c>
      <c r="M706" s="886"/>
      <c r="N706" s="885"/>
      <c r="O706" s="558"/>
    </row>
    <row r="707" spans="1:27" ht="25.5" customHeight="1" x14ac:dyDescent="0.2">
      <c r="A707" s="4205" t="s">
        <v>91</v>
      </c>
      <c r="B707" s="4202" t="s">
        <v>103</v>
      </c>
      <c r="C707" s="4208" t="s">
        <v>33</v>
      </c>
      <c r="D707" s="4560">
        <v>17</v>
      </c>
      <c r="E707" s="4214"/>
      <c r="F707" s="4283" t="s">
        <v>303</v>
      </c>
      <c r="G707" s="4289" t="s">
        <v>302</v>
      </c>
      <c r="H707" s="4331" t="s">
        <v>40</v>
      </c>
      <c r="I707" s="4571"/>
      <c r="J707" s="4269" t="s">
        <v>248</v>
      </c>
      <c r="K707" s="884" t="s">
        <v>118</v>
      </c>
      <c r="L707" s="883">
        <v>0</v>
      </c>
      <c r="M707" s="882" t="s">
        <v>212</v>
      </c>
      <c r="N707" s="440" t="s">
        <v>46</v>
      </c>
      <c r="O707" s="724"/>
      <c r="AA707" s="338"/>
    </row>
    <row r="708" spans="1:27" ht="25.5" customHeight="1" x14ac:dyDescent="0.2">
      <c r="A708" s="4206"/>
      <c r="B708" s="4203"/>
      <c r="C708" s="4209"/>
      <c r="D708" s="4561"/>
      <c r="E708" s="4215"/>
      <c r="F708" s="4284"/>
      <c r="G708" s="4290"/>
      <c r="H708" s="4252"/>
      <c r="I708" s="4572"/>
      <c r="J708" s="4270"/>
      <c r="K708" s="602" t="s">
        <v>202</v>
      </c>
      <c r="L708" s="880"/>
      <c r="M708" s="719"/>
      <c r="N708" s="524"/>
      <c r="O708" s="523"/>
    </row>
    <row r="709" spans="1:27" ht="25.5" customHeight="1" x14ac:dyDescent="0.2">
      <c r="A709" s="4206"/>
      <c r="B709" s="4203"/>
      <c r="C709" s="4209"/>
      <c r="D709" s="4561"/>
      <c r="E709" s="4215"/>
      <c r="F709" s="4284"/>
      <c r="G709" s="4290"/>
      <c r="H709" s="4252"/>
      <c r="I709" s="4572"/>
      <c r="J709" s="4270"/>
      <c r="K709" s="527" t="s">
        <v>134</v>
      </c>
      <c r="L709" s="880"/>
      <c r="M709" s="719"/>
      <c r="N709" s="524"/>
      <c r="O709" s="523"/>
    </row>
    <row r="710" spans="1:27" ht="25.5" customHeight="1" x14ac:dyDescent="0.2">
      <c r="A710" s="4206"/>
      <c r="B710" s="4203"/>
      <c r="C710" s="4209"/>
      <c r="D710" s="4561"/>
      <c r="E710" s="4215"/>
      <c r="F710" s="4284"/>
      <c r="G710" s="4290"/>
      <c r="H710" s="4252"/>
      <c r="I710" s="4572"/>
      <c r="J710" s="4270"/>
      <c r="K710" s="527" t="s">
        <v>201</v>
      </c>
      <c r="L710" s="880"/>
      <c r="M710" s="719"/>
      <c r="N710" s="524"/>
      <c r="O710" s="523"/>
    </row>
    <row r="711" spans="1:27" ht="25.5" customHeight="1" x14ac:dyDescent="0.2">
      <c r="A711" s="4206"/>
      <c r="B711" s="4203"/>
      <c r="C711" s="4209"/>
      <c r="D711" s="4561"/>
      <c r="E711" s="4215"/>
      <c r="F711" s="4284"/>
      <c r="G711" s="4290"/>
      <c r="H711" s="4252"/>
      <c r="I711" s="4572"/>
      <c r="J711" s="4270"/>
      <c r="K711" s="527" t="s">
        <v>154</v>
      </c>
      <c r="L711" s="880"/>
      <c r="M711" s="719"/>
      <c r="N711" s="524"/>
      <c r="O711" s="523"/>
    </row>
    <row r="712" spans="1:27" ht="25.5" customHeight="1" thickBot="1" x14ac:dyDescent="0.25">
      <c r="A712" s="4206"/>
      <c r="B712" s="4203"/>
      <c r="C712" s="4209"/>
      <c r="D712" s="4561"/>
      <c r="E712" s="4215"/>
      <c r="F712" s="4284"/>
      <c r="G712" s="4290"/>
      <c r="H712" s="4252"/>
      <c r="I712" s="4572"/>
      <c r="J712" s="4270"/>
      <c r="K712" s="881" t="s">
        <v>200</v>
      </c>
      <c r="L712" s="880"/>
      <c r="M712" s="714"/>
      <c r="N712" s="516"/>
      <c r="O712" s="515"/>
    </row>
    <row r="713" spans="1:27" ht="25.5" customHeight="1" thickBot="1" x14ac:dyDescent="0.25">
      <c r="A713" s="4207"/>
      <c r="B713" s="4204"/>
      <c r="C713" s="4210"/>
      <c r="D713" s="4562"/>
      <c r="E713" s="4216"/>
      <c r="F713" s="4285"/>
      <c r="G713" s="4291"/>
      <c r="H713" s="4332"/>
      <c r="I713" s="4573"/>
      <c r="J713" s="4271"/>
      <c r="K713" s="511" t="s">
        <v>29</v>
      </c>
      <c r="L713" s="879">
        <f>SUM(L707:L712)</f>
        <v>0</v>
      </c>
      <c r="M713" s="730"/>
      <c r="N713" s="878"/>
      <c r="O713" s="558"/>
    </row>
    <row r="714" spans="1:27" ht="15" thickBot="1" x14ac:dyDescent="0.25">
      <c r="A714" s="390" t="s">
        <v>91</v>
      </c>
      <c r="B714" s="389" t="s">
        <v>103</v>
      </c>
      <c r="C714" s="4316" t="s">
        <v>34</v>
      </c>
      <c r="D714" s="4316"/>
      <c r="E714" s="4316"/>
      <c r="F714" s="4316"/>
      <c r="G714" s="4316"/>
      <c r="H714" s="4316"/>
      <c r="I714" s="4317"/>
      <c r="J714" s="388"/>
      <c r="K714" s="877" t="s">
        <v>29</v>
      </c>
      <c r="L714" s="876">
        <f>L598*1</f>
        <v>4775.6000000000004</v>
      </c>
      <c r="M714" s="384"/>
      <c r="N714" s="384"/>
      <c r="O714" s="383"/>
    </row>
    <row r="715" spans="1:27" ht="21.75" customHeight="1" thickBot="1" x14ac:dyDescent="0.25">
      <c r="A715" s="676" t="s">
        <v>91</v>
      </c>
      <c r="B715" s="676"/>
      <c r="C715" s="4318" t="s">
        <v>32</v>
      </c>
      <c r="D715" s="4318"/>
      <c r="E715" s="4318"/>
      <c r="F715" s="4318"/>
      <c r="G715" s="4318"/>
      <c r="H715" s="4318"/>
      <c r="I715" s="4319"/>
      <c r="J715" s="498"/>
      <c r="K715" s="875" t="s">
        <v>29</v>
      </c>
      <c r="L715" s="874">
        <f>L565+L589+L714</f>
        <v>5892.9000000000005</v>
      </c>
      <c r="M715" s="674"/>
      <c r="N715" s="674"/>
      <c r="O715" s="673"/>
    </row>
    <row r="716" spans="1:27" ht="22.15" customHeight="1" thickBot="1" x14ac:dyDescent="0.25">
      <c r="A716" s="672" t="s">
        <v>88</v>
      </c>
      <c r="B716" s="803"/>
      <c r="C716" s="802" t="s">
        <v>301</v>
      </c>
      <c r="D716" s="800"/>
      <c r="E716" s="800"/>
      <c r="F716" s="801"/>
      <c r="G716" s="801"/>
      <c r="H716" s="800"/>
      <c r="I716" s="800"/>
      <c r="J716" s="800"/>
      <c r="K716" s="800"/>
      <c r="L716" s="873"/>
      <c r="M716" s="799"/>
      <c r="N716" s="799"/>
      <c r="O716" s="798"/>
    </row>
    <row r="717" spans="1:27" ht="31.5" customHeight="1" thickBot="1" x14ac:dyDescent="0.25">
      <c r="A717" s="797"/>
      <c r="B717" s="796"/>
      <c r="C717" s="654"/>
      <c r="D717" s="654"/>
      <c r="E717" s="654"/>
      <c r="F717" s="795"/>
      <c r="G717" s="795"/>
      <c r="H717" s="654"/>
      <c r="I717" s="654"/>
      <c r="J717" s="654"/>
      <c r="K717" s="654"/>
      <c r="L717" s="872"/>
      <c r="M717" s="651" t="s">
        <v>300</v>
      </c>
      <c r="N717" s="650" t="s">
        <v>46</v>
      </c>
      <c r="O717" s="871"/>
    </row>
    <row r="718" spans="1:27" ht="21.6" customHeight="1" thickBot="1" x14ac:dyDescent="0.25">
      <c r="A718" s="656" t="s">
        <v>88</v>
      </c>
      <c r="B718" s="793" t="s">
        <v>33</v>
      </c>
      <c r="C718" s="792" t="s">
        <v>299</v>
      </c>
      <c r="D718" s="791"/>
      <c r="E718" s="791"/>
      <c r="F718" s="791"/>
      <c r="G718" s="791"/>
      <c r="H718" s="791"/>
      <c r="I718" s="791"/>
      <c r="J718" s="791"/>
      <c r="K718" s="791"/>
      <c r="L718" s="659"/>
      <c r="M718" s="790"/>
      <c r="N718" s="790"/>
      <c r="O718" s="870"/>
    </row>
    <row r="719" spans="1:27" ht="34.5" customHeight="1" thickBot="1" x14ac:dyDescent="0.25">
      <c r="A719" s="789"/>
      <c r="B719" s="389"/>
      <c r="C719" s="655"/>
      <c r="D719" s="653"/>
      <c r="E719" s="653"/>
      <c r="F719" s="653"/>
      <c r="G719" s="653"/>
      <c r="H719" s="653"/>
      <c r="I719" s="653"/>
      <c r="J719" s="654"/>
      <c r="K719" s="653"/>
      <c r="L719" s="652"/>
      <c r="M719" s="651" t="s">
        <v>298</v>
      </c>
      <c r="N719" s="650" t="s">
        <v>288</v>
      </c>
      <c r="O719" s="649"/>
    </row>
    <row r="720" spans="1:27" ht="15" customHeight="1" x14ac:dyDescent="0.2">
      <c r="A720" s="755" t="s">
        <v>88</v>
      </c>
      <c r="B720" s="4202" t="s">
        <v>33</v>
      </c>
      <c r="C720" s="753" t="s">
        <v>33</v>
      </c>
      <c r="D720" s="4418" t="s">
        <v>297</v>
      </c>
      <c r="E720" s="4419"/>
      <c r="F720" s="4420"/>
      <c r="G720" s="4320" t="s">
        <v>295</v>
      </c>
      <c r="H720" s="4251" t="s">
        <v>40</v>
      </c>
      <c r="I720" s="4257" t="s">
        <v>39</v>
      </c>
      <c r="J720" s="4230" t="s">
        <v>38</v>
      </c>
      <c r="K720" s="444" t="s">
        <v>118</v>
      </c>
      <c r="L720" s="648">
        <f t="shared" ref="L720:L725" si="4">L727</f>
        <v>0</v>
      </c>
      <c r="M720" s="579"/>
      <c r="N720" s="578"/>
      <c r="O720" s="637"/>
    </row>
    <row r="721" spans="1:28" ht="15" customHeight="1" x14ac:dyDescent="0.2">
      <c r="A721" s="751"/>
      <c r="B721" s="4203"/>
      <c r="C721" s="749"/>
      <c r="D721" s="4421"/>
      <c r="E721" s="4422"/>
      <c r="F721" s="4423"/>
      <c r="G721" s="4321"/>
      <c r="H721" s="4252"/>
      <c r="I721" s="4258"/>
      <c r="J721" s="4231"/>
      <c r="K721" s="442" t="s">
        <v>202</v>
      </c>
      <c r="L721" s="645">
        <f t="shared" si="4"/>
        <v>0</v>
      </c>
      <c r="M721" s="592"/>
      <c r="N721" s="591"/>
      <c r="O721" s="620"/>
    </row>
    <row r="722" spans="1:28" ht="14.45" customHeight="1" x14ac:dyDescent="0.2">
      <c r="A722" s="751"/>
      <c r="B722" s="4203"/>
      <c r="C722" s="749"/>
      <c r="D722" s="4424"/>
      <c r="E722" s="4422"/>
      <c r="F722" s="4423"/>
      <c r="G722" s="4321"/>
      <c r="H722" s="4252"/>
      <c r="I722" s="4258"/>
      <c r="J722" s="4231"/>
      <c r="K722" s="437" t="s">
        <v>134</v>
      </c>
      <c r="L722" s="645">
        <f t="shared" si="4"/>
        <v>43.6</v>
      </c>
      <c r="M722" s="590"/>
      <c r="N722" s="589"/>
      <c r="O722" s="620"/>
    </row>
    <row r="723" spans="1:28" ht="15" x14ac:dyDescent="0.2">
      <c r="A723" s="751"/>
      <c r="B723" s="4203"/>
      <c r="C723" s="749"/>
      <c r="D723" s="4424"/>
      <c r="E723" s="4422"/>
      <c r="F723" s="4423"/>
      <c r="G723" s="4321"/>
      <c r="H723" s="4252"/>
      <c r="I723" s="4258"/>
      <c r="J723" s="433"/>
      <c r="K723" s="437" t="s">
        <v>201</v>
      </c>
      <c r="L723" s="645">
        <f t="shared" si="4"/>
        <v>0</v>
      </c>
      <c r="M723" s="592"/>
      <c r="N723" s="621"/>
      <c r="O723" s="620"/>
    </row>
    <row r="724" spans="1:28" ht="15" x14ac:dyDescent="0.2">
      <c r="A724" s="751"/>
      <c r="B724" s="4203"/>
      <c r="C724" s="749"/>
      <c r="D724" s="4424"/>
      <c r="E724" s="4422"/>
      <c r="F724" s="4423"/>
      <c r="G724" s="4321"/>
      <c r="H724" s="4252"/>
      <c r="I724" s="4258"/>
      <c r="J724" s="433"/>
      <c r="K724" s="437" t="s">
        <v>154</v>
      </c>
      <c r="L724" s="645">
        <f t="shared" si="4"/>
        <v>0</v>
      </c>
      <c r="M724" s="592"/>
      <c r="N724" s="621"/>
      <c r="O724" s="568"/>
    </row>
    <row r="725" spans="1:28" ht="15.75" thickBot="1" x14ac:dyDescent="0.25">
      <c r="A725" s="751"/>
      <c r="B725" s="4203"/>
      <c r="C725" s="749"/>
      <c r="D725" s="4424"/>
      <c r="E725" s="4422"/>
      <c r="F725" s="4423"/>
      <c r="G725" s="4321"/>
      <c r="H725" s="4252"/>
      <c r="I725" s="4258"/>
      <c r="J725" s="433"/>
      <c r="K725" s="869" t="s">
        <v>133</v>
      </c>
      <c r="L725" s="868">
        <f t="shared" si="4"/>
        <v>0</v>
      </c>
      <c r="M725" s="616"/>
      <c r="N725" s="615"/>
      <c r="O725" s="614"/>
    </row>
    <row r="726" spans="1:28" ht="20.25" customHeight="1" thickBot="1" x14ac:dyDescent="0.25">
      <c r="A726" s="399"/>
      <c r="B726" s="4204"/>
      <c r="C726" s="429"/>
      <c r="D726" s="4425"/>
      <c r="E726" s="4426"/>
      <c r="F726" s="4427"/>
      <c r="G726" s="4322"/>
      <c r="H726" s="4253"/>
      <c r="I726" s="4259"/>
      <c r="J726" s="612"/>
      <c r="K726" s="555" t="s">
        <v>29</v>
      </c>
      <c r="L726" s="510">
        <f>SUM(L720:L725)</f>
        <v>43.6</v>
      </c>
      <c r="M726" s="557"/>
      <c r="N726" s="508"/>
      <c r="O726" s="558"/>
    </row>
    <row r="727" spans="1:28" ht="18" customHeight="1" x14ac:dyDescent="0.2">
      <c r="A727" s="755" t="s">
        <v>88</v>
      </c>
      <c r="B727" s="4202" t="s">
        <v>33</v>
      </c>
      <c r="C727" s="753" t="s">
        <v>33</v>
      </c>
      <c r="D727" s="695" t="s">
        <v>33</v>
      </c>
      <c r="E727" s="582"/>
      <c r="F727" s="4301" t="s">
        <v>296</v>
      </c>
      <c r="G727" s="4320" t="s">
        <v>295</v>
      </c>
      <c r="H727" s="4251" t="s">
        <v>40</v>
      </c>
      <c r="I727" s="4257" t="s">
        <v>268</v>
      </c>
      <c r="J727" s="867" t="s">
        <v>38</v>
      </c>
      <c r="K727" s="529" t="s">
        <v>118</v>
      </c>
      <c r="L727" s="580"/>
      <c r="M727" s="579"/>
      <c r="N727" s="578"/>
      <c r="O727" s="637"/>
    </row>
    <row r="728" spans="1:28" ht="12" customHeight="1" x14ac:dyDescent="0.2">
      <c r="A728" s="751"/>
      <c r="B728" s="4203"/>
      <c r="C728" s="749"/>
      <c r="D728" s="690"/>
      <c r="E728" s="565"/>
      <c r="F728" s="4302"/>
      <c r="G728" s="4321"/>
      <c r="H728" s="4252"/>
      <c r="I728" s="4258"/>
      <c r="J728" s="866" t="s">
        <v>266</v>
      </c>
      <c r="K728" s="474" t="s">
        <v>202</v>
      </c>
      <c r="L728" s="575"/>
      <c r="M728" s="592"/>
      <c r="N728" s="591"/>
      <c r="O728" s="620"/>
    </row>
    <row r="729" spans="1:28" ht="15.75" customHeight="1" x14ac:dyDescent="0.2">
      <c r="A729" s="751"/>
      <c r="B729" s="4203"/>
      <c r="C729" s="749"/>
      <c r="D729" s="690"/>
      <c r="E729" s="565"/>
      <c r="F729" s="4302"/>
      <c r="G729" s="4321"/>
      <c r="H729" s="4252"/>
      <c r="I729" s="4258"/>
      <c r="J729" s="576"/>
      <c r="K729" s="527" t="s">
        <v>134</v>
      </c>
      <c r="L729" s="575">
        <v>43.6</v>
      </c>
      <c r="M729" s="590"/>
      <c r="N729" s="589"/>
      <c r="O729" s="746"/>
      <c r="AB729" s="342"/>
    </row>
    <row r="730" spans="1:28" ht="15.75" customHeight="1" x14ac:dyDescent="0.2">
      <c r="A730" s="751"/>
      <c r="B730" s="4203"/>
      <c r="C730" s="749"/>
      <c r="D730" s="690"/>
      <c r="E730" s="565"/>
      <c r="F730" s="4302"/>
      <c r="G730" s="4321"/>
      <c r="H730" s="4252"/>
      <c r="I730" s="4258"/>
      <c r="J730" s="576"/>
      <c r="K730" s="527" t="s">
        <v>201</v>
      </c>
      <c r="L730" s="575"/>
      <c r="M730" s="592"/>
      <c r="N730" s="621"/>
      <c r="O730" s="620"/>
    </row>
    <row r="731" spans="1:28" ht="13.15" customHeight="1" x14ac:dyDescent="0.2">
      <c r="A731" s="751"/>
      <c r="B731" s="4203"/>
      <c r="C731" s="749"/>
      <c r="D731" s="690"/>
      <c r="E731" s="565"/>
      <c r="F731" s="4302"/>
      <c r="G731" s="4321"/>
      <c r="H731" s="4252"/>
      <c r="I731" s="4258"/>
      <c r="J731" s="576"/>
      <c r="K731" s="527" t="s">
        <v>154</v>
      </c>
      <c r="L731" s="575"/>
      <c r="M731" s="592"/>
      <c r="N731" s="621"/>
      <c r="O731" s="568"/>
    </row>
    <row r="732" spans="1:28" ht="12" customHeight="1" thickBot="1" x14ac:dyDescent="0.25">
      <c r="A732" s="751"/>
      <c r="B732" s="4203"/>
      <c r="C732" s="749"/>
      <c r="D732" s="690"/>
      <c r="E732" s="565"/>
      <c r="F732" s="4302"/>
      <c r="G732" s="4321"/>
      <c r="H732" s="4252"/>
      <c r="I732" s="4258"/>
      <c r="J732" s="433"/>
      <c r="K732" s="519" t="s">
        <v>133</v>
      </c>
      <c r="L732" s="740"/>
      <c r="M732" s="865"/>
      <c r="N732" s="615"/>
      <c r="O732" s="614"/>
    </row>
    <row r="733" spans="1:28" ht="14.45" customHeight="1" thickBot="1" x14ac:dyDescent="0.25">
      <c r="A733" s="399"/>
      <c r="B733" s="4204"/>
      <c r="C733" s="429"/>
      <c r="D733" s="460"/>
      <c r="E733" s="459"/>
      <c r="F733" s="4303"/>
      <c r="G733" s="4322"/>
      <c r="H733" s="396"/>
      <c r="I733" s="4259"/>
      <c r="J733" s="612"/>
      <c r="K733" s="555" t="s">
        <v>29</v>
      </c>
      <c r="L733" s="510">
        <f>SUM(L727:L732)</f>
        <v>43.6</v>
      </c>
      <c r="M733" s="557"/>
      <c r="N733" s="508"/>
      <c r="O733" s="558"/>
    </row>
    <row r="734" spans="1:28" ht="18" customHeight="1" x14ac:dyDescent="0.2">
      <c r="A734" s="854" t="s">
        <v>88</v>
      </c>
      <c r="B734" s="4555" t="s">
        <v>33</v>
      </c>
      <c r="C734" s="853" t="s">
        <v>35</v>
      </c>
      <c r="D734" s="4220" t="s">
        <v>294</v>
      </c>
      <c r="E734" s="4221"/>
      <c r="F734" s="4222"/>
      <c r="G734" s="4320" t="s">
        <v>291</v>
      </c>
      <c r="H734" s="4327" t="s">
        <v>40</v>
      </c>
      <c r="I734" s="4311" t="s">
        <v>39</v>
      </c>
      <c r="J734" s="4230" t="s">
        <v>38</v>
      </c>
      <c r="K734" s="864" t="s">
        <v>118</v>
      </c>
      <c r="L734" s="863">
        <f>L741</f>
        <v>0</v>
      </c>
      <c r="M734" s="848" t="s">
        <v>242</v>
      </c>
      <c r="N734" s="847" t="s">
        <v>46</v>
      </c>
      <c r="O734" s="846">
        <v>1</v>
      </c>
    </row>
    <row r="735" spans="1:28" ht="12.75" customHeight="1" x14ac:dyDescent="0.2">
      <c r="A735" s="862"/>
      <c r="B735" s="4413"/>
      <c r="C735" s="861"/>
      <c r="D735" s="4223"/>
      <c r="E735" s="4224"/>
      <c r="F735" s="4225"/>
      <c r="G735" s="4321"/>
      <c r="H735" s="4328"/>
      <c r="I735" s="4312"/>
      <c r="J735" s="4231"/>
      <c r="K735" s="442" t="s">
        <v>202</v>
      </c>
      <c r="L735" s="858"/>
      <c r="M735" s="839"/>
      <c r="N735" s="860"/>
      <c r="O735" s="843"/>
    </row>
    <row r="736" spans="1:28" x14ac:dyDescent="0.2">
      <c r="A736" s="836"/>
      <c r="B736" s="4413"/>
      <c r="C736" s="835"/>
      <c r="D736" s="4226"/>
      <c r="E736" s="4224"/>
      <c r="F736" s="4225"/>
      <c r="G736" s="4321"/>
      <c r="H736" s="4328"/>
      <c r="I736" s="4312"/>
      <c r="J736" s="4231"/>
      <c r="K736" s="859" t="s">
        <v>134</v>
      </c>
      <c r="L736" s="858">
        <f>L742</f>
        <v>0</v>
      </c>
      <c r="M736" s="839" t="s">
        <v>293</v>
      </c>
      <c r="N736" s="838" t="s">
        <v>288</v>
      </c>
      <c r="O736" s="843">
        <v>1.032</v>
      </c>
    </row>
    <row r="737" spans="1:15" ht="15" customHeight="1" x14ac:dyDescent="0.2">
      <c r="A737" s="836"/>
      <c r="B737" s="4413"/>
      <c r="C737" s="835"/>
      <c r="D737" s="4226"/>
      <c r="E737" s="4224"/>
      <c r="F737" s="4225"/>
      <c r="G737" s="4321"/>
      <c r="H737" s="4328"/>
      <c r="I737" s="4312"/>
      <c r="J737" s="4231"/>
      <c r="K737" s="859" t="s">
        <v>201</v>
      </c>
      <c r="L737" s="858">
        <f>L743</f>
        <v>0</v>
      </c>
      <c r="M737" s="839" t="s">
        <v>270</v>
      </c>
      <c r="N737" s="838"/>
      <c r="O737" s="837"/>
    </row>
    <row r="738" spans="1:15" ht="15" customHeight="1" x14ac:dyDescent="0.2">
      <c r="A738" s="836"/>
      <c r="B738" s="4413"/>
      <c r="C738" s="835"/>
      <c r="D738" s="4226"/>
      <c r="E738" s="4224"/>
      <c r="F738" s="4225"/>
      <c r="G738" s="4321"/>
      <c r="H738" s="4328"/>
      <c r="I738" s="4312"/>
      <c r="J738" s="842"/>
      <c r="K738" s="859" t="s">
        <v>154</v>
      </c>
      <c r="L738" s="858">
        <f>L744</f>
        <v>0</v>
      </c>
      <c r="M738" s="839"/>
      <c r="N738" s="838"/>
      <c r="O738" s="837"/>
    </row>
    <row r="739" spans="1:15" ht="15.75" customHeight="1" thickBot="1" x14ac:dyDescent="0.25">
      <c r="A739" s="836"/>
      <c r="B739" s="4413"/>
      <c r="C739" s="835"/>
      <c r="D739" s="4226"/>
      <c r="E739" s="4224"/>
      <c r="F739" s="4225"/>
      <c r="G739" s="4321"/>
      <c r="H739" s="4328"/>
      <c r="I739" s="4312"/>
      <c r="J739" s="842"/>
      <c r="K739" s="857" t="s">
        <v>133</v>
      </c>
      <c r="L739" s="856">
        <f>L745</f>
        <v>0</v>
      </c>
      <c r="M739" s="827"/>
      <c r="N739" s="826"/>
      <c r="O739" s="825"/>
    </row>
    <row r="740" spans="1:15" ht="11.25" customHeight="1" thickBot="1" x14ac:dyDescent="0.25">
      <c r="A740" s="824"/>
      <c r="B740" s="4556"/>
      <c r="C740" s="823"/>
      <c r="D740" s="4227"/>
      <c r="E740" s="4228"/>
      <c r="F740" s="4229"/>
      <c r="G740" s="4322"/>
      <c r="H740" s="4329"/>
      <c r="I740" s="4313"/>
      <c r="J740" s="855"/>
      <c r="K740" s="818" t="s">
        <v>29</v>
      </c>
      <c r="L740" s="817">
        <f>SUM(L734:L739)</f>
        <v>0</v>
      </c>
      <c r="M740" s="816"/>
      <c r="N740" s="815"/>
      <c r="O740" s="814"/>
    </row>
    <row r="741" spans="1:15" ht="17.25" hidden="1" customHeight="1" x14ac:dyDescent="0.2">
      <c r="A741" s="854" t="s">
        <v>88</v>
      </c>
      <c r="B741" s="4555" t="s">
        <v>33</v>
      </c>
      <c r="C741" s="853" t="s">
        <v>35</v>
      </c>
      <c r="D741" s="852" t="s">
        <v>33</v>
      </c>
      <c r="E741" s="851"/>
      <c r="F741" s="4553" t="s">
        <v>292</v>
      </c>
      <c r="G741" s="4320" t="s">
        <v>291</v>
      </c>
      <c r="H741" s="4327" t="s">
        <v>40</v>
      </c>
      <c r="I741" s="4311" t="s">
        <v>232</v>
      </c>
      <c r="J741" s="581" t="s">
        <v>231</v>
      </c>
      <c r="K741" s="850" t="s">
        <v>118</v>
      </c>
      <c r="L741" s="849"/>
      <c r="M741" s="848" t="s">
        <v>212</v>
      </c>
      <c r="N741" s="847" t="s">
        <v>46</v>
      </c>
      <c r="O741" s="846">
        <v>1</v>
      </c>
    </row>
    <row r="742" spans="1:15" ht="18" hidden="1" customHeight="1" x14ac:dyDescent="0.2">
      <c r="A742" s="836"/>
      <c r="B742" s="4413"/>
      <c r="C742" s="835"/>
      <c r="D742" s="834"/>
      <c r="E742" s="833"/>
      <c r="F742" s="4554"/>
      <c r="G742" s="4321"/>
      <c r="H742" s="4328"/>
      <c r="I742" s="4312"/>
      <c r="J742" s="576" t="s">
        <v>290</v>
      </c>
      <c r="K742" s="841" t="s">
        <v>134</v>
      </c>
      <c r="L742" s="840"/>
      <c r="M742" s="845" t="s">
        <v>289</v>
      </c>
      <c r="N742" s="844" t="s">
        <v>288</v>
      </c>
      <c r="O742" s="843">
        <v>1.032</v>
      </c>
    </row>
    <row r="743" spans="1:15" ht="23.25" hidden="1" customHeight="1" x14ac:dyDescent="0.2">
      <c r="A743" s="836"/>
      <c r="B743" s="4413"/>
      <c r="C743" s="835"/>
      <c r="D743" s="834"/>
      <c r="E743" s="833"/>
      <c r="F743" s="4554"/>
      <c r="G743" s="4321"/>
      <c r="H743" s="4328"/>
      <c r="I743" s="4312"/>
      <c r="J743" s="842"/>
      <c r="K743" s="841" t="s">
        <v>201</v>
      </c>
      <c r="L743" s="840"/>
      <c r="M743" s="839"/>
      <c r="N743" s="838"/>
      <c r="O743" s="837"/>
    </row>
    <row r="744" spans="1:15" ht="31.5" hidden="1" customHeight="1" x14ac:dyDescent="0.2">
      <c r="A744" s="836"/>
      <c r="B744" s="4413"/>
      <c r="C744" s="835"/>
      <c r="D744" s="834"/>
      <c r="E744" s="833"/>
      <c r="F744" s="4554"/>
      <c r="G744" s="4321"/>
      <c r="H744" s="4328"/>
      <c r="I744" s="4312"/>
      <c r="J744" s="830"/>
      <c r="K744" s="841" t="s">
        <v>154</v>
      </c>
      <c r="L744" s="840"/>
      <c r="M744" s="839"/>
      <c r="N744" s="838"/>
      <c r="O744" s="837"/>
    </row>
    <row r="745" spans="1:15" ht="23.25" hidden="1" customHeight="1" thickBot="1" x14ac:dyDescent="0.25">
      <c r="A745" s="836"/>
      <c r="B745" s="4413"/>
      <c r="C745" s="835"/>
      <c r="D745" s="834"/>
      <c r="E745" s="833"/>
      <c r="F745" s="4554"/>
      <c r="G745" s="4321"/>
      <c r="H745" s="4328"/>
      <c r="I745" s="4312"/>
      <c r="J745" s="830"/>
      <c r="K745" s="829" t="s">
        <v>133</v>
      </c>
      <c r="L745" s="828"/>
      <c r="M745" s="827"/>
      <c r="N745" s="826"/>
      <c r="O745" s="825"/>
    </row>
    <row r="746" spans="1:15" ht="24.75" hidden="1" customHeight="1" thickBot="1" x14ac:dyDescent="0.25">
      <c r="A746" s="824"/>
      <c r="B746" s="4556"/>
      <c r="C746" s="823"/>
      <c r="D746" s="822"/>
      <c r="E746" s="821"/>
      <c r="F746" s="4577"/>
      <c r="G746" s="4322"/>
      <c r="H746" s="4329"/>
      <c r="I746" s="4313"/>
      <c r="J746" s="819"/>
      <c r="K746" s="818" t="s">
        <v>29</v>
      </c>
      <c r="L746" s="817">
        <f>SUM(L741:L745)</f>
        <v>0</v>
      </c>
      <c r="M746" s="816"/>
      <c r="N746" s="815"/>
      <c r="O746" s="814"/>
    </row>
    <row r="747" spans="1:15" ht="18.75" customHeight="1" thickBot="1" x14ac:dyDescent="0.25">
      <c r="A747" s="813" t="s">
        <v>88</v>
      </c>
      <c r="B747" s="812" t="s">
        <v>33</v>
      </c>
      <c r="C747" s="4323" t="s">
        <v>34</v>
      </c>
      <c r="D747" s="4323"/>
      <c r="E747" s="4323"/>
      <c r="F747" s="4323"/>
      <c r="G747" s="4323"/>
      <c r="H747" s="4323"/>
      <c r="I747" s="4324"/>
      <c r="J747" s="811"/>
      <c r="K747" s="810" t="s">
        <v>29</v>
      </c>
      <c r="L747" s="809">
        <f>L726+L740</f>
        <v>43.6</v>
      </c>
      <c r="M747" s="678"/>
      <c r="N747" s="678"/>
      <c r="O747" s="677"/>
    </row>
    <row r="748" spans="1:15" ht="19.5" customHeight="1" thickBot="1" x14ac:dyDescent="0.25">
      <c r="A748" s="808" t="s">
        <v>88</v>
      </c>
      <c r="B748" s="807"/>
      <c r="C748" s="4325" t="s">
        <v>32</v>
      </c>
      <c r="D748" s="4325"/>
      <c r="E748" s="4325"/>
      <c r="F748" s="4325"/>
      <c r="G748" s="4325"/>
      <c r="H748" s="4325"/>
      <c r="I748" s="4326"/>
      <c r="J748" s="806"/>
      <c r="K748" s="805" t="s">
        <v>29</v>
      </c>
      <c r="L748" s="804">
        <f>L747*1</f>
        <v>43.6</v>
      </c>
      <c r="M748" s="377"/>
      <c r="N748" s="377"/>
      <c r="O748" s="376"/>
    </row>
    <row r="749" spans="1:15" ht="14.25" customHeight="1" thickBot="1" x14ac:dyDescent="0.25">
      <c r="A749" s="672" t="s">
        <v>83</v>
      </c>
      <c r="B749" s="803"/>
      <c r="C749" s="802" t="s">
        <v>287</v>
      </c>
      <c r="D749" s="800"/>
      <c r="E749" s="800"/>
      <c r="F749" s="801"/>
      <c r="G749" s="801"/>
      <c r="H749" s="800"/>
      <c r="I749" s="800"/>
      <c r="J749" s="800"/>
      <c r="K749" s="800"/>
      <c r="L749" s="800"/>
      <c r="M749" s="799"/>
      <c r="N749" s="799"/>
      <c r="O749" s="798"/>
    </row>
    <row r="750" spans="1:15" ht="27" customHeight="1" thickBot="1" x14ac:dyDescent="0.25">
      <c r="A750" s="797"/>
      <c r="B750" s="796"/>
      <c r="C750" s="654"/>
      <c r="D750" s="654"/>
      <c r="E750" s="654"/>
      <c r="F750" s="795"/>
      <c r="G750" s="795"/>
      <c r="H750" s="654"/>
      <c r="I750" s="654"/>
      <c r="J750" s="654"/>
      <c r="K750" s="654"/>
      <c r="L750" s="654"/>
      <c r="M750" s="794" t="s">
        <v>286</v>
      </c>
      <c r="N750" s="650" t="s">
        <v>46</v>
      </c>
      <c r="O750" s="649">
        <v>1</v>
      </c>
    </row>
    <row r="751" spans="1:15" ht="18" customHeight="1" thickBot="1" x14ac:dyDescent="0.25">
      <c r="A751" s="656" t="s">
        <v>83</v>
      </c>
      <c r="B751" s="793" t="s">
        <v>33</v>
      </c>
      <c r="C751" s="792" t="s">
        <v>285</v>
      </c>
      <c r="D751" s="791"/>
      <c r="E751" s="791"/>
      <c r="F751" s="791"/>
      <c r="G751" s="791"/>
      <c r="H751" s="791"/>
      <c r="I751" s="791"/>
      <c r="J751" s="791"/>
      <c r="K751" s="791"/>
      <c r="L751" s="659"/>
      <c r="M751" s="790"/>
      <c r="N751" s="790"/>
      <c r="O751" s="657"/>
    </row>
    <row r="752" spans="1:15" ht="37.5" customHeight="1" thickBot="1" x14ac:dyDescent="0.25">
      <c r="A752" s="789"/>
      <c r="B752" s="389"/>
      <c r="C752" s="787"/>
      <c r="D752" s="787"/>
      <c r="E752" s="787"/>
      <c r="F752" s="787"/>
      <c r="G752" s="787"/>
      <c r="H752" s="787"/>
      <c r="I752" s="787"/>
      <c r="J752" s="788"/>
      <c r="K752" s="787"/>
      <c r="L752" s="787"/>
      <c r="M752" s="786" t="s">
        <v>284</v>
      </c>
      <c r="N752" s="650" t="s">
        <v>46</v>
      </c>
      <c r="O752" s="649">
        <v>2</v>
      </c>
    </row>
    <row r="753" spans="1:25" ht="15" customHeight="1" thickBot="1" x14ac:dyDescent="0.25">
      <c r="A753" s="755" t="s">
        <v>83</v>
      </c>
      <c r="B753" s="4202" t="s">
        <v>33</v>
      </c>
      <c r="C753" s="753" t="s">
        <v>33</v>
      </c>
      <c r="D753" s="4418" t="s">
        <v>283</v>
      </c>
      <c r="E753" s="4419"/>
      <c r="F753" s="4420"/>
      <c r="G753" s="4320" t="s">
        <v>250</v>
      </c>
      <c r="H753" s="4599" t="s">
        <v>40</v>
      </c>
      <c r="I753" s="4257" t="s">
        <v>39</v>
      </c>
      <c r="J753" s="4230" t="s">
        <v>38</v>
      </c>
      <c r="K753" s="444" t="s">
        <v>118</v>
      </c>
      <c r="L753" s="648">
        <f>L761+L769+L775+L781+L788+L795+L802+L810+L818+L826</f>
        <v>0</v>
      </c>
      <c r="M753" s="579" t="s">
        <v>242</v>
      </c>
      <c r="N753" s="578" t="s">
        <v>46</v>
      </c>
      <c r="O753" s="637">
        <v>1</v>
      </c>
    </row>
    <row r="754" spans="1:25" ht="15" customHeight="1" thickBot="1" x14ac:dyDescent="0.25">
      <c r="A754" s="751"/>
      <c r="B754" s="4203"/>
      <c r="C754" s="749"/>
      <c r="D754" s="4421"/>
      <c r="E754" s="4422"/>
      <c r="F754" s="4423"/>
      <c r="G754" s="4321"/>
      <c r="H754" s="4600"/>
      <c r="I754" s="4258"/>
      <c r="J754" s="4231"/>
      <c r="K754" s="442" t="s">
        <v>202</v>
      </c>
      <c r="L754" s="648">
        <f>L762+L770+L776+L782+L789+L796+L803+L811+L819+L827</f>
        <v>0</v>
      </c>
      <c r="M754" s="592"/>
      <c r="N754" s="591"/>
      <c r="O754" s="620"/>
    </row>
    <row r="755" spans="1:25" ht="15.75" thickBot="1" x14ac:dyDescent="0.25">
      <c r="A755" s="751"/>
      <c r="B755" s="4203"/>
      <c r="C755" s="749"/>
      <c r="D755" s="4424"/>
      <c r="E755" s="4422"/>
      <c r="F755" s="4423"/>
      <c r="G755" s="4321"/>
      <c r="H755" s="4600"/>
      <c r="I755" s="4258"/>
      <c r="J755" s="4231"/>
      <c r="K755" s="437" t="s">
        <v>134</v>
      </c>
      <c r="L755" s="648">
        <f>L763+L771+L777+L783+L790+L797+L804+L812+L820+L828</f>
        <v>874.69999999999993</v>
      </c>
      <c r="M755" s="592" t="s">
        <v>282</v>
      </c>
      <c r="N755" s="621" t="s">
        <v>46</v>
      </c>
      <c r="O755" s="620">
        <v>1</v>
      </c>
    </row>
    <row r="756" spans="1:25" ht="15.75" thickBot="1" x14ac:dyDescent="0.25">
      <c r="A756" s="751"/>
      <c r="B756" s="4203"/>
      <c r="C756" s="749"/>
      <c r="D756" s="4424"/>
      <c r="E756" s="4422"/>
      <c r="F756" s="4423"/>
      <c r="G756" s="4321"/>
      <c r="H756" s="4600"/>
      <c r="I756" s="4258"/>
      <c r="J756" s="4231"/>
      <c r="K756" s="437" t="s">
        <v>201</v>
      </c>
      <c r="L756" s="648">
        <f>L764+L772+L778+L784+L791+L798+L805+L813+L821+L829</f>
        <v>0</v>
      </c>
      <c r="M756" s="592"/>
      <c r="N756" s="621"/>
      <c r="O756" s="568"/>
    </row>
    <row r="757" spans="1:25" ht="15.75" thickBot="1" x14ac:dyDescent="0.25">
      <c r="A757" s="751"/>
      <c r="B757" s="4203"/>
      <c r="C757" s="749"/>
      <c r="D757" s="4424"/>
      <c r="E757" s="4422"/>
      <c r="F757" s="4423"/>
      <c r="G757" s="4321"/>
      <c r="H757" s="4600"/>
      <c r="I757" s="4258"/>
      <c r="J757" s="433"/>
      <c r="K757" s="437" t="s">
        <v>154</v>
      </c>
      <c r="L757" s="648">
        <f>L765+L772+L778+L785+L792+L799+L806+L814+L830</f>
        <v>3333.7</v>
      </c>
      <c r="M757" s="592"/>
      <c r="N757" s="621"/>
      <c r="O757" s="568"/>
    </row>
    <row r="758" spans="1:25" ht="15.75" customHeight="1" x14ac:dyDescent="0.2">
      <c r="A758" s="751"/>
      <c r="B758" s="4203"/>
      <c r="C758" s="749"/>
      <c r="D758" s="4424"/>
      <c r="E758" s="4422"/>
      <c r="F758" s="4423"/>
      <c r="G758" s="4321"/>
      <c r="H758" s="4600"/>
      <c r="I758" s="4258"/>
      <c r="J758" s="433"/>
      <c r="K758" s="437" t="s">
        <v>133</v>
      </c>
      <c r="L758" s="648">
        <f>L766+L773+L779+L786+L793+L800+L807+L815+L831</f>
        <v>0</v>
      </c>
      <c r="M758" s="616"/>
      <c r="N758" s="615"/>
      <c r="O758" s="614"/>
    </row>
    <row r="759" spans="1:25" ht="15.75" customHeight="1" thickBot="1" x14ac:dyDescent="0.25">
      <c r="A759" s="751"/>
      <c r="B759" s="4203"/>
      <c r="C759" s="749"/>
      <c r="D759" s="4424"/>
      <c r="E759" s="4422"/>
      <c r="F759" s="4423"/>
      <c r="G759" s="4321"/>
      <c r="H759" s="4600"/>
      <c r="I759" s="4258"/>
      <c r="J759" s="537"/>
      <c r="K759" s="432" t="s">
        <v>200</v>
      </c>
      <c r="L759" s="487">
        <f>L767+L808+L816+L832</f>
        <v>97</v>
      </c>
      <c r="M759" s="562"/>
      <c r="N759" s="561"/>
      <c r="O759" s="633"/>
    </row>
    <row r="760" spans="1:25" ht="15.75" thickBot="1" x14ac:dyDescent="0.25">
      <c r="A760" s="399"/>
      <c r="B760" s="4204"/>
      <c r="C760" s="429"/>
      <c r="D760" s="4425"/>
      <c r="E760" s="4426"/>
      <c r="F760" s="4427"/>
      <c r="G760" s="4322"/>
      <c r="H760" s="4601"/>
      <c r="I760" s="4259"/>
      <c r="J760" s="612"/>
      <c r="K760" s="555" t="s">
        <v>29</v>
      </c>
      <c r="L760" s="510">
        <f>SUM(L753:L759)</f>
        <v>4305.3999999999996</v>
      </c>
      <c r="M760" s="557"/>
      <c r="N760" s="508"/>
      <c r="O760" s="558"/>
    </row>
    <row r="761" spans="1:25" ht="15" x14ac:dyDescent="0.2">
      <c r="A761" s="755" t="s">
        <v>83</v>
      </c>
      <c r="B761" s="754" t="s">
        <v>33</v>
      </c>
      <c r="C761" s="418" t="s">
        <v>33</v>
      </c>
      <c r="D761" s="531" t="s">
        <v>33</v>
      </c>
      <c r="E761" s="582"/>
      <c r="F761" s="4301" t="s">
        <v>281</v>
      </c>
      <c r="G761" s="4320" t="s">
        <v>250</v>
      </c>
      <c r="H761" s="4251" t="s">
        <v>40</v>
      </c>
      <c r="I761" s="4257" t="s">
        <v>39</v>
      </c>
      <c r="J761" s="775" t="s">
        <v>38</v>
      </c>
      <c r="K761" s="529" t="s">
        <v>118</v>
      </c>
      <c r="L761" s="580"/>
      <c r="M761" s="579" t="s">
        <v>212</v>
      </c>
      <c r="N761" s="578" t="s">
        <v>46</v>
      </c>
      <c r="O761" s="637">
        <v>1</v>
      </c>
    </row>
    <row r="762" spans="1:25" ht="15" x14ac:dyDescent="0.2">
      <c r="A762" s="751"/>
      <c r="B762" s="750"/>
      <c r="C762" s="407"/>
      <c r="D762" s="528"/>
      <c r="E762" s="565"/>
      <c r="F762" s="4302"/>
      <c r="G762" s="4321"/>
      <c r="H762" s="4252"/>
      <c r="I762" s="4258"/>
      <c r="J762" s="748"/>
      <c r="K762" s="474" t="s">
        <v>202</v>
      </c>
      <c r="L762" s="575"/>
      <c r="M762" s="574"/>
      <c r="N762" s="591"/>
      <c r="O762" s="620"/>
    </row>
    <row r="763" spans="1:25" ht="15" x14ac:dyDescent="0.25">
      <c r="A763" s="751"/>
      <c r="B763" s="750"/>
      <c r="C763" s="407"/>
      <c r="D763" s="528"/>
      <c r="E763" s="565"/>
      <c r="F763" s="4302"/>
      <c r="G763" s="4321"/>
      <c r="H763" s="4252"/>
      <c r="I763" s="4258"/>
      <c r="J763" s="785"/>
      <c r="K763" s="527" t="s">
        <v>134</v>
      </c>
      <c r="L763" s="473">
        <v>39</v>
      </c>
      <c r="M763" s="784" t="s">
        <v>280</v>
      </c>
      <c r="N763" s="783" t="s">
        <v>46</v>
      </c>
      <c r="O763" s="620">
        <v>1</v>
      </c>
      <c r="Y763" s="342"/>
    </row>
    <row r="764" spans="1:25" ht="15" x14ac:dyDescent="0.2">
      <c r="A764" s="751"/>
      <c r="B764" s="750"/>
      <c r="C764" s="407"/>
      <c r="D764" s="528"/>
      <c r="E764" s="565"/>
      <c r="F764" s="4302"/>
      <c r="G764" s="4321"/>
      <c r="H764" s="4252"/>
      <c r="I764" s="4258"/>
      <c r="J764" s="433"/>
      <c r="K764" s="527" t="s">
        <v>201</v>
      </c>
      <c r="L764" s="575"/>
      <c r="M764" s="592"/>
      <c r="N764" s="621"/>
      <c r="O764" s="572"/>
    </row>
    <row r="765" spans="1:25" ht="15" x14ac:dyDescent="0.2">
      <c r="A765" s="751"/>
      <c r="B765" s="750"/>
      <c r="C765" s="407"/>
      <c r="D765" s="528"/>
      <c r="E765" s="565"/>
      <c r="F765" s="4302"/>
      <c r="G765" s="4321"/>
      <c r="H765" s="4252"/>
      <c r="I765" s="4258"/>
      <c r="J765" s="433"/>
      <c r="K765" s="527" t="s">
        <v>154</v>
      </c>
      <c r="L765" s="575"/>
      <c r="M765" s="592"/>
      <c r="N765" s="621"/>
      <c r="O765" s="568"/>
    </row>
    <row r="766" spans="1:25" ht="15" x14ac:dyDescent="0.2">
      <c r="A766" s="751"/>
      <c r="B766" s="750"/>
      <c r="C766" s="407"/>
      <c r="D766" s="528"/>
      <c r="E766" s="565"/>
      <c r="F766" s="4302"/>
      <c r="G766" s="4321"/>
      <c r="H766" s="4252"/>
      <c r="I766" s="4258"/>
      <c r="J766" s="433"/>
      <c r="K766" s="527" t="s">
        <v>133</v>
      </c>
      <c r="L766" s="636"/>
      <c r="M766" s="616"/>
      <c r="N766" s="615"/>
      <c r="O766" s="614"/>
    </row>
    <row r="767" spans="1:25" ht="15" customHeight="1" thickBot="1" x14ac:dyDescent="0.25">
      <c r="A767" s="751"/>
      <c r="B767" s="750"/>
      <c r="C767" s="407"/>
      <c r="D767" s="528"/>
      <c r="E767" s="565"/>
      <c r="F767" s="4302"/>
      <c r="G767" s="4321"/>
      <c r="H767" s="4252"/>
      <c r="I767" s="4258"/>
      <c r="J767" s="537"/>
      <c r="K767" s="542" t="s">
        <v>200</v>
      </c>
      <c r="L767" s="587">
        <v>97</v>
      </c>
      <c r="M767" s="562"/>
      <c r="N767" s="561"/>
      <c r="O767" s="633"/>
    </row>
    <row r="768" spans="1:25" ht="21" customHeight="1" thickBot="1" x14ac:dyDescent="0.25">
      <c r="A768" s="399"/>
      <c r="B768" s="782"/>
      <c r="C768" s="781"/>
      <c r="D768" s="559"/>
      <c r="E768" s="459"/>
      <c r="F768" s="4303"/>
      <c r="G768" s="4322"/>
      <c r="H768" s="4253"/>
      <c r="I768" s="4259"/>
      <c r="J768" s="612"/>
      <c r="K768" s="555" t="s">
        <v>29</v>
      </c>
      <c r="L768" s="510">
        <f>SUM(L761:L767)</f>
        <v>136</v>
      </c>
      <c r="M768" s="557"/>
      <c r="N768" s="508"/>
      <c r="O768" s="558"/>
    </row>
    <row r="769" spans="1:26" ht="27.75" hidden="1" customHeight="1" x14ac:dyDescent="0.2">
      <c r="A769" s="755" t="s">
        <v>83</v>
      </c>
      <c r="B769" s="780" t="s">
        <v>33</v>
      </c>
      <c r="C769" s="779" t="s">
        <v>33</v>
      </c>
      <c r="D769" s="778" t="s">
        <v>35</v>
      </c>
      <c r="E769" s="777"/>
      <c r="F769" s="4365" t="s">
        <v>279</v>
      </c>
      <c r="G769" s="776"/>
      <c r="H769" s="4444" t="s">
        <v>40</v>
      </c>
      <c r="I769" s="4330" t="s">
        <v>272</v>
      </c>
      <c r="J769" s="775" t="s">
        <v>278</v>
      </c>
      <c r="K769" s="529" t="s">
        <v>118</v>
      </c>
      <c r="L769" s="580"/>
      <c r="M769" s="761" t="s">
        <v>212</v>
      </c>
      <c r="N769" s="760" t="s">
        <v>46</v>
      </c>
      <c r="O769" s="759">
        <v>1</v>
      </c>
      <c r="Y769" s="342" t="s">
        <v>277</v>
      </c>
    </row>
    <row r="770" spans="1:26" ht="24" hidden="1" customHeight="1" x14ac:dyDescent="0.2">
      <c r="A770" s="744"/>
      <c r="B770" s="743"/>
      <c r="C770" s="772"/>
      <c r="D770" s="771"/>
      <c r="E770" s="770"/>
      <c r="F770" s="4366"/>
      <c r="G770" s="769"/>
      <c r="H770" s="4445"/>
      <c r="I770" s="4314"/>
      <c r="J770" s="576" t="s">
        <v>276</v>
      </c>
      <c r="K770" s="527" t="s">
        <v>134</v>
      </c>
      <c r="L770" s="575"/>
      <c r="M770" s="758" t="s">
        <v>275</v>
      </c>
      <c r="N770" s="757" t="s">
        <v>46</v>
      </c>
      <c r="O770" s="568">
        <v>1</v>
      </c>
      <c r="Y770" s="342" t="s">
        <v>274</v>
      </c>
    </row>
    <row r="771" spans="1:26" ht="30" hidden="1" customHeight="1" x14ac:dyDescent="0.2">
      <c r="A771" s="744"/>
      <c r="B771" s="743"/>
      <c r="C771" s="772"/>
      <c r="D771" s="771"/>
      <c r="E771" s="770"/>
      <c r="F771" s="4366"/>
      <c r="G771" s="769" t="s">
        <v>250</v>
      </c>
      <c r="H771" s="4445"/>
      <c r="I771" s="774"/>
      <c r="J771" s="773"/>
      <c r="K771" s="527" t="s">
        <v>201</v>
      </c>
      <c r="L771" s="575"/>
      <c r="M771" s="646"/>
      <c r="N771" s="756"/>
      <c r="O771" s="568"/>
      <c r="Y771" s="338"/>
    </row>
    <row r="772" spans="1:26" ht="27" hidden="1" customHeight="1" x14ac:dyDescent="0.2">
      <c r="A772" s="744"/>
      <c r="B772" s="743"/>
      <c r="C772" s="772"/>
      <c r="D772" s="771"/>
      <c r="E772" s="770"/>
      <c r="F772" s="4366"/>
      <c r="G772" s="769"/>
      <c r="H772" s="4445"/>
      <c r="I772" s="774"/>
      <c r="J772" s="773"/>
      <c r="K772" s="527" t="s">
        <v>154</v>
      </c>
      <c r="L772" s="575"/>
      <c r="M772" s="646"/>
      <c r="N772" s="756"/>
      <c r="O772" s="568"/>
    </row>
    <row r="773" spans="1:26" ht="42" hidden="1" customHeight="1" thickBot="1" x14ac:dyDescent="0.25">
      <c r="A773" s="744"/>
      <c r="B773" s="743"/>
      <c r="C773" s="772"/>
      <c r="D773" s="771"/>
      <c r="E773" s="770"/>
      <c r="F773" s="4366"/>
      <c r="G773" s="769"/>
      <c r="H773" s="4445"/>
      <c r="I773" s="4314"/>
      <c r="J773" s="433"/>
      <c r="K773" s="519" t="s">
        <v>133</v>
      </c>
      <c r="L773" s="740"/>
      <c r="M773" s="768"/>
      <c r="N773" s="767"/>
      <c r="O773" s="766"/>
    </row>
    <row r="774" spans="1:26" ht="50.25" hidden="1" customHeight="1" thickBot="1" x14ac:dyDescent="0.25">
      <c r="A774" s="739"/>
      <c r="B774" s="738"/>
      <c r="C774" s="765"/>
      <c r="D774" s="764"/>
      <c r="E774" s="763"/>
      <c r="F774" s="4590"/>
      <c r="G774" s="762"/>
      <c r="H774" s="4446"/>
      <c r="I774" s="4315"/>
      <c r="J774" s="584"/>
      <c r="K774" s="555" t="s">
        <v>29</v>
      </c>
      <c r="L774" s="510">
        <f>SUM(L769:L773)</f>
        <v>0</v>
      </c>
      <c r="M774" s="557"/>
      <c r="N774" s="508"/>
      <c r="O774" s="558"/>
    </row>
    <row r="775" spans="1:26" ht="38.25" hidden="1" customHeight="1" x14ac:dyDescent="0.2">
      <c r="A775" s="755" t="s">
        <v>83</v>
      </c>
      <c r="B775" s="754" t="s">
        <v>33</v>
      </c>
      <c r="C775" s="418" t="s">
        <v>33</v>
      </c>
      <c r="D775" s="531" t="s">
        <v>103</v>
      </c>
      <c r="E775" s="582"/>
      <c r="F775" s="4301" t="s">
        <v>273</v>
      </c>
      <c r="G775" s="4289" t="s">
        <v>250</v>
      </c>
      <c r="H775" s="4251" t="s">
        <v>40</v>
      </c>
      <c r="I775" s="4257" t="s">
        <v>272</v>
      </c>
      <c r="J775" s="581"/>
      <c r="K775" s="529" t="s">
        <v>118</v>
      </c>
      <c r="L775" s="580"/>
      <c r="M775" s="761"/>
      <c r="N775" s="760"/>
      <c r="O775" s="759"/>
      <c r="Y775" s="566" t="s">
        <v>271</v>
      </c>
      <c r="Z775" s="566"/>
    </row>
    <row r="776" spans="1:26" ht="43.5" hidden="1" customHeight="1" x14ac:dyDescent="0.2">
      <c r="A776" s="744"/>
      <c r="B776" s="743"/>
      <c r="C776" s="522"/>
      <c r="D776" s="528"/>
      <c r="E776" s="565"/>
      <c r="F776" s="4302"/>
      <c r="G776" s="4290"/>
      <c r="H776" s="4252"/>
      <c r="I776" s="4258"/>
      <c r="J776" s="576"/>
      <c r="K776" s="527" t="s">
        <v>134</v>
      </c>
      <c r="L776" s="575"/>
      <c r="M776" s="758"/>
      <c r="N776" s="757"/>
      <c r="O776" s="568"/>
      <c r="Y776" s="566">
        <v>2022</v>
      </c>
      <c r="Z776" s="566"/>
    </row>
    <row r="777" spans="1:26" ht="45" hidden="1" customHeight="1" x14ac:dyDescent="0.2">
      <c r="A777" s="744"/>
      <c r="B777" s="743"/>
      <c r="C777" s="522"/>
      <c r="D777" s="528"/>
      <c r="E777" s="565"/>
      <c r="F777" s="4302"/>
      <c r="G777" s="4290"/>
      <c r="H777" s="4252"/>
      <c r="I777" s="4258"/>
      <c r="J777" s="433"/>
      <c r="K777" s="527" t="s">
        <v>201</v>
      </c>
      <c r="L777" s="575"/>
      <c r="M777" s="646"/>
      <c r="N777" s="756"/>
      <c r="O777" s="568"/>
      <c r="Y777" s="334" t="s">
        <v>270</v>
      </c>
    </row>
    <row r="778" spans="1:26" ht="37.5" hidden="1" customHeight="1" x14ac:dyDescent="0.2">
      <c r="A778" s="744"/>
      <c r="B778" s="743"/>
      <c r="C778" s="522"/>
      <c r="D778" s="528"/>
      <c r="E778" s="565"/>
      <c r="F778" s="4302"/>
      <c r="G778" s="4290"/>
      <c r="H778" s="4252"/>
      <c r="I778" s="4258"/>
      <c r="J778" s="433"/>
      <c r="K778" s="527" t="s">
        <v>154</v>
      </c>
      <c r="L778" s="575"/>
      <c r="M778" s="592"/>
      <c r="N778" s="621"/>
      <c r="O778" s="568"/>
    </row>
    <row r="779" spans="1:26" ht="35.25" hidden="1" customHeight="1" thickBot="1" x14ac:dyDescent="0.25">
      <c r="A779" s="744"/>
      <c r="B779" s="743"/>
      <c r="C779" s="522"/>
      <c r="D779" s="528"/>
      <c r="E779" s="565"/>
      <c r="F779" s="4302"/>
      <c r="G779" s="4290"/>
      <c r="H779" s="4252"/>
      <c r="I779" s="4258"/>
      <c r="J779" s="433"/>
      <c r="K779" s="519" t="s">
        <v>133</v>
      </c>
      <c r="L779" s="740"/>
      <c r="M779" s="616"/>
      <c r="N779" s="615"/>
      <c r="O779" s="614"/>
    </row>
    <row r="780" spans="1:26" ht="64.5" hidden="1" customHeight="1" thickBot="1" x14ac:dyDescent="0.25">
      <c r="A780" s="739"/>
      <c r="B780" s="738"/>
      <c r="C780" s="514"/>
      <c r="D780" s="559"/>
      <c r="E780" s="459"/>
      <c r="F780" s="4303"/>
      <c r="G780" s="4291"/>
      <c r="H780" s="4253"/>
      <c r="I780" s="4259"/>
      <c r="J780" s="612"/>
      <c r="K780" s="555" t="s">
        <v>29</v>
      </c>
      <c r="L780" s="510">
        <f>SUM(L775:L779)</f>
        <v>0</v>
      </c>
      <c r="M780" s="557"/>
      <c r="N780" s="508"/>
      <c r="O780" s="558"/>
    </row>
    <row r="781" spans="1:26" ht="18" customHeight="1" x14ac:dyDescent="0.2">
      <c r="A781" s="755" t="s">
        <v>83</v>
      </c>
      <c r="B781" s="754" t="s">
        <v>33</v>
      </c>
      <c r="C781" s="753" t="s">
        <v>33</v>
      </c>
      <c r="D781" s="695" t="s">
        <v>101</v>
      </c>
      <c r="E781" s="582"/>
      <c r="F781" s="4301" t="s">
        <v>269</v>
      </c>
      <c r="G781" s="4289" t="s">
        <v>250</v>
      </c>
      <c r="H781" s="4251" t="s">
        <v>40</v>
      </c>
      <c r="I781" s="4257" t="s">
        <v>268</v>
      </c>
      <c r="J781" s="748" t="s">
        <v>267</v>
      </c>
      <c r="K781" s="529" t="s">
        <v>118</v>
      </c>
      <c r="L781" s="580"/>
      <c r="M781" s="579"/>
      <c r="N781" s="578"/>
      <c r="O781" s="637"/>
    </row>
    <row r="782" spans="1:26" ht="18" customHeight="1" x14ac:dyDescent="0.2">
      <c r="A782" s="751"/>
      <c r="B782" s="750"/>
      <c r="C782" s="749"/>
      <c r="D782" s="690"/>
      <c r="E782" s="565"/>
      <c r="F782" s="4302"/>
      <c r="G782" s="4290"/>
      <c r="H782" s="4252"/>
      <c r="I782" s="4258"/>
      <c r="J782" s="748" t="s">
        <v>266</v>
      </c>
      <c r="K782" s="474" t="s">
        <v>202</v>
      </c>
      <c r="L782" s="575"/>
      <c r="M782" s="592"/>
      <c r="N782" s="591"/>
      <c r="O782" s="620"/>
    </row>
    <row r="783" spans="1:26" ht="15" customHeight="1" x14ac:dyDescent="0.2">
      <c r="A783" s="744"/>
      <c r="B783" s="743"/>
      <c r="C783" s="742"/>
      <c r="D783" s="690"/>
      <c r="E783" s="565"/>
      <c r="F783" s="4302"/>
      <c r="G783" s="4290"/>
      <c r="H783" s="4252"/>
      <c r="I783" s="4258"/>
      <c r="J783" s="576"/>
      <c r="K783" s="527" t="s">
        <v>134</v>
      </c>
      <c r="L783" s="575">
        <v>15.7</v>
      </c>
      <c r="M783" s="747"/>
      <c r="N783" s="569"/>
      <c r="O783" s="746"/>
    </row>
    <row r="784" spans="1:26" ht="16.5" customHeight="1" x14ac:dyDescent="0.2">
      <c r="A784" s="744"/>
      <c r="B784" s="743"/>
      <c r="C784" s="742"/>
      <c r="D784" s="690"/>
      <c r="E784" s="565"/>
      <c r="F784" s="4302"/>
      <c r="G784" s="4290"/>
      <c r="H784" s="4252"/>
      <c r="I784" s="4258"/>
      <c r="J784" s="433"/>
      <c r="K784" s="527" t="s">
        <v>201</v>
      </c>
      <c r="L784" s="575"/>
      <c r="M784" s="745"/>
      <c r="N784" s="621"/>
      <c r="O784" s="568"/>
    </row>
    <row r="785" spans="1:17" ht="18" customHeight="1" x14ac:dyDescent="0.2">
      <c r="A785" s="744"/>
      <c r="B785" s="743"/>
      <c r="C785" s="742"/>
      <c r="D785" s="690"/>
      <c r="E785" s="565"/>
      <c r="F785" s="4302"/>
      <c r="G785" s="4290"/>
      <c r="H785" s="4252"/>
      <c r="I785" s="4258"/>
      <c r="J785" s="433"/>
      <c r="K785" s="527" t="s">
        <v>154</v>
      </c>
      <c r="L785" s="575"/>
      <c r="M785" s="592"/>
      <c r="N785" s="621"/>
      <c r="O785" s="568"/>
      <c r="Q785" s="342"/>
    </row>
    <row r="786" spans="1:17" ht="14.25" customHeight="1" thickBot="1" x14ac:dyDescent="0.25">
      <c r="A786" s="744"/>
      <c r="B786" s="743"/>
      <c r="C786" s="742"/>
      <c r="D786" s="690"/>
      <c r="E786" s="565"/>
      <c r="F786" s="4302"/>
      <c r="G786" s="4290"/>
      <c r="H786" s="4252"/>
      <c r="I786" s="4258"/>
      <c r="J786" s="433"/>
      <c r="K786" s="519" t="s">
        <v>133</v>
      </c>
      <c r="L786" s="740"/>
      <c r="M786" s="616"/>
      <c r="N786" s="615"/>
      <c r="O786" s="614"/>
    </row>
    <row r="787" spans="1:17" ht="20.25" customHeight="1" thickBot="1" x14ac:dyDescent="0.25">
      <c r="A787" s="739"/>
      <c r="B787" s="738"/>
      <c r="C787" s="737"/>
      <c r="D787" s="460"/>
      <c r="E787" s="459"/>
      <c r="F787" s="4303"/>
      <c r="G787" s="4291"/>
      <c r="H787" s="4253"/>
      <c r="I787" s="4259"/>
      <c r="J787" s="537"/>
      <c r="K787" s="555" t="s">
        <v>29</v>
      </c>
      <c r="L787" s="510">
        <f>SUM(L781:L786)</f>
        <v>15.7</v>
      </c>
      <c r="M787" s="735"/>
      <c r="N787" s="508"/>
      <c r="O787" s="558"/>
    </row>
    <row r="788" spans="1:17" ht="18" customHeight="1" x14ac:dyDescent="0.2">
      <c r="A788" s="4205" t="s">
        <v>83</v>
      </c>
      <c r="B788" s="4202" t="s">
        <v>33</v>
      </c>
      <c r="C788" s="4208" t="s">
        <v>33</v>
      </c>
      <c r="D788" s="4280" t="s">
        <v>97</v>
      </c>
      <c r="E788" s="4384"/>
      <c r="F788" s="4387" t="s">
        <v>265</v>
      </c>
      <c r="G788" s="4289" t="s">
        <v>250</v>
      </c>
      <c r="H788" s="4251" t="s">
        <v>40</v>
      </c>
      <c r="I788" s="4436" t="s">
        <v>264</v>
      </c>
      <c r="J788" s="711" t="s">
        <v>38</v>
      </c>
      <c r="K788" s="728" t="s">
        <v>118</v>
      </c>
      <c r="L788" s="403"/>
      <c r="M788" s="579" t="s">
        <v>212</v>
      </c>
      <c r="N788" s="578" t="s">
        <v>46</v>
      </c>
      <c r="O788" s="734">
        <v>1</v>
      </c>
    </row>
    <row r="789" spans="1:17" ht="18" customHeight="1" x14ac:dyDescent="0.2">
      <c r="A789" s="4206"/>
      <c r="B789" s="4203"/>
      <c r="C789" s="4209"/>
      <c r="D789" s="4281"/>
      <c r="E789" s="4385"/>
      <c r="F789" s="4388"/>
      <c r="G789" s="4290"/>
      <c r="H789" s="4252"/>
      <c r="I789" s="4437"/>
      <c r="J789" s="709" t="s">
        <v>263</v>
      </c>
      <c r="K789" s="474" t="s">
        <v>202</v>
      </c>
      <c r="L789" s="549"/>
      <c r="M789" s="591"/>
      <c r="N789" s="591"/>
      <c r="O789" s="734"/>
    </row>
    <row r="790" spans="1:17" ht="18" customHeight="1" x14ac:dyDescent="0.2">
      <c r="A790" s="4206"/>
      <c r="B790" s="4203"/>
      <c r="C790" s="4209"/>
      <c r="D790" s="4281"/>
      <c r="E790" s="4385"/>
      <c r="F790" s="4388"/>
      <c r="G790" s="4290"/>
      <c r="H790" s="4252"/>
      <c r="I790" s="4437"/>
      <c r="J790" s="433"/>
      <c r="K790" s="721" t="s">
        <v>134</v>
      </c>
      <c r="L790" s="526">
        <v>152</v>
      </c>
      <c r="M790" s="733"/>
      <c r="N790" s="719"/>
      <c r="O790" s="718"/>
    </row>
    <row r="791" spans="1:17" ht="18" customHeight="1" x14ac:dyDescent="0.2">
      <c r="A791" s="4206"/>
      <c r="B791" s="4203"/>
      <c r="C791" s="4209"/>
      <c r="D791" s="4281"/>
      <c r="E791" s="4385"/>
      <c r="F791" s="4388"/>
      <c r="G791" s="4290"/>
      <c r="H791" s="4252"/>
      <c r="I791" s="4437"/>
      <c r="J791" s="576"/>
      <c r="K791" s="721" t="s">
        <v>201</v>
      </c>
      <c r="L791" s="526"/>
      <c r="M791" s="733"/>
      <c r="N791" s="719"/>
      <c r="O791" s="718"/>
    </row>
    <row r="792" spans="1:17" ht="18" customHeight="1" x14ac:dyDescent="0.2">
      <c r="A792" s="4206"/>
      <c r="B792" s="4203"/>
      <c r="C792" s="4209"/>
      <c r="D792" s="4281"/>
      <c r="E792" s="4385"/>
      <c r="F792" s="4388"/>
      <c r="G792" s="4290"/>
      <c r="H792" s="4252"/>
      <c r="I792" s="4437"/>
      <c r="J792" s="576"/>
      <c r="K792" s="721" t="s">
        <v>154</v>
      </c>
      <c r="L792" s="526">
        <v>25.1</v>
      </c>
      <c r="M792" s="733"/>
      <c r="N792" s="719"/>
      <c r="O792" s="718"/>
    </row>
    <row r="793" spans="1:17" ht="18" customHeight="1" thickBot="1" x14ac:dyDescent="0.25">
      <c r="A793" s="4206"/>
      <c r="B793" s="4203"/>
      <c r="C793" s="4209"/>
      <c r="D793" s="4281"/>
      <c r="E793" s="4385"/>
      <c r="F793" s="4388"/>
      <c r="G793" s="4290"/>
      <c r="H793" s="4252"/>
      <c r="I793" s="4437"/>
      <c r="J793" s="433"/>
      <c r="K793" s="717" t="s">
        <v>133</v>
      </c>
      <c r="L793" s="518"/>
      <c r="M793" s="587"/>
      <c r="N793" s="732"/>
      <c r="O793" s="713"/>
    </row>
    <row r="794" spans="1:17" ht="18" customHeight="1" thickBot="1" x14ac:dyDescent="0.25">
      <c r="A794" s="4206"/>
      <c r="B794" s="4203"/>
      <c r="C794" s="4209"/>
      <c r="D794" s="4281"/>
      <c r="E794" s="4385"/>
      <c r="F794" s="4388"/>
      <c r="G794" s="4290"/>
      <c r="H794" s="4252"/>
      <c r="I794" s="4437"/>
      <c r="J794" s="433"/>
      <c r="K794" s="555" t="s">
        <v>29</v>
      </c>
      <c r="L794" s="510">
        <f>SUM(L788:L793)</f>
        <v>177.1</v>
      </c>
      <c r="M794" s="731"/>
      <c r="N794" s="730"/>
      <c r="O794" s="729"/>
    </row>
    <row r="795" spans="1:17" ht="18" customHeight="1" x14ac:dyDescent="0.2">
      <c r="A795" s="4205" t="s">
        <v>83</v>
      </c>
      <c r="B795" s="4202" t="s">
        <v>33</v>
      </c>
      <c r="C795" s="4208" t="s">
        <v>33</v>
      </c>
      <c r="D795" s="4280" t="s">
        <v>91</v>
      </c>
      <c r="E795" s="4214"/>
      <c r="F795" s="4387" t="s">
        <v>262</v>
      </c>
      <c r="G795" s="4289" t="s">
        <v>250</v>
      </c>
      <c r="H795" s="4251" t="s">
        <v>40</v>
      </c>
      <c r="I795" s="4436" t="s">
        <v>261</v>
      </c>
      <c r="J795" s="711" t="s">
        <v>38</v>
      </c>
      <c r="K795" s="728" t="s">
        <v>118</v>
      </c>
      <c r="L795" s="403"/>
      <c r="M795" s="727" t="s">
        <v>212</v>
      </c>
      <c r="N795" s="471" t="s">
        <v>46</v>
      </c>
      <c r="O795" s="726"/>
    </row>
    <row r="796" spans="1:17" ht="18" customHeight="1" x14ac:dyDescent="0.2">
      <c r="A796" s="4206"/>
      <c r="B796" s="4203"/>
      <c r="C796" s="4209"/>
      <c r="D796" s="4281"/>
      <c r="E796" s="4215"/>
      <c r="F796" s="4388"/>
      <c r="G796" s="4290"/>
      <c r="H796" s="4252"/>
      <c r="I796" s="4437"/>
      <c r="J796" s="709" t="s">
        <v>260</v>
      </c>
      <c r="K796" s="474" t="s">
        <v>202</v>
      </c>
      <c r="L796" s="549"/>
      <c r="M796" s="725"/>
      <c r="N796" s="573"/>
      <c r="O796" s="724"/>
    </row>
    <row r="797" spans="1:17" ht="18" customHeight="1" x14ac:dyDescent="0.2">
      <c r="A797" s="4206"/>
      <c r="B797" s="4203"/>
      <c r="C797" s="4209"/>
      <c r="D797" s="4281"/>
      <c r="E797" s="4215"/>
      <c r="F797" s="4388"/>
      <c r="G797" s="4290"/>
      <c r="H797" s="4252"/>
      <c r="I797" s="4437"/>
      <c r="J797" s="433"/>
      <c r="K797" s="721" t="s">
        <v>134</v>
      </c>
      <c r="L797" s="526">
        <v>190</v>
      </c>
      <c r="M797" s="723"/>
      <c r="N797" s="719"/>
      <c r="O797" s="722"/>
    </row>
    <row r="798" spans="1:17" ht="18" customHeight="1" x14ac:dyDescent="0.2">
      <c r="A798" s="4206"/>
      <c r="B798" s="4203"/>
      <c r="C798" s="4209"/>
      <c r="D798" s="4281"/>
      <c r="E798" s="4215"/>
      <c r="F798" s="4388"/>
      <c r="G798" s="4290"/>
      <c r="H798" s="4252"/>
      <c r="I798" s="4437"/>
      <c r="J798" s="576"/>
      <c r="K798" s="721" t="s">
        <v>201</v>
      </c>
      <c r="L798" s="526"/>
      <c r="M798" s="720"/>
      <c r="N798" s="719"/>
      <c r="O798" s="718"/>
    </row>
    <row r="799" spans="1:17" ht="18" customHeight="1" x14ac:dyDescent="0.2">
      <c r="A799" s="4206"/>
      <c r="B799" s="4203"/>
      <c r="C799" s="4209"/>
      <c r="D799" s="4281"/>
      <c r="E799" s="4215"/>
      <c r="F799" s="4388"/>
      <c r="G799" s="4290"/>
      <c r="H799" s="4252"/>
      <c r="I799" s="4437"/>
      <c r="J799" s="576"/>
      <c r="K799" s="721" t="s">
        <v>154</v>
      </c>
      <c r="L799" s="526">
        <v>3052.5</v>
      </c>
      <c r="M799" s="720"/>
      <c r="N799" s="719"/>
      <c r="O799" s="718"/>
    </row>
    <row r="800" spans="1:17" ht="18" customHeight="1" thickBot="1" x14ac:dyDescent="0.25">
      <c r="A800" s="4206"/>
      <c r="B800" s="4203"/>
      <c r="C800" s="4209"/>
      <c r="D800" s="4281"/>
      <c r="E800" s="4215"/>
      <c r="F800" s="4388"/>
      <c r="G800" s="4290"/>
      <c r="H800" s="4252"/>
      <c r="I800" s="4437"/>
      <c r="J800" s="433"/>
      <c r="K800" s="717" t="s">
        <v>133</v>
      </c>
      <c r="L800" s="716"/>
      <c r="M800" s="715"/>
      <c r="N800" s="714"/>
      <c r="O800" s="713"/>
    </row>
    <row r="801" spans="1:15" ht="13.15" customHeight="1" thickBot="1" x14ac:dyDescent="0.25">
      <c r="A801" s="4207"/>
      <c r="B801" s="4204"/>
      <c r="C801" s="4210"/>
      <c r="D801" s="4282"/>
      <c r="E801" s="4216"/>
      <c r="F801" s="4389"/>
      <c r="G801" s="4291"/>
      <c r="H801" s="4253"/>
      <c r="I801" s="4438"/>
      <c r="J801" s="433"/>
      <c r="K801" s="555" t="s">
        <v>29</v>
      </c>
      <c r="L801" s="456">
        <f>SUM(L795:L800)</f>
        <v>3242.5</v>
      </c>
      <c r="M801" s="696"/>
      <c r="N801" s="712"/>
      <c r="O801" s="507"/>
    </row>
    <row r="802" spans="1:15" ht="15" customHeight="1" x14ac:dyDescent="0.2">
      <c r="A802" s="4205" t="s">
        <v>83</v>
      </c>
      <c r="B802" s="4202" t="s">
        <v>33</v>
      </c>
      <c r="C802" s="4208" t="s">
        <v>33</v>
      </c>
      <c r="D802" s="4280" t="s">
        <v>88</v>
      </c>
      <c r="E802" s="4214"/>
      <c r="F802" s="4387" t="s">
        <v>259</v>
      </c>
      <c r="G802" s="4254" t="s">
        <v>250</v>
      </c>
      <c r="H802" s="4251" t="s">
        <v>40</v>
      </c>
      <c r="I802" s="4436" t="s">
        <v>256</v>
      </c>
      <c r="J802" s="711" t="s">
        <v>38</v>
      </c>
      <c r="K802" s="710" t="s">
        <v>118</v>
      </c>
      <c r="L802" s="403">
        <v>0</v>
      </c>
      <c r="M802" s="579" t="s">
        <v>212</v>
      </c>
      <c r="N802" s="578" t="s">
        <v>46</v>
      </c>
      <c r="O802" s="551"/>
    </row>
    <row r="803" spans="1:15" ht="15" customHeight="1" x14ac:dyDescent="0.2">
      <c r="A803" s="4206"/>
      <c r="B803" s="4203"/>
      <c r="C803" s="4209"/>
      <c r="D803" s="4281"/>
      <c r="E803" s="4215"/>
      <c r="F803" s="4388"/>
      <c r="G803" s="4255"/>
      <c r="H803" s="4252"/>
      <c r="I803" s="4437"/>
      <c r="J803" s="709" t="s">
        <v>258</v>
      </c>
      <c r="K803" s="474" t="s">
        <v>202</v>
      </c>
      <c r="L803" s="549"/>
      <c r="M803" s="592"/>
      <c r="N803" s="591"/>
      <c r="O803" s="546"/>
    </row>
    <row r="804" spans="1:15" ht="16.5" customHeight="1" x14ac:dyDescent="0.2">
      <c r="A804" s="4206"/>
      <c r="B804" s="4203"/>
      <c r="C804" s="4209"/>
      <c r="D804" s="4281"/>
      <c r="E804" s="4215"/>
      <c r="F804" s="4388"/>
      <c r="G804" s="4255"/>
      <c r="H804" s="4252"/>
      <c r="I804" s="4437"/>
      <c r="J804" s="433"/>
      <c r="K804" s="707" t="s">
        <v>134</v>
      </c>
      <c r="L804" s="526">
        <v>207.8</v>
      </c>
      <c r="M804" s="545"/>
      <c r="N804" s="544"/>
      <c r="O804" s="543"/>
    </row>
    <row r="805" spans="1:15" ht="19.5" customHeight="1" x14ac:dyDescent="0.2">
      <c r="A805" s="4206"/>
      <c r="B805" s="4203"/>
      <c r="C805" s="4209"/>
      <c r="D805" s="4281"/>
      <c r="E805" s="4215"/>
      <c r="F805" s="4388"/>
      <c r="G805" s="4255"/>
      <c r="H805" s="4252"/>
      <c r="I805" s="4437"/>
      <c r="J805" s="576"/>
      <c r="K805" s="707" t="s">
        <v>201</v>
      </c>
      <c r="L805" s="526">
        <v>0</v>
      </c>
      <c r="M805" s="545"/>
      <c r="N805" s="544"/>
      <c r="O805" s="543"/>
    </row>
    <row r="806" spans="1:15" ht="19.5" customHeight="1" x14ac:dyDescent="0.2">
      <c r="A806" s="4206"/>
      <c r="B806" s="4203"/>
      <c r="C806" s="4209"/>
      <c r="D806" s="4281"/>
      <c r="E806" s="4215"/>
      <c r="F806" s="4388"/>
      <c r="G806" s="4255"/>
      <c r="H806" s="4252"/>
      <c r="I806" s="4437"/>
      <c r="J806" s="576"/>
      <c r="K806" s="622" t="s">
        <v>154</v>
      </c>
      <c r="L806" s="526">
        <v>0</v>
      </c>
      <c r="M806" s="545"/>
      <c r="N806" s="544"/>
      <c r="O806" s="543"/>
    </row>
    <row r="807" spans="1:15" ht="15" customHeight="1" x14ac:dyDescent="0.2">
      <c r="A807" s="4206"/>
      <c r="B807" s="4203"/>
      <c r="C807" s="4209"/>
      <c r="D807" s="4281"/>
      <c r="E807" s="4215"/>
      <c r="F807" s="4388"/>
      <c r="G807" s="4255"/>
      <c r="H807" s="4252"/>
      <c r="I807" s="4437"/>
      <c r="J807" s="433"/>
      <c r="K807" s="602" t="s">
        <v>133</v>
      </c>
      <c r="L807" s="526">
        <v>0</v>
      </c>
      <c r="M807" s="545"/>
      <c r="N807" s="544"/>
      <c r="O807" s="543"/>
    </row>
    <row r="808" spans="1:15" ht="18" customHeight="1" thickBot="1" x14ac:dyDescent="0.25">
      <c r="A808" s="4206"/>
      <c r="B808" s="4203"/>
      <c r="C808" s="4209"/>
      <c r="D808" s="4281"/>
      <c r="E808" s="4215"/>
      <c r="F808" s="4388"/>
      <c r="G808" s="4255"/>
      <c r="H808" s="4252"/>
      <c r="I808" s="4437"/>
      <c r="J808" s="433"/>
      <c r="K808" s="706" t="s">
        <v>200</v>
      </c>
      <c r="L808" s="688">
        <v>0</v>
      </c>
      <c r="M808" s="705"/>
      <c r="N808" s="704"/>
      <c r="O808" s="685"/>
    </row>
    <row r="809" spans="1:15" ht="18" customHeight="1" thickBot="1" x14ac:dyDescent="0.25">
      <c r="A809" s="4207"/>
      <c r="B809" s="4204"/>
      <c r="C809" s="4210"/>
      <c r="D809" s="4282"/>
      <c r="E809" s="4216"/>
      <c r="F809" s="702"/>
      <c r="G809" s="4256"/>
      <c r="H809" s="4253"/>
      <c r="I809" s="4438"/>
      <c r="J809" s="433"/>
      <c r="K809" s="683" t="s">
        <v>29</v>
      </c>
      <c r="L809" s="700">
        <f>SUM(L802:L808)</f>
        <v>207.8</v>
      </c>
      <c r="M809" s="699"/>
      <c r="N809" s="533"/>
      <c r="O809" s="532"/>
    </row>
    <row r="810" spans="1:15" ht="18" customHeight="1" x14ac:dyDescent="0.2">
      <c r="A810" s="4205" t="s">
        <v>83</v>
      </c>
      <c r="B810" s="4202" t="s">
        <v>33</v>
      </c>
      <c r="C810" s="4208" t="s">
        <v>33</v>
      </c>
      <c r="D810" s="4280" t="s">
        <v>83</v>
      </c>
      <c r="E810" s="4384"/>
      <c r="F810" s="4387" t="s">
        <v>257</v>
      </c>
      <c r="G810" s="4254" t="s">
        <v>250</v>
      </c>
      <c r="H810" s="4251" t="s">
        <v>40</v>
      </c>
      <c r="I810" s="4436" t="s">
        <v>256</v>
      </c>
      <c r="J810" s="711" t="s">
        <v>38</v>
      </c>
      <c r="K810" s="710" t="s">
        <v>118</v>
      </c>
      <c r="L810" s="526">
        <v>0</v>
      </c>
      <c r="M810" s="635" t="s">
        <v>212</v>
      </c>
      <c r="N810" s="708" t="s">
        <v>46</v>
      </c>
      <c r="O810" s="543"/>
    </row>
    <row r="811" spans="1:15" ht="18" customHeight="1" x14ac:dyDescent="0.2">
      <c r="A811" s="4206"/>
      <c r="B811" s="4203"/>
      <c r="C811" s="4209"/>
      <c r="D811" s="4281"/>
      <c r="E811" s="4385"/>
      <c r="F811" s="4388"/>
      <c r="G811" s="4255"/>
      <c r="H811" s="4252"/>
      <c r="I811" s="4437"/>
      <c r="J811" s="709" t="s">
        <v>255</v>
      </c>
      <c r="K811" s="474" t="s">
        <v>202</v>
      </c>
      <c r="L811" s="526"/>
      <c r="M811" s="635"/>
      <c r="N811" s="708"/>
      <c r="O811" s="543"/>
    </row>
    <row r="812" spans="1:15" ht="15.75" customHeight="1" x14ac:dyDescent="0.2">
      <c r="A812" s="4206"/>
      <c r="B812" s="4203"/>
      <c r="C812" s="4209"/>
      <c r="D812" s="4281"/>
      <c r="E812" s="4385"/>
      <c r="F812" s="4388"/>
      <c r="G812" s="4255"/>
      <c r="H812" s="4252"/>
      <c r="I812" s="4437"/>
      <c r="J812" s="433"/>
      <c r="K812" s="707" t="s">
        <v>134</v>
      </c>
      <c r="L812" s="526">
        <v>223.4</v>
      </c>
      <c r="M812" s="545"/>
      <c r="N812" s="544"/>
      <c r="O812" s="543"/>
    </row>
    <row r="813" spans="1:15" ht="16.149999999999999" customHeight="1" x14ac:dyDescent="0.2">
      <c r="A813" s="4206"/>
      <c r="B813" s="4203"/>
      <c r="C813" s="4209"/>
      <c r="D813" s="4281"/>
      <c r="E813" s="4385"/>
      <c r="F813" s="4388"/>
      <c r="G813" s="4255"/>
      <c r="H813" s="4252"/>
      <c r="I813" s="4437"/>
      <c r="J813" s="576"/>
      <c r="K813" s="707" t="s">
        <v>201</v>
      </c>
      <c r="L813" s="526">
        <v>0</v>
      </c>
      <c r="M813" s="545"/>
      <c r="N813" s="544"/>
      <c r="O813" s="543"/>
    </row>
    <row r="814" spans="1:15" ht="24" customHeight="1" x14ac:dyDescent="0.2">
      <c r="A814" s="4206"/>
      <c r="B814" s="4203"/>
      <c r="C814" s="4209"/>
      <c r="D814" s="4281"/>
      <c r="E814" s="4385"/>
      <c r="F814" s="4388"/>
      <c r="G814" s="4255"/>
      <c r="H814" s="4252"/>
      <c r="I814" s="4437"/>
      <c r="J814" s="576"/>
      <c r="K814" s="622" t="s">
        <v>154</v>
      </c>
      <c r="L814" s="526">
        <v>0</v>
      </c>
      <c r="M814" s="545"/>
      <c r="N814" s="544"/>
      <c r="O814" s="543"/>
    </row>
    <row r="815" spans="1:15" ht="18" customHeight="1" x14ac:dyDescent="0.2">
      <c r="A815" s="4206"/>
      <c r="B815" s="4203"/>
      <c r="C815" s="4209"/>
      <c r="D815" s="4281"/>
      <c r="E815" s="4385"/>
      <c r="F815" s="4388"/>
      <c r="G815" s="4255"/>
      <c r="H815" s="4252"/>
      <c r="I815" s="4437"/>
      <c r="J815" s="433"/>
      <c r="K815" s="474" t="s">
        <v>133</v>
      </c>
      <c r="L815" s="526">
        <v>0</v>
      </c>
      <c r="M815" s="545"/>
      <c r="N815" s="544"/>
      <c r="O815" s="543"/>
    </row>
    <row r="816" spans="1:15" ht="13.5" customHeight="1" thickBot="1" x14ac:dyDescent="0.25">
      <c r="A816" s="4206"/>
      <c r="B816" s="4203"/>
      <c r="C816" s="4209"/>
      <c r="D816" s="4281"/>
      <c r="E816" s="4385"/>
      <c r="F816" s="4388"/>
      <c r="G816" s="4255"/>
      <c r="H816" s="4252"/>
      <c r="I816" s="4437"/>
      <c r="J816" s="433"/>
      <c r="K816" s="706" t="s">
        <v>200</v>
      </c>
      <c r="L816" s="688">
        <v>0</v>
      </c>
      <c r="M816" s="705"/>
      <c r="N816" s="704"/>
      <c r="O816" s="685"/>
    </row>
    <row r="817" spans="1:15" ht="12.75" customHeight="1" thickBot="1" x14ac:dyDescent="0.25">
      <c r="A817" s="4207"/>
      <c r="B817" s="4204"/>
      <c r="C817" s="4210"/>
      <c r="D817" s="4282"/>
      <c r="E817" s="4386"/>
      <c r="F817" s="4389"/>
      <c r="G817" s="4256"/>
      <c r="H817" s="4253"/>
      <c r="I817" s="4438"/>
      <c r="J817" s="426"/>
      <c r="K817" s="701" t="s">
        <v>29</v>
      </c>
      <c r="L817" s="700">
        <f>SUM(L810:L816)</f>
        <v>223.4</v>
      </c>
      <c r="M817" s="699"/>
      <c r="N817" s="533"/>
      <c r="O817" s="532"/>
    </row>
    <row r="818" spans="1:15" ht="12.75" customHeight="1" x14ac:dyDescent="0.2">
      <c r="A818" s="4205" t="s">
        <v>83</v>
      </c>
      <c r="B818" s="4202" t="s">
        <v>33</v>
      </c>
      <c r="C818" s="4208" t="s">
        <v>33</v>
      </c>
      <c r="D818" s="4280" t="s">
        <v>80</v>
      </c>
      <c r="E818" s="4214"/>
      <c r="F818" s="4381" t="s">
        <v>254</v>
      </c>
      <c r="G818" s="4254" t="s">
        <v>250</v>
      </c>
      <c r="H818" s="4251" t="s">
        <v>40</v>
      </c>
      <c r="I818" s="4257" t="s">
        <v>253</v>
      </c>
      <c r="J818" s="4269" t="s">
        <v>252</v>
      </c>
      <c r="K818" s="630" t="s">
        <v>118</v>
      </c>
      <c r="L818" s="403"/>
      <c r="M818" s="698"/>
      <c r="N818" s="691"/>
      <c r="O818" s="543"/>
    </row>
    <row r="819" spans="1:15" ht="12.75" customHeight="1" x14ac:dyDescent="0.2">
      <c r="A819" s="4206"/>
      <c r="B819" s="4203"/>
      <c r="C819" s="4209"/>
      <c r="D819" s="4281"/>
      <c r="E819" s="4215"/>
      <c r="F819" s="4382"/>
      <c r="G819" s="4255"/>
      <c r="H819" s="4252"/>
      <c r="I819" s="4258"/>
      <c r="J819" s="4270"/>
      <c r="K819" s="474" t="s">
        <v>202</v>
      </c>
      <c r="L819" s="549"/>
      <c r="M819" s="698"/>
      <c r="N819" s="691"/>
      <c r="O819" s="543"/>
    </row>
    <row r="820" spans="1:15" ht="12.75" customHeight="1" x14ac:dyDescent="0.2">
      <c r="A820" s="4206"/>
      <c r="B820" s="4203"/>
      <c r="C820" s="4209"/>
      <c r="D820" s="4281"/>
      <c r="E820" s="4215"/>
      <c r="F820" s="4382"/>
      <c r="G820" s="4255"/>
      <c r="H820" s="4252"/>
      <c r="I820" s="4258"/>
      <c r="J820" s="4270"/>
      <c r="K820" s="622" t="s">
        <v>134</v>
      </c>
      <c r="L820" s="526">
        <v>46.8</v>
      </c>
      <c r="M820" s="698"/>
      <c r="N820" s="691"/>
      <c r="O820" s="543"/>
    </row>
    <row r="821" spans="1:15" ht="12.75" customHeight="1" x14ac:dyDescent="0.2">
      <c r="A821" s="4206"/>
      <c r="B821" s="4203"/>
      <c r="C821" s="4209"/>
      <c r="D821" s="4281"/>
      <c r="E821" s="4215"/>
      <c r="F821" s="4382"/>
      <c r="G821" s="4255"/>
      <c r="H821" s="4252"/>
      <c r="I821" s="4258"/>
      <c r="J821" s="4270"/>
      <c r="K821" s="622" t="s">
        <v>201</v>
      </c>
      <c r="L821" s="526"/>
      <c r="M821" s="698"/>
      <c r="N821" s="691"/>
      <c r="O821" s="543"/>
    </row>
    <row r="822" spans="1:15" ht="12.75" customHeight="1" x14ac:dyDescent="0.2">
      <c r="A822" s="4206"/>
      <c r="B822" s="4203"/>
      <c r="C822" s="4209"/>
      <c r="D822" s="4281"/>
      <c r="E822" s="4215"/>
      <c r="F822" s="4382"/>
      <c r="G822" s="4255"/>
      <c r="H822" s="4252"/>
      <c r="I822" s="4258"/>
      <c r="J822" s="4270"/>
      <c r="K822" s="622" t="s">
        <v>154</v>
      </c>
      <c r="L822" s="526"/>
      <c r="M822" s="698"/>
      <c r="N822" s="691"/>
      <c r="O822" s="543"/>
    </row>
    <row r="823" spans="1:15" ht="12.75" customHeight="1" x14ac:dyDescent="0.2">
      <c r="A823" s="4206"/>
      <c r="B823" s="4203"/>
      <c r="C823" s="4209"/>
      <c r="D823" s="4281"/>
      <c r="E823" s="4215"/>
      <c r="F823" s="4382"/>
      <c r="G823" s="4255"/>
      <c r="H823" s="4252"/>
      <c r="I823" s="4258"/>
      <c r="J823" s="4270"/>
      <c r="K823" s="602" t="s">
        <v>133</v>
      </c>
      <c r="L823" s="526"/>
      <c r="M823" s="698"/>
      <c r="N823" s="691"/>
      <c r="O823" s="543"/>
    </row>
    <row r="824" spans="1:15" ht="12.75" customHeight="1" thickBot="1" x14ac:dyDescent="0.25">
      <c r="A824" s="4206"/>
      <c r="B824" s="4203"/>
      <c r="C824" s="4209"/>
      <c r="D824" s="4281"/>
      <c r="E824" s="4215"/>
      <c r="F824" s="4382"/>
      <c r="G824" s="4255"/>
      <c r="H824" s="4252"/>
      <c r="I824" s="4258"/>
      <c r="J824" s="4270"/>
      <c r="K824" s="689" t="s">
        <v>200</v>
      </c>
      <c r="L824" s="688"/>
      <c r="M824" s="697"/>
      <c r="N824" s="686"/>
      <c r="O824" s="685"/>
    </row>
    <row r="825" spans="1:15" ht="12.75" customHeight="1" thickBot="1" x14ac:dyDescent="0.25">
      <c r="A825" s="4207"/>
      <c r="B825" s="4204"/>
      <c r="C825" s="4210"/>
      <c r="D825" s="4282"/>
      <c r="E825" s="4216"/>
      <c r="F825" s="4383"/>
      <c r="G825" s="4256"/>
      <c r="H825" s="4253"/>
      <c r="I825" s="4259"/>
      <c r="J825" s="4271"/>
      <c r="K825" s="683" t="s">
        <v>29</v>
      </c>
      <c r="L825" s="456">
        <f>SUM(L818:L824)</f>
        <v>46.8</v>
      </c>
      <c r="M825" s="696"/>
      <c r="N825" s="681"/>
      <c r="O825" s="507"/>
    </row>
    <row r="826" spans="1:15" ht="12.75" customHeight="1" x14ac:dyDescent="0.2">
      <c r="A826" s="4205" t="s">
        <v>83</v>
      </c>
      <c r="B826" s="4202" t="s">
        <v>33</v>
      </c>
      <c r="C826" s="4208" t="s">
        <v>33</v>
      </c>
      <c r="D826" s="4280" t="s">
        <v>74</v>
      </c>
      <c r="E826" s="4214"/>
      <c r="F826" s="4283" t="s">
        <v>251</v>
      </c>
      <c r="G826" s="4254" t="s">
        <v>250</v>
      </c>
      <c r="H826" s="4251" t="s">
        <v>40</v>
      </c>
      <c r="I826" s="4257" t="s">
        <v>249</v>
      </c>
      <c r="J826" s="4230" t="s">
        <v>248</v>
      </c>
      <c r="K826" s="630" t="s">
        <v>118</v>
      </c>
      <c r="L826" s="403"/>
      <c r="M826" s="694"/>
      <c r="N826" s="693"/>
      <c r="O826" s="551"/>
    </row>
    <row r="827" spans="1:15" ht="12.75" customHeight="1" x14ac:dyDescent="0.2">
      <c r="A827" s="4206"/>
      <c r="B827" s="4203"/>
      <c r="C827" s="4209"/>
      <c r="D827" s="4281"/>
      <c r="E827" s="4215"/>
      <c r="F827" s="4284"/>
      <c r="G827" s="4255"/>
      <c r="H827" s="4252"/>
      <c r="I827" s="4258"/>
      <c r="J827" s="4231"/>
      <c r="K827" s="474" t="s">
        <v>202</v>
      </c>
      <c r="L827" s="526"/>
      <c r="M827" s="692"/>
      <c r="N827" s="691"/>
      <c r="O827" s="543"/>
    </row>
    <row r="828" spans="1:15" ht="12.75" customHeight="1" x14ac:dyDescent="0.2">
      <c r="A828" s="4206"/>
      <c r="B828" s="4203"/>
      <c r="C828" s="4209"/>
      <c r="D828" s="4281"/>
      <c r="E828" s="4215"/>
      <c r="F828" s="4284"/>
      <c r="G828" s="4255"/>
      <c r="H828" s="4252"/>
      <c r="I828" s="4258"/>
      <c r="J828" s="4231"/>
      <c r="K828" s="622" t="s">
        <v>134</v>
      </c>
      <c r="L828" s="526"/>
      <c r="M828" s="692"/>
      <c r="N828" s="691"/>
      <c r="O828" s="543"/>
    </row>
    <row r="829" spans="1:15" ht="12.75" customHeight="1" x14ac:dyDescent="0.2">
      <c r="A829" s="4206"/>
      <c r="B829" s="4203"/>
      <c r="C829" s="4209"/>
      <c r="D829" s="4281"/>
      <c r="E829" s="4215"/>
      <c r="F829" s="4284"/>
      <c r="G829" s="4255"/>
      <c r="H829" s="4252"/>
      <c r="I829" s="4258"/>
      <c r="J829" s="4231"/>
      <c r="K829" s="622" t="s">
        <v>201</v>
      </c>
      <c r="L829" s="526"/>
      <c r="M829" s="692"/>
      <c r="N829" s="691"/>
      <c r="O829" s="543"/>
    </row>
    <row r="830" spans="1:15" ht="12.75" customHeight="1" x14ac:dyDescent="0.2">
      <c r="A830" s="4206"/>
      <c r="B830" s="4203"/>
      <c r="C830" s="4209"/>
      <c r="D830" s="4281"/>
      <c r="E830" s="4215"/>
      <c r="F830" s="4284"/>
      <c r="G830" s="4255"/>
      <c r="H830" s="4252"/>
      <c r="I830" s="4258"/>
      <c r="J830" s="4231"/>
      <c r="K830" s="622" t="s">
        <v>154</v>
      </c>
      <c r="L830" s="526">
        <v>256.10000000000002</v>
      </c>
      <c r="M830" s="692"/>
      <c r="N830" s="691"/>
      <c r="O830" s="543"/>
    </row>
    <row r="831" spans="1:15" ht="12.75" customHeight="1" x14ac:dyDescent="0.2">
      <c r="A831" s="4206"/>
      <c r="B831" s="4203"/>
      <c r="C831" s="4209"/>
      <c r="D831" s="4281"/>
      <c r="E831" s="4215"/>
      <c r="F831" s="4284"/>
      <c r="G831" s="4255"/>
      <c r="H831" s="4252"/>
      <c r="I831" s="4258"/>
      <c r="J831" s="4231"/>
      <c r="K831" s="602" t="s">
        <v>133</v>
      </c>
      <c r="L831" s="526"/>
      <c r="M831" s="692"/>
      <c r="N831" s="691"/>
      <c r="O831" s="543"/>
    </row>
    <row r="832" spans="1:15" ht="12.75" customHeight="1" thickBot="1" x14ac:dyDescent="0.25">
      <c r="A832" s="4206"/>
      <c r="B832" s="4203"/>
      <c r="C832" s="4209"/>
      <c r="D832" s="4281"/>
      <c r="E832" s="4215"/>
      <c r="F832" s="4284"/>
      <c r="G832" s="4255"/>
      <c r="H832" s="4252"/>
      <c r="I832" s="4258"/>
      <c r="J832" s="4231"/>
      <c r="K832" s="689" t="s">
        <v>200</v>
      </c>
      <c r="L832" s="688"/>
      <c r="M832" s="687"/>
      <c r="N832" s="686"/>
      <c r="O832" s="685"/>
    </row>
    <row r="833" spans="1:27" ht="12.75" customHeight="1" thickBot="1" x14ac:dyDescent="0.25">
      <c r="A833" s="4207"/>
      <c r="B833" s="4204"/>
      <c r="C833" s="4210"/>
      <c r="D833" s="4282"/>
      <c r="E833" s="4216"/>
      <c r="F833" s="4285"/>
      <c r="G833" s="4256"/>
      <c r="H833" s="4253"/>
      <c r="I833" s="4259"/>
      <c r="J833" s="4232"/>
      <c r="K833" s="683" t="s">
        <v>29</v>
      </c>
      <c r="L833" s="456">
        <f>SUM(L826:L832)</f>
        <v>256.10000000000002</v>
      </c>
      <c r="M833" s="682"/>
      <c r="N833" s="681"/>
      <c r="O833" s="507"/>
    </row>
    <row r="834" spans="1:27" ht="15" thickBot="1" x14ac:dyDescent="0.25">
      <c r="A834" s="390" t="s">
        <v>83</v>
      </c>
      <c r="B834" s="389" t="s">
        <v>33</v>
      </c>
      <c r="C834" s="4316" t="s">
        <v>34</v>
      </c>
      <c r="D834" s="4316"/>
      <c r="E834" s="4316"/>
      <c r="F834" s="4316"/>
      <c r="G834" s="4316"/>
      <c r="H834" s="4316"/>
      <c r="I834" s="4317"/>
      <c r="J834" s="680"/>
      <c r="K834" s="504" t="s">
        <v>29</v>
      </c>
      <c r="L834" s="679">
        <f>L760*1</f>
        <v>4305.3999999999996</v>
      </c>
      <c r="M834" s="678"/>
      <c r="N834" s="678"/>
      <c r="O834" s="677"/>
    </row>
    <row r="835" spans="1:27" ht="23.25" customHeight="1" thickBot="1" x14ac:dyDescent="0.25">
      <c r="A835" s="676" t="s">
        <v>83</v>
      </c>
      <c r="B835" s="676"/>
      <c r="C835" s="4318" t="s">
        <v>32</v>
      </c>
      <c r="D835" s="4318"/>
      <c r="E835" s="4318"/>
      <c r="F835" s="4318"/>
      <c r="G835" s="4318"/>
      <c r="H835" s="4318"/>
      <c r="I835" s="4319"/>
      <c r="J835" s="498"/>
      <c r="K835" s="497" t="s">
        <v>29</v>
      </c>
      <c r="L835" s="675">
        <f>L834*1</f>
        <v>4305.3999999999996</v>
      </c>
      <c r="M835" s="674"/>
      <c r="N835" s="674"/>
      <c r="O835" s="673"/>
    </row>
    <row r="836" spans="1:27" ht="31.5" customHeight="1" thickBot="1" x14ac:dyDescent="0.25">
      <c r="A836" s="672" t="s">
        <v>80</v>
      </c>
      <c r="B836" s="671"/>
      <c r="C836" s="669" t="s">
        <v>247</v>
      </c>
      <c r="D836" s="669"/>
      <c r="E836" s="669"/>
      <c r="F836" s="670"/>
      <c r="G836" s="670"/>
      <c r="H836" s="669"/>
      <c r="I836" s="669"/>
      <c r="J836" s="669"/>
      <c r="K836" s="669"/>
      <c r="L836" s="669"/>
      <c r="M836" s="668"/>
      <c r="N836" s="668"/>
      <c r="O836" s="667"/>
    </row>
    <row r="837" spans="1:27" ht="27" customHeight="1" thickBot="1" x14ac:dyDescent="0.25">
      <c r="A837" s="666"/>
      <c r="B837" s="665"/>
      <c r="C837" s="663"/>
      <c r="D837" s="663"/>
      <c r="E837" s="663"/>
      <c r="F837" s="664"/>
      <c r="G837" s="664"/>
      <c r="H837" s="663"/>
      <c r="I837" s="663"/>
      <c r="J837" s="663"/>
      <c r="K837" s="663"/>
      <c r="L837" s="662"/>
      <c r="M837" s="661" t="s">
        <v>246</v>
      </c>
      <c r="N837" s="650" t="s">
        <v>46</v>
      </c>
      <c r="O837" s="649">
        <v>1</v>
      </c>
    </row>
    <row r="838" spans="1:27" ht="24" customHeight="1" thickBot="1" x14ac:dyDescent="0.25">
      <c r="A838" s="656" t="s">
        <v>80</v>
      </c>
      <c r="B838" s="389" t="s">
        <v>33</v>
      </c>
      <c r="C838" s="660" t="s">
        <v>245</v>
      </c>
      <c r="D838" s="659"/>
      <c r="E838" s="659"/>
      <c r="F838" s="659"/>
      <c r="G838" s="659"/>
      <c r="H838" s="659"/>
      <c r="I838" s="659"/>
      <c r="J838" s="659"/>
      <c r="K838" s="659"/>
      <c r="L838" s="659"/>
      <c r="M838" s="658"/>
      <c r="N838" s="658"/>
      <c r="O838" s="657"/>
    </row>
    <row r="839" spans="1:27" ht="36.6" customHeight="1" thickBot="1" x14ac:dyDescent="0.25">
      <c r="A839" s="656"/>
      <c r="B839" s="389"/>
      <c r="C839" s="653"/>
      <c r="D839" s="655"/>
      <c r="E839" s="653"/>
      <c r="F839" s="653"/>
      <c r="G839" s="653"/>
      <c r="H839" s="653"/>
      <c r="I839" s="653"/>
      <c r="J839" s="654"/>
      <c r="K839" s="653"/>
      <c r="L839" s="652"/>
      <c r="M839" s="651" t="s">
        <v>244</v>
      </c>
      <c r="N839" s="650" t="s">
        <v>46</v>
      </c>
      <c r="O839" s="649">
        <v>1</v>
      </c>
    </row>
    <row r="840" spans="1:27" ht="15" customHeight="1" x14ac:dyDescent="0.2">
      <c r="A840" s="4205" t="s">
        <v>80</v>
      </c>
      <c r="B840" s="4202" t="s">
        <v>33</v>
      </c>
      <c r="C840" s="418" t="s">
        <v>33</v>
      </c>
      <c r="D840" s="4428" t="s">
        <v>243</v>
      </c>
      <c r="E840" s="4429"/>
      <c r="F840" s="4430"/>
      <c r="G840" s="4320" t="s">
        <v>219</v>
      </c>
      <c r="H840" s="4331" t="s">
        <v>40</v>
      </c>
      <c r="I840" s="4257" t="s">
        <v>39</v>
      </c>
      <c r="J840" s="4230" t="s">
        <v>38</v>
      </c>
      <c r="K840" s="444" t="s">
        <v>118</v>
      </c>
      <c r="L840" s="648">
        <f>L849+L858+L867+L877+L882</f>
        <v>80.599999999999994</v>
      </c>
      <c r="M840" s="579" t="s">
        <v>242</v>
      </c>
      <c r="N840" s="578" t="s">
        <v>46</v>
      </c>
      <c r="O840" s="637">
        <v>1</v>
      </c>
    </row>
    <row r="841" spans="1:27" ht="15" customHeight="1" x14ac:dyDescent="0.2">
      <c r="A841" s="4206"/>
      <c r="B841" s="4203"/>
      <c r="C841" s="407"/>
      <c r="D841" s="4431"/>
      <c r="E841" s="4432"/>
      <c r="F841" s="4373"/>
      <c r="G841" s="4321"/>
      <c r="H841" s="4252"/>
      <c r="I841" s="4258"/>
      <c r="J841" s="4231"/>
      <c r="K841" s="442" t="s">
        <v>202</v>
      </c>
      <c r="L841" s="645">
        <f>L850+L859+L868+L878+L883+L888+L897+L906+L906</f>
        <v>0</v>
      </c>
      <c r="M841" s="592"/>
      <c r="N841" s="591"/>
      <c r="O841" s="620"/>
    </row>
    <row r="842" spans="1:27" ht="15" x14ac:dyDescent="0.2">
      <c r="A842" s="4206"/>
      <c r="B842" s="4203"/>
      <c r="C842" s="407"/>
      <c r="D842" s="4433"/>
      <c r="E842" s="4432"/>
      <c r="F842" s="4373"/>
      <c r="G842" s="4321"/>
      <c r="H842" s="4252"/>
      <c r="I842" s="4258"/>
      <c r="J842" s="4231"/>
      <c r="K842" s="437" t="s">
        <v>134</v>
      </c>
      <c r="L842" s="647">
        <f>L851+L860+L869+L879+L884</f>
        <v>451.7</v>
      </c>
      <c r="M842" s="646"/>
      <c r="N842" s="621"/>
      <c r="O842" s="620"/>
      <c r="AA842" s="342"/>
    </row>
    <row r="843" spans="1:27" ht="15" x14ac:dyDescent="0.2">
      <c r="A843" s="4206"/>
      <c r="B843" s="4203"/>
      <c r="C843" s="407"/>
      <c r="D843" s="4433"/>
      <c r="E843" s="4432"/>
      <c r="F843" s="4373"/>
      <c r="G843" s="4321"/>
      <c r="H843" s="4252"/>
      <c r="I843" s="4258"/>
      <c r="J843" s="433"/>
      <c r="K843" s="437" t="s">
        <v>201</v>
      </c>
      <c r="L843" s="645">
        <f>L852+L861+L870+L880+L885</f>
        <v>0</v>
      </c>
      <c r="M843" s="592"/>
      <c r="N843" s="621"/>
      <c r="O843" s="620"/>
    </row>
    <row r="844" spans="1:27" ht="15" x14ac:dyDescent="0.2">
      <c r="A844" s="4206"/>
      <c r="B844" s="4203"/>
      <c r="C844" s="407"/>
      <c r="D844" s="4433"/>
      <c r="E844" s="4432"/>
      <c r="F844" s="4373"/>
      <c r="G844" s="4321"/>
      <c r="H844" s="4252"/>
      <c r="I844" s="4258"/>
      <c r="J844" s="433"/>
      <c r="K844" s="437" t="s">
        <v>154</v>
      </c>
      <c r="L844" s="645">
        <f>L853+L862</f>
        <v>64.3</v>
      </c>
      <c r="M844" s="592"/>
      <c r="N844" s="621"/>
      <c r="O844" s="620"/>
    </row>
    <row r="845" spans="1:27" ht="15" x14ac:dyDescent="0.2">
      <c r="A845" s="4206"/>
      <c r="B845" s="4203"/>
      <c r="C845" s="407"/>
      <c r="D845" s="4433"/>
      <c r="E845" s="4432"/>
      <c r="F845" s="4373"/>
      <c r="G845" s="4321"/>
      <c r="H845" s="4252"/>
      <c r="I845" s="4258"/>
      <c r="J845" s="433"/>
      <c r="K845" s="437" t="s">
        <v>200</v>
      </c>
      <c r="L845" s="645">
        <f>L864</f>
        <v>0</v>
      </c>
      <c r="M845" s="592"/>
      <c r="N845" s="621"/>
      <c r="O845" s="620"/>
    </row>
    <row r="846" spans="1:27" ht="15" x14ac:dyDescent="0.2">
      <c r="A846" s="4206"/>
      <c r="B846" s="4203"/>
      <c r="C846" s="407"/>
      <c r="D846" s="4433"/>
      <c r="E846" s="4432"/>
      <c r="F846" s="4373"/>
      <c r="G846" s="4321"/>
      <c r="H846" s="4252"/>
      <c r="I846" s="4258"/>
      <c r="J846" s="433"/>
      <c r="K846" s="437" t="s">
        <v>133</v>
      </c>
      <c r="L846" s="644">
        <f>L855+L863</f>
        <v>0</v>
      </c>
      <c r="M846" s="635"/>
      <c r="N846" s="589"/>
      <c r="O846" s="634"/>
    </row>
    <row r="847" spans="1:27" ht="15.75" thickBot="1" x14ac:dyDescent="0.25">
      <c r="A847" s="4206"/>
      <c r="B847" s="4203"/>
      <c r="C847" s="407"/>
      <c r="D847" s="4433"/>
      <c r="E847" s="4432"/>
      <c r="F847" s="4373"/>
      <c r="G847" s="4321"/>
      <c r="H847" s="4252"/>
      <c r="I847" s="4258"/>
      <c r="J847" s="537"/>
      <c r="K847" s="432" t="s">
        <v>199</v>
      </c>
      <c r="L847" s="643">
        <f>L865</f>
        <v>0</v>
      </c>
      <c r="M847" s="562"/>
      <c r="N847" s="561"/>
      <c r="O847" s="633"/>
    </row>
    <row r="848" spans="1:27" ht="22.5" customHeight="1" thickBot="1" x14ac:dyDescent="0.25">
      <c r="A848" s="4207"/>
      <c r="B848" s="4204"/>
      <c r="C848" s="397"/>
      <c r="D848" s="4434"/>
      <c r="E848" s="4435"/>
      <c r="F848" s="4374"/>
      <c r="G848" s="4322"/>
      <c r="H848" s="4332"/>
      <c r="I848" s="4259"/>
      <c r="J848" s="612"/>
      <c r="K848" s="457" t="s">
        <v>29</v>
      </c>
      <c r="L848" s="642">
        <f>SUM(L840:L847)</f>
        <v>596.59999999999991</v>
      </c>
      <c r="M848" s="641"/>
      <c r="N848" s="640"/>
      <c r="O848" s="639"/>
    </row>
    <row r="849" spans="1:28" ht="15" x14ac:dyDescent="0.2">
      <c r="A849" s="4205" t="s">
        <v>80</v>
      </c>
      <c r="B849" s="4202" t="s">
        <v>33</v>
      </c>
      <c r="C849" s="4208" t="s">
        <v>33</v>
      </c>
      <c r="D849" s="531" t="s">
        <v>33</v>
      </c>
      <c r="E849" s="582"/>
      <c r="F849" s="4395" t="s">
        <v>241</v>
      </c>
      <c r="G849" s="4320" t="s">
        <v>219</v>
      </c>
      <c r="H849" s="4331" t="s">
        <v>40</v>
      </c>
      <c r="I849" s="4257" t="s">
        <v>232</v>
      </c>
      <c r="J849" s="581" t="s">
        <v>38</v>
      </c>
      <c r="K849" s="529" t="s">
        <v>118</v>
      </c>
      <c r="L849" s="580"/>
      <c r="M849" s="579" t="s">
        <v>212</v>
      </c>
      <c r="N849" s="578" t="s">
        <v>46</v>
      </c>
      <c r="O849" s="637">
        <v>1</v>
      </c>
    </row>
    <row r="850" spans="1:28" ht="15" x14ac:dyDescent="0.2">
      <c r="A850" s="4206"/>
      <c r="B850" s="4203"/>
      <c r="C850" s="4209"/>
      <c r="D850" s="528"/>
      <c r="E850" s="565"/>
      <c r="F850" s="4396"/>
      <c r="G850" s="4321"/>
      <c r="H850" s="4252"/>
      <c r="I850" s="4258"/>
      <c r="J850" s="576" t="s">
        <v>240</v>
      </c>
      <c r="K850" s="474" t="s">
        <v>202</v>
      </c>
      <c r="L850" s="575"/>
      <c r="M850" s="574"/>
      <c r="N850" s="573"/>
      <c r="O850" s="620"/>
    </row>
    <row r="851" spans="1:28" ht="15" x14ac:dyDescent="0.2">
      <c r="A851" s="4206"/>
      <c r="B851" s="4203"/>
      <c r="C851" s="4209"/>
      <c r="D851" s="528"/>
      <c r="E851" s="565"/>
      <c r="F851" s="4396"/>
      <c r="G851" s="4321"/>
      <c r="H851" s="4252"/>
      <c r="I851" s="4258"/>
      <c r="J851" s="576"/>
      <c r="K851" s="527" t="s">
        <v>134</v>
      </c>
      <c r="L851" s="575">
        <v>2</v>
      </c>
      <c r="M851" s="570"/>
      <c r="N851" s="569"/>
      <c r="O851" s="620"/>
      <c r="AB851" s="342"/>
    </row>
    <row r="852" spans="1:28" ht="15" x14ac:dyDescent="0.2">
      <c r="A852" s="4206"/>
      <c r="B852" s="4203"/>
      <c r="C852" s="4209"/>
      <c r="D852" s="521"/>
      <c r="E852" s="565"/>
      <c r="F852" s="4396"/>
      <c r="G852" s="4321"/>
      <c r="H852" s="4252"/>
      <c r="I852" s="4258"/>
      <c r="J852" s="433"/>
      <c r="K852" s="527" t="s">
        <v>201</v>
      </c>
      <c r="L852" s="575"/>
      <c r="M852" s="592"/>
      <c r="N852" s="621"/>
      <c r="O852" s="620"/>
    </row>
    <row r="853" spans="1:28" ht="15" x14ac:dyDescent="0.2">
      <c r="A853" s="4206"/>
      <c r="B853" s="4203"/>
      <c r="C853" s="4209"/>
      <c r="D853" s="521"/>
      <c r="E853" s="565"/>
      <c r="F853" s="4396"/>
      <c r="G853" s="4321"/>
      <c r="H853" s="4252"/>
      <c r="I853" s="4258"/>
      <c r="J853" s="433"/>
      <c r="K853" s="527" t="s">
        <v>154</v>
      </c>
      <c r="L853" s="575">
        <v>64.3</v>
      </c>
      <c r="M853" s="592"/>
      <c r="N853" s="621"/>
      <c r="O853" s="620"/>
    </row>
    <row r="854" spans="1:28" ht="15" x14ac:dyDescent="0.2">
      <c r="A854" s="4206"/>
      <c r="B854" s="4203"/>
      <c r="C854" s="4209"/>
      <c r="D854" s="521"/>
      <c r="E854" s="565"/>
      <c r="F854" s="4396"/>
      <c r="G854" s="4321"/>
      <c r="H854" s="4252"/>
      <c r="I854" s="4258"/>
      <c r="J854" s="433"/>
      <c r="K854" s="519" t="s">
        <v>200</v>
      </c>
      <c r="L854" s="587"/>
      <c r="M854" s="562"/>
      <c r="N854" s="561"/>
      <c r="O854" s="633"/>
    </row>
    <row r="855" spans="1:28" ht="15" x14ac:dyDescent="0.2">
      <c r="A855" s="4206"/>
      <c r="B855" s="4203"/>
      <c r="C855" s="4209"/>
      <c r="D855" s="521"/>
      <c r="E855" s="565"/>
      <c r="F855" s="4396"/>
      <c r="G855" s="4321"/>
      <c r="H855" s="4252"/>
      <c r="I855" s="4258"/>
      <c r="J855" s="433"/>
      <c r="K855" s="527" t="s">
        <v>133</v>
      </c>
      <c r="L855" s="636"/>
      <c r="M855" s="635"/>
      <c r="N855" s="589"/>
      <c r="O855" s="634"/>
    </row>
    <row r="856" spans="1:28" ht="15.75" thickBot="1" x14ac:dyDescent="0.25">
      <c r="A856" s="4206"/>
      <c r="B856" s="4203"/>
      <c r="C856" s="4209"/>
      <c r="D856" s="521"/>
      <c r="E856" s="565"/>
      <c r="F856" s="4396"/>
      <c r="G856" s="4321"/>
      <c r="H856" s="4252"/>
      <c r="I856" s="4258"/>
      <c r="J856" s="537"/>
      <c r="K856" s="542" t="s">
        <v>199</v>
      </c>
      <c r="L856" s="587"/>
      <c r="M856" s="562"/>
      <c r="N856" s="561"/>
      <c r="O856" s="633"/>
    </row>
    <row r="857" spans="1:28" ht="13.5" customHeight="1" thickBot="1" x14ac:dyDescent="0.25">
      <c r="A857" s="4207"/>
      <c r="B857" s="4204"/>
      <c r="C857" s="4210"/>
      <c r="D857" s="513"/>
      <c r="E857" s="459"/>
      <c r="F857" s="4397"/>
      <c r="G857" s="4322"/>
      <c r="H857" s="4332"/>
      <c r="I857" s="4259"/>
      <c r="J857" s="612"/>
      <c r="K857" s="555" t="s">
        <v>29</v>
      </c>
      <c r="L857" s="510">
        <f>SUM(L849:L855)</f>
        <v>66.3</v>
      </c>
      <c r="M857" s="557"/>
      <c r="N857" s="594"/>
      <c r="O857" s="593"/>
    </row>
    <row r="858" spans="1:28" ht="15" x14ac:dyDescent="0.2">
      <c r="A858" s="4205" t="s">
        <v>80</v>
      </c>
      <c r="B858" s="4202" t="s">
        <v>33</v>
      </c>
      <c r="C858" s="4208" t="s">
        <v>33</v>
      </c>
      <c r="D858" s="583" t="s">
        <v>35</v>
      </c>
      <c r="E858" s="582"/>
      <c r="F858" s="4395" t="s">
        <v>239</v>
      </c>
      <c r="G858" s="4320" t="s">
        <v>219</v>
      </c>
      <c r="H858" s="4404" t="s">
        <v>40</v>
      </c>
      <c r="I858" s="4398" t="s">
        <v>229</v>
      </c>
      <c r="J858" s="581" t="s">
        <v>38</v>
      </c>
      <c r="K858" s="529" t="s">
        <v>118</v>
      </c>
      <c r="L858" s="580">
        <v>0</v>
      </c>
      <c r="M858" s="579" t="s">
        <v>212</v>
      </c>
      <c r="N858" s="578" t="s">
        <v>46</v>
      </c>
      <c r="O858" s="637"/>
      <c r="P858" s="632"/>
      <c r="R858" s="342"/>
    </row>
    <row r="859" spans="1:28" ht="15" x14ac:dyDescent="0.2">
      <c r="A859" s="4206"/>
      <c r="B859" s="4203"/>
      <c r="C859" s="4209"/>
      <c r="D859" s="521"/>
      <c r="E859" s="565"/>
      <c r="F859" s="4396"/>
      <c r="G859" s="4321"/>
      <c r="H859" s="4342"/>
      <c r="I859" s="4399"/>
      <c r="J859" s="576" t="s">
        <v>238</v>
      </c>
      <c r="K859" s="474" t="s">
        <v>202</v>
      </c>
      <c r="L859" s="575"/>
      <c r="M859" s="574"/>
      <c r="N859" s="573"/>
      <c r="O859" s="620"/>
      <c r="P859" s="632"/>
      <c r="R859" s="342"/>
    </row>
    <row r="860" spans="1:28" ht="15" x14ac:dyDescent="0.2">
      <c r="A860" s="4206"/>
      <c r="B860" s="4203"/>
      <c r="C860" s="4209"/>
      <c r="D860" s="521"/>
      <c r="E860" s="565"/>
      <c r="F860" s="4396"/>
      <c r="G860" s="4321"/>
      <c r="H860" s="4342"/>
      <c r="I860" s="4399"/>
      <c r="J860" s="576"/>
      <c r="K860" s="527" t="s">
        <v>134</v>
      </c>
      <c r="L860" s="575"/>
      <c r="M860" s="570"/>
      <c r="N860" s="569"/>
      <c r="O860" s="620"/>
    </row>
    <row r="861" spans="1:28" ht="15" x14ac:dyDescent="0.2">
      <c r="A861" s="4206"/>
      <c r="B861" s="4203"/>
      <c r="C861" s="4209"/>
      <c r="D861" s="521"/>
      <c r="E861" s="565"/>
      <c r="F861" s="4396"/>
      <c r="G861" s="4321"/>
      <c r="H861" s="4342"/>
      <c r="I861" s="4399"/>
      <c r="J861" s="433"/>
      <c r="K861" s="527" t="s">
        <v>201</v>
      </c>
      <c r="L861" s="575"/>
      <c r="M861" s="592"/>
      <c r="N861" s="621"/>
      <c r="O861" s="620"/>
    </row>
    <row r="862" spans="1:28" ht="15" x14ac:dyDescent="0.2">
      <c r="A862" s="4206"/>
      <c r="B862" s="4203"/>
      <c r="C862" s="4209"/>
      <c r="D862" s="521"/>
      <c r="E862" s="565"/>
      <c r="F862" s="4396"/>
      <c r="G862" s="4321"/>
      <c r="H862" s="4342"/>
      <c r="I862" s="4399"/>
      <c r="J862" s="433"/>
      <c r="K862" s="527" t="s">
        <v>154</v>
      </c>
      <c r="L862" s="575"/>
      <c r="M862" s="592"/>
      <c r="N862" s="621"/>
      <c r="O862" s="620"/>
    </row>
    <row r="863" spans="1:28" ht="15" x14ac:dyDescent="0.2">
      <c r="A863" s="4206"/>
      <c r="B863" s="4203"/>
      <c r="C863" s="4209"/>
      <c r="D863" s="521"/>
      <c r="E863" s="565"/>
      <c r="F863" s="4396"/>
      <c r="G863" s="4321"/>
      <c r="H863" s="4342"/>
      <c r="I863" s="4399"/>
      <c r="J863" s="433"/>
      <c r="K863" s="527" t="s">
        <v>200</v>
      </c>
      <c r="L863" s="575"/>
      <c r="M863" s="592"/>
      <c r="N863" s="621"/>
      <c r="O863" s="620"/>
    </row>
    <row r="864" spans="1:28" ht="15" x14ac:dyDescent="0.2">
      <c r="A864" s="4206"/>
      <c r="B864" s="4203"/>
      <c r="C864" s="4209"/>
      <c r="D864" s="521"/>
      <c r="E864" s="565"/>
      <c r="F864" s="4396"/>
      <c r="G864" s="4321"/>
      <c r="H864" s="4342"/>
      <c r="I864" s="4399"/>
      <c r="J864" s="433"/>
      <c r="K864" s="527" t="s">
        <v>133</v>
      </c>
      <c r="L864" s="636"/>
      <c r="M864" s="635"/>
      <c r="N864" s="589"/>
      <c r="O864" s="634"/>
    </row>
    <row r="865" spans="1:30" ht="15.75" thickBot="1" x14ac:dyDescent="0.25">
      <c r="A865" s="4206"/>
      <c r="B865" s="4203"/>
      <c r="C865" s="4209"/>
      <c r="D865" s="521"/>
      <c r="E865" s="565"/>
      <c r="F865" s="4396"/>
      <c r="G865" s="4321"/>
      <c r="H865" s="4342"/>
      <c r="I865" s="4399"/>
      <c r="J865" s="537"/>
      <c r="K865" s="542" t="s">
        <v>199</v>
      </c>
      <c r="L865" s="587"/>
      <c r="M865" s="562"/>
      <c r="N865" s="561"/>
      <c r="O865" s="633"/>
      <c r="P865" s="632"/>
      <c r="R865" s="342"/>
    </row>
    <row r="866" spans="1:30" ht="15" customHeight="1" thickBot="1" x14ac:dyDescent="0.25">
      <c r="A866" s="4207"/>
      <c r="B866" s="4204"/>
      <c r="C866" s="4210"/>
      <c r="D866" s="513"/>
      <c r="E866" s="459"/>
      <c r="F866" s="4397"/>
      <c r="G866" s="4322"/>
      <c r="H866" s="4405"/>
      <c r="I866" s="4400"/>
      <c r="J866" s="612"/>
      <c r="K866" s="555" t="s">
        <v>29</v>
      </c>
      <c r="L866" s="510">
        <f>SUM(L858:L865)</f>
        <v>0</v>
      </c>
      <c r="M866" s="557"/>
      <c r="N866" s="594"/>
      <c r="O866" s="593"/>
    </row>
    <row r="867" spans="1:30" ht="15" customHeight="1" x14ac:dyDescent="0.2">
      <c r="A867" s="4205" t="s">
        <v>80</v>
      </c>
      <c r="B867" s="4202" t="s">
        <v>33</v>
      </c>
      <c r="C867" s="4208" t="s">
        <v>33</v>
      </c>
      <c r="D867" s="631" t="s">
        <v>103</v>
      </c>
      <c r="E867" s="4401"/>
      <c r="F867" s="4395" t="s">
        <v>237</v>
      </c>
      <c r="G867" s="4289" t="s">
        <v>219</v>
      </c>
      <c r="H867" s="4341" t="s">
        <v>40</v>
      </c>
      <c r="I867" s="4257" t="s">
        <v>236</v>
      </c>
      <c r="J867" s="581" t="s">
        <v>38</v>
      </c>
      <c r="K867" s="630" t="s">
        <v>118</v>
      </c>
      <c r="L867" s="479">
        <v>40</v>
      </c>
      <c r="M867" s="629" t="s">
        <v>235</v>
      </c>
      <c r="N867" s="628" t="s">
        <v>46</v>
      </c>
      <c r="O867" s="627">
        <v>5</v>
      </c>
    </row>
    <row r="868" spans="1:30" ht="15" customHeight="1" x14ac:dyDescent="0.2">
      <c r="A868" s="4206"/>
      <c r="B868" s="4203"/>
      <c r="C868" s="4209"/>
      <c r="D868" s="626"/>
      <c r="E868" s="4402"/>
      <c r="F868" s="4396"/>
      <c r="G868" s="4290"/>
      <c r="H868" s="4342"/>
      <c r="I868" s="4258"/>
      <c r="J868" s="470" t="s">
        <v>231</v>
      </c>
      <c r="K868" s="474" t="s">
        <v>202</v>
      </c>
      <c r="L868" s="473"/>
      <c r="M868" s="625"/>
      <c r="N868" s="624"/>
      <c r="O868" s="623"/>
    </row>
    <row r="869" spans="1:30" ht="15" x14ac:dyDescent="0.2">
      <c r="A869" s="4206"/>
      <c r="B869" s="4203"/>
      <c r="C869" s="4209"/>
      <c r="D869" s="619"/>
      <c r="E869" s="4402"/>
      <c r="F869" s="4396"/>
      <c r="G869" s="4290"/>
      <c r="H869" s="4342"/>
      <c r="I869" s="4258"/>
      <c r="K869" s="622" t="s">
        <v>134</v>
      </c>
      <c r="L869" s="473">
        <v>30</v>
      </c>
      <c r="M869" s="570"/>
      <c r="N869" s="569"/>
      <c r="O869" s="620"/>
    </row>
    <row r="870" spans="1:30" ht="15" x14ac:dyDescent="0.2">
      <c r="A870" s="4206"/>
      <c r="B870" s="4203"/>
      <c r="C870" s="4209"/>
      <c r="D870" s="619"/>
      <c r="E870" s="4402"/>
      <c r="F870" s="4396"/>
      <c r="G870" s="4290"/>
      <c r="H870" s="4342"/>
      <c r="I870" s="4258"/>
      <c r="J870" s="433"/>
      <c r="K870" s="622" t="s">
        <v>201</v>
      </c>
      <c r="L870" s="473"/>
      <c r="M870" s="592"/>
      <c r="N870" s="621"/>
      <c r="O870" s="620"/>
    </row>
    <row r="871" spans="1:30" ht="15.75" thickBot="1" x14ac:dyDescent="0.25">
      <c r="A871" s="4206"/>
      <c r="B871" s="4203"/>
      <c r="C871" s="4209"/>
      <c r="D871" s="619"/>
      <c r="E871" s="4402"/>
      <c r="F871" s="4396"/>
      <c r="G871" s="4290"/>
      <c r="H871" s="4342"/>
      <c r="I871" s="4258"/>
      <c r="J871" s="433"/>
      <c r="K871" s="618"/>
      <c r="L871" s="617"/>
      <c r="M871" s="616"/>
      <c r="N871" s="615"/>
      <c r="O871" s="614"/>
    </row>
    <row r="872" spans="1:30" ht="13.9" customHeight="1" thickBot="1" x14ac:dyDescent="0.25">
      <c r="A872" s="4207"/>
      <c r="B872" s="4204"/>
      <c r="C872" s="4210"/>
      <c r="D872" s="613"/>
      <c r="E872" s="4403"/>
      <c r="F872" s="4397"/>
      <c r="G872" s="4290"/>
      <c r="H872" s="4342"/>
      <c r="I872" s="4259"/>
      <c r="J872" s="612"/>
      <c r="K872" s="555" t="s">
        <v>29</v>
      </c>
      <c r="L872" s="510">
        <f>SUM(L867:L871)</f>
        <v>70</v>
      </c>
      <c r="M872" s="595"/>
      <c r="N872" s="594"/>
      <c r="O872" s="593"/>
    </row>
    <row r="873" spans="1:30" ht="25.9" hidden="1" customHeight="1" x14ac:dyDescent="0.2">
      <c r="A873" s="409" t="s">
        <v>80</v>
      </c>
      <c r="B873" s="408" t="s">
        <v>33</v>
      </c>
      <c r="C873" s="522" t="s">
        <v>33</v>
      </c>
      <c r="D873" s="611" t="s">
        <v>103</v>
      </c>
      <c r="E873" s="4249" t="s">
        <v>33</v>
      </c>
      <c r="F873" s="610"/>
      <c r="G873" s="4290"/>
      <c r="H873" s="4342"/>
      <c r="I873" s="609"/>
      <c r="J873" s="608"/>
      <c r="K873" s="607" t="s">
        <v>118</v>
      </c>
      <c r="L873" s="403"/>
      <c r="M873" s="606"/>
      <c r="N873" s="605"/>
      <c r="O873" s="604"/>
      <c r="Y873" s="342"/>
      <c r="Z873" s="342"/>
    </row>
    <row r="874" spans="1:30" ht="18" hidden="1" customHeight="1" x14ac:dyDescent="0.2">
      <c r="A874" s="409"/>
      <c r="B874" s="408"/>
      <c r="C874" s="522"/>
      <c r="D874" s="598"/>
      <c r="E874" s="4249"/>
      <c r="F874" s="596"/>
      <c r="G874" s="4290"/>
      <c r="H874" s="4342"/>
      <c r="I874" s="405"/>
      <c r="J874" s="603"/>
      <c r="K874" s="602" t="s">
        <v>134</v>
      </c>
      <c r="L874" s="526"/>
      <c r="M874" s="430"/>
      <c r="N874" s="601"/>
      <c r="O874" s="400"/>
      <c r="Y874" s="342"/>
      <c r="Z874" s="342"/>
    </row>
    <row r="875" spans="1:30" ht="15.75" hidden="1" customHeight="1" thickBot="1" x14ac:dyDescent="0.25">
      <c r="A875" s="409"/>
      <c r="B875" s="408"/>
      <c r="C875" s="522"/>
      <c r="D875" s="598"/>
      <c r="E875" s="4249"/>
      <c r="F875" s="596"/>
      <c r="G875" s="4290"/>
      <c r="H875" s="4342"/>
      <c r="I875" s="405"/>
      <c r="J875" s="537"/>
      <c r="K875" s="404" t="s">
        <v>201</v>
      </c>
      <c r="L875" s="518"/>
      <c r="M875" s="423"/>
      <c r="N875" s="599"/>
      <c r="O875" s="421"/>
    </row>
    <row r="876" spans="1:30" ht="16.5" hidden="1" customHeight="1" thickBot="1" x14ac:dyDescent="0.25">
      <c r="A876" s="409"/>
      <c r="B876" s="408"/>
      <c r="C876" s="522"/>
      <c r="D876" s="598"/>
      <c r="E876" s="4250"/>
      <c r="F876" s="596"/>
      <c r="G876" s="4291"/>
      <c r="H876" s="4343"/>
      <c r="I876" s="405"/>
      <c r="J876" s="537"/>
      <c r="K876" s="555" t="s">
        <v>29</v>
      </c>
      <c r="L876" s="510">
        <f>SUM(L873:L875)</f>
        <v>0</v>
      </c>
      <c r="M876" s="595"/>
      <c r="N876" s="594"/>
      <c r="O876" s="593"/>
    </row>
    <row r="877" spans="1:30" ht="15" customHeight="1" x14ac:dyDescent="0.2">
      <c r="A877" s="4205" t="s">
        <v>80</v>
      </c>
      <c r="B877" s="4202" t="s">
        <v>33</v>
      </c>
      <c r="C877" s="4208" t="s">
        <v>33</v>
      </c>
      <c r="D877" s="583" t="s">
        <v>101</v>
      </c>
      <c r="E877" s="582"/>
      <c r="F877" s="4406" t="s">
        <v>234</v>
      </c>
      <c r="G877" s="4320" t="s">
        <v>219</v>
      </c>
      <c r="H877" s="4331" t="s">
        <v>40</v>
      </c>
      <c r="I877" s="4257" t="s">
        <v>232</v>
      </c>
      <c r="J877" s="581" t="s">
        <v>38</v>
      </c>
      <c r="K877" s="529" t="s">
        <v>118</v>
      </c>
      <c r="L877" s="575">
        <v>40.6</v>
      </c>
      <c r="M877" s="579"/>
      <c r="N877" s="591"/>
      <c r="O877" s="572"/>
      <c r="AA877" s="342"/>
      <c r="AB877" s="342"/>
      <c r="AC877" s="342"/>
      <c r="AD877" s="342"/>
    </row>
    <row r="878" spans="1:30" ht="15" customHeight="1" x14ac:dyDescent="0.2">
      <c r="A878" s="4206"/>
      <c r="B878" s="4203"/>
      <c r="C878" s="4209"/>
      <c r="D878" s="521"/>
      <c r="E878" s="565"/>
      <c r="F878" s="4407"/>
      <c r="G878" s="4321"/>
      <c r="H878" s="4252"/>
      <c r="I878" s="4258"/>
      <c r="J878" s="576" t="s">
        <v>231</v>
      </c>
      <c r="K878" s="474" t="s">
        <v>202</v>
      </c>
      <c r="L878" s="575"/>
      <c r="M878" s="592"/>
      <c r="N878" s="591"/>
      <c r="O878" s="572"/>
      <c r="AA878" s="342"/>
      <c r="AB878" s="342"/>
      <c r="AC878" s="342"/>
      <c r="AD878" s="342"/>
    </row>
    <row r="879" spans="1:30" ht="15" x14ac:dyDescent="0.2">
      <c r="A879" s="4206"/>
      <c r="B879" s="4203"/>
      <c r="C879" s="4209"/>
      <c r="D879" s="521"/>
      <c r="E879" s="565"/>
      <c r="F879" s="4407"/>
      <c r="G879" s="4321"/>
      <c r="H879" s="4252"/>
      <c r="I879" s="4258"/>
      <c r="J879" s="576"/>
      <c r="K879" s="527" t="s">
        <v>134</v>
      </c>
      <c r="L879" s="575"/>
      <c r="M879" s="590"/>
      <c r="N879" s="589"/>
      <c r="O879" s="568"/>
      <c r="AA879" s="342"/>
      <c r="AB879" s="342"/>
      <c r="AC879" s="342"/>
      <c r="AD879" s="342"/>
    </row>
    <row r="880" spans="1:30" ht="15.75" thickBot="1" x14ac:dyDescent="0.25">
      <c r="A880" s="4206"/>
      <c r="B880" s="4203"/>
      <c r="C880" s="4209"/>
      <c r="D880" s="521"/>
      <c r="E880" s="565"/>
      <c r="F880" s="564"/>
      <c r="G880" s="4321"/>
      <c r="H880" s="4252"/>
      <c r="I880" s="4258"/>
      <c r="J880" s="588"/>
      <c r="K880" s="542" t="s">
        <v>201</v>
      </c>
      <c r="L880" s="587"/>
      <c r="M880" s="586"/>
      <c r="N880" s="561"/>
      <c r="O880" s="560"/>
      <c r="AA880" s="342"/>
      <c r="AB880" s="342"/>
      <c r="AC880" s="342"/>
      <c r="AD880" s="342"/>
    </row>
    <row r="881" spans="1:30" ht="16.5" customHeight="1" thickBot="1" x14ac:dyDescent="0.25">
      <c r="A881" s="4207"/>
      <c r="B881" s="4204"/>
      <c r="C881" s="4210"/>
      <c r="D881" s="513"/>
      <c r="E881" s="459"/>
      <c r="F881" s="585"/>
      <c r="G881" s="4322"/>
      <c r="H881" s="4332"/>
      <c r="I881" s="4259"/>
      <c r="J881" s="584"/>
      <c r="K881" s="555" t="s">
        <v>29</v>
      </c>
      <c r="L881" s="510">
        <f>SUM(L877:L880)</f>
        <v>40.6</v>
      </c>
      <c r="M881" s="557"/>
      <c r="N881" s="508"/>
      <c r="O881" s="558"/>
      <c r="AA881" s="342"/>
      <c r="AB881" s="342"/>
      <c r="AC881" s="342"/>
      <c r="AD881" s="342"/>
    </row>
    <row r="882" spans="1:30" ht="15" x14ac:dyDescent="0.2">
      <c r="A882" s="4205" t="s">
        <v>80</v>
      </c>
      <c r="B882" s="4202" t="s">
        <v>33</v>
      </c>
      <c r="C882" s="4208" t="s">
        <v>33</v>
      </c>
      <c r="D882" s="583" t="s">
        <v>97</v>
      </c>
      <c r="E882" s="582"/>
      <c r="F882" s="4406" t="s">
        <v>233</v>
      </c>
      <c r="G882" s="4320" t="s">
        <v>219</v>
      </c>
      <c r="H882" s="4331" t="s">
        <v>40</v>
      </c>
      <c r="I882" s="4257" t="s">
        <v>232</v>
      </c>
      <c r="J882" s="581" t="s">
        <v>38</v>
      </c>
      <c r="K882" s="529" t="s">
        <v>118</v>
      </c>
      <c r="L882" s="580"/>
      <c r="M882" s="579"/>
      <c r="N882" s="578"/>
      <c r="O882" s="577"/>
      <c r="AA882" s="342"/>
      <c r="AB882" s="342"/>
      <c r="AC882" s="342"/>
      <c r="AD882" s="342"/>
    </row>
    <row r="883" spans="1:30" ht="15" x14ac:dyDescent="0.2">
      <c r="A883" s="4206"/>
      <c r="B883" s="4203"/>
      <c r="C883" s="4209"/>
      <c r="D883" s="521"/>
      <c r="E883" s="565"/>
      <c r="F883" s="4407"/>
      <c r="G883" s="4321"/>
      <c r="H883" s="4252"/>
      <c r="I883" s="4258"/>
      <c r="J883" s="576" t="s">
        <v>231</v>
      </c>
      <c r="K883" s="474" t="s">
        <v>202</v>
      </c>
      <c r="L883" s="575"/>
      <c r="M883" s="574"/>
      <c r="N883" s="573"/>
      <c r="O883" s="572"/>
      <c r="AA883" s="342"/>
      <c r="AB883" s="342"/>
      <c r="AC883" s="342"/>
      <c r="AD883" s="342"/>
    </row>
    <row r="884" spans="1:30" ht="15" x14ac:dyDescent="0.2">
      <c r="A884" s="4206"/>
      <c r="B884" s="4203"/>
      <c r="C884" s="4209"/>
      <c r="D884" s="521"/>
      <c r="E884" s="565"/>
      <c r="F884" s="4407"/>
      <c r="G884" s="4321"/>
      <c r="H884" s="4252"/>
      <c r="I884" s="4258"/>
      <c r="J884" s="433"/>
      <c r="K884" s="527" t="s">
        <v>134</v>
      </c>
      <c r="L884" s="571">
        <v>419.7</v>
      </c>
      <c r="M884" s="570"/>
      <c r="N884" s="569"/>
      <c r="O884" s="568"/>
      <c r="Q884" s="567"/>
      <c r="T884" s="351"/>
      <c r="U884" s="566">
        <v>0</v>
      </c>
      <c r="AA884" s="342"/>
      <c r="AB884" s="342"/>
      <c r="AC884" s="342"/>
      <c r="AD884" s="342"/>
    </row>
    <row r="885" spans="1:30" ht="15.75" thickBot="1" x14ac:dyDescent="0.25">
      <c r="A885" s="4206"/>
      <c r="B885" s="4203"/>
      <c r="C885" s="4209"/>
      <c r="D885" s="528"/>
      <c r="E885" s="565"/>
      <c r="F885" s="4407"/>
      <c r="G885" s="4321"/>
      <c r="H885" s="4252"/>
      <c r="I885" s="4258"/>
      <c r="J885" s="433"/>
      <c r="K885" s="519" t="s">
        <v>201</v>
      </c>
      <c r="L885" s="563">
        <v>0</v>
      </c>
      <c r="M885" s="562"/>
      <c r="N885" s="561"/>
      <c r="O885" s="560"/>
    </row>
    <row r="886" spans="1:30" ht="38.25" customHeight="1" thickBot="1" x14ac:dyDescent="0.25">
      <c r="A886" s="4207"/>
      <c r="B886" s="4204"/>
      <c r="C886" s="4210"/>
      <c r="D886" s="559"/>
      <c r="E886" s="459"/>
      <c r="F886" s="4408"/>
      <c r="G886" s="4322"/>
      <c r="H886" s="4332"/>
      <c r="I886" s="4259"/>
      <c r="J886" s="426"/>
      <c r="K886" s="555" t="s">
        <v>29</v>
      </c>
      <c r="L886" s="510">
        <f>SUM(L882:L885)</f>
        <v>419.7</v>
      </c>
      <c r="M886" s="557"/>
      <c r="N886" s="508"/>
      <c r="O886" s="558"/>
    </row>
    <row r="887" spans="1:30" ht="24" hidden="1" customHeight="1" x14ac:dyDescent="0.2">
      <c r="A887" s="4205" t="s">
        <v>80</v>
      </c>
      <c r="B887" s="4202" t="s">
        <v>33</v>
      </c>
      <c r="C887" s="4208" t="s">
        <v>33</v>
      </c>
      <c r="D887" s="531" t="s">
        <v>91</v>
      </c>
      <c r="E887" s="482"/>
      <c r="F887" s="4308" t="s">
        <v>230</v>
      </c>
      <c r="G887" s="4289" t="s">
        <v>219</v>
      </c>
      <c r="H887" s="4331" t="s">
        <v>40</v>
      </c>
      <c r="I887" s="417" t="s">
        <v>229</v>
      </c>
      <c r="J887" s="4230" t="s">
        <v>228</v>
      </c>
      <c r="K887" s="529" t="s">
        <v>118</v>
      </c>
      <c r="L887" s="403"/>
      <c r="M887" s="553"/>
      <c r="N887" s="552"/>
      <c r="O887" s="551"/>
    </row>
    <row r="888" spans="1:30" ht="24" hidden="1" customHeight="1" x14ac:dyDescent="0.2">
      <c r="A888" s="4206"/>
      <c r="B888" s="4203"/>
      <c r="C888" s="4209"/>
      <c r="D888" s="528"/>
      <c r="E888" s="464"/>
      <c r="F888" s="4309"/>
      <c r="G888" s="4290"/>
      <c r="H888" s="4252"/>
      <c r="I888" s="405"/>
      <c r="J888" s="4231"/>
      <c r="K888" s="550" t="s">
        <v>202</v>
      </c>
      <c r="L888" s="549"/>
      <c r="M888" s="548"/>
      <c r="N888" s="547"/>
      <c r="O888" s="546"/>
    </row>
    <row r="889" spans="1:30" ht="22.5" hidden="1" customHeight="1" x14ac:dyDescent="0.2">
      <c r="A889" s="4206"/>
      <c r="B889" s="4203"/>
      <c r="C889" s="4209"/>
      <c r="D889" s="528"/>
      <c r="E889" s="464"/>
      <c r="F889" s="4309"/>
      <c r="G889" s="4290"/>
      <c r="H889" s="4252"/>
      <c r="I889" s="405"/>
      <c r="J889" s="4231"/>
      <c r="K889" s="527" t="s">
        <v>134</v>
      </c>
      <c r="L889" s="526"/>
      <c r="M889" s="545"/>
      <c r="N889" s="544"/>
      <c r="O889" s="543"/>
    </row>
    <row r="890" spans="1:30" ht="27.75" hidden="1" customHeight="1" x14ac:dyDescent="0.2">
      <c r="A890" s="4206"/>
      <c r="B890" s="4203"/>
      <c r="C890" s="4209"/>
      <c r="D890" s="521"/>
      <c r="E890" s="464"/>
      <c r="F890" s="4309"/>
      <c r="G890" s="4290"/>
      <c r="H890" s="4252"/>
      <c r="I890" s="405"/>
      <c r="J890" s="537"/>
      <c r="K890" s="527" t="s">
        <v>201</v>
      </c>
      <c r="L890" s="526"/>
      <c r="M890" s="545"/>
      <c r="N890" s="544"/>
      <c r="O890" s="543"/>
    </row>
    <row r="891" spans="1:30" ht="25.5" hidden="1" customHeight="1" x14ac:dyDescent="0.2">
      <c r="A891" s="4206"/>
      <c r="B891" s="4203"/>
      <c r="C891" s="4209"/>
      <c r="D891" s="521"/>
      <c r="E891" s="464"/>
      <c r="F891" s="4309"/>
      <c r="G891" s="4290"/>
      <c r="H891" s="4252"/>
      <c r="I891" s="405"/>
      <c r="J891" s="537"/>
      <c r="K891" s="527" t="s">
        <v>154</v>
      </c>
      <c r="L891" s="526"/>
      <c r="M891" s="545"/>
      <c r="N891" s="544"/>
      <c r="O891" s="543"/>
    </row>
    <row r="892" spans="1:30" ht="27" hidden="1" customHeight="1" x14ac:dyDescent="0.2">
      <c r="A892" s="4206"/>
      <c r="B892" s="4203"/>
      <c r="C892" s="4209"/>
      <c r="D892" s="521"/>
      <c r="E892" s="464"/>
      <c r="F892" s="4309"/>
      <c r="G892" s="4290"/>
      <c r="H892" s="4252"/>
      <c r="I892" s="405"/>
      <c r="J892" s="537"/>
      <c r="K892" s="527" t="s">
        <v>200</v>
      </c>
      <c r="L892" s="526"/>
      <c r="M892" s="545"/>
      <c r="N892" s="544"/>
      <c r="O892" s="543"/>
    </row>
    <row r="893" spans="1:30" ht="22.5" hidden="1" customHeight="1" x14ac:dyDescent="0.2">
      <c r="A893" s="4206"/>
      <c r="B893" s="4203"/>
      <c r="C893" s="4209"/>
      <c r="D893" s="521"/>
      <c r="E893" s="464"/>
      <c r="F893" s="4309"/>
      <c r="G893" s="4290"/>
      <c r="H893" s="4252"/>
      <c r="I893" s="405"/>
      <c r="J893" s="537"/>
      <c r="K893" s="527" t="s">
        <v>133</v>
      </c>
      <c r="L893" s="526"/>
      <c r="M893" s="545"/>
      <c r="N893" s="544"/>
      <c r="O893" s="543"/>
    </row>
    <row r="894" spans="1:30" ht="21" hidden="1" customHeight="1" thickBot="1" x14ac:dyDescent="0.25">
      <c r="A894" s="4206"/>
      <c r="B894" s="4203"/>
      <c r="C894" s="4209"/>
      <c r="D894" s="521"/>
      <c r="E894" s="464"/>
      <c r="F894" s="4309"/>
      <c r="G894" s="4290"/>
      <c r="H894" s="4252"/>
      <c r="I894" s="405"/>
      <c r="J894" s="537"/>
      <c r="K894" s="542" t="s">
        <v>199</v>
      </c>
      <c r="L894" s="541"/>
      <c r="M894" s="540"/>
      <c r="N894" s="539"/>
      <c r="O894" s="538"/>
    </row>
    <row r="895" spans="1:30" ht="28.5" hidden="1" customHeight="1" thickBot="1" x14ac:dyDescent="0.25">
      <c r="A895" s="4207"/>
      <c r="B895" s="4204"/>
      <c r="C895" s="4210"/>
      <c r="D895" s="513"/>
      <c r="E895" s="459"/>
      <c r="F895" s="4310"/>
      <c r="G895" s="4291"/>
      <c r="H895" s="4332"/>
      <c r="I895" s="396"/>
      <c r="J895" s="537"/>
      <c r="K895" s="555" t="s">
        <v>29</v>
      </c>
      <c r="L895" s="535"/>
      <c r="M895" s="557"/>
      <c r="N895" s="533"/>
      <c r="O895" s="532"/>
    </row>
    <row r="896" spans="1:30" ht="24" hidden="1" customHeight="1" x14ac:dyDescent="0.2">
      <c r="A896" s="4205" t="s">
        <v>80</v>
      </c>
      <c r="B896" s="4202" t="s">
        <v>33</v>
      </c>
      <c r="C896" s="4208" t="s">
        <v>33</v>
      </c>
      <c r="D896" s="531" t="s">
        <v>88</v>
      </c>
      <c r="E896" s="482"/>
      <c r="F896" s="4308" t="s">
        <v>227</v>
      </c>
      <c r="G896" s="4289" t="s">
        <v>219</v>
      </c>
      <c r="H896" s="4331" t="s">
        <v>40</v>
      </c>
      <c r="I896" s="417" t="s">
        <v>226</v>
      </c>
      <c r="J896" s="4230" t="s">
        <v>225</v>
      </c>
      <c r="K896" s="529" t="s">
        <v>118</v>
      </c>
      <c r="L896" s="403"/>
      <c r="M896" s="553"/>
      <c r="N896" s="552"/>
      <c r="O896" s="551"/>
    </row>
    <row r="897" spans="1:28" ht="21.75" hidden="1" customHeight="1" x14ac:dyDescent="0.2">
      <c r="A897" s="4206"/>
      <c r="B897" s="4203"/>
      <c r="C897" s="4209"/>
      <c r="D897" s="528"/>
      <c r="E897" s="464"/>
      <c r="F897" s="4309"/>
      <c r="G897" s="4290"/>
      <c r="H897" s="4252"/>
      <c r="I897" s="405"/>
      <c r="J897" s="4231"/>
      <c r="K897" s="550" t="s">
        <v>202</v>
      </c>
      <c r="L897" s="549"/>
      <c r="M897" s="548"/>
      <c r="N897" s="547"/>
      <c r="O897" s="546"/>
    </row>
    <row r="898" spans="1:28" ht="22.5" hidden="1" customHeight="1" x14ac:dyDescent="0.2">
      <c r="A898" s="4206"/>
      <c r="B898" s="4203"/>
      <c r="C898" s="4209"/>
      <c r="D898" s="528"/>
      <c r="E898" s="464"/>
      <c r="F898" s="4309"/>
      <c r="G898" s="4290"/>
      <c r="H898" s="4252"/>
      <c r="I898" s="405"/>
      <c r="J898" s="4231"/>
      <c r="K898" s="527" t="s">
        <v>134</v>
      </c>
      <c r="L898" s="526"/>
      <c r="M898" s="545"/>
      <c r="N898" s="544"/>
      <c r="O898" s="543"/>
    </row>
    <row r="899" spans="1:28" ht="21" hidden="1" customHeight="1" x14ac:dyDescent="0.2">
      <c r="A899" s="4206"/>
      <c r="B899" s="4203"/>
      <c r="C899" s="4209"/>
      <c r="D899" s="521"/>
      <c r="E899" s="464"/>
      <c r="F899" s="4309"/>
      <c r="G899" s="4290"/>
      <c r="H899" s="4252"/>
      <c r="I899" s="405"/>
      <c r="J899" s="537"/>
      <c r="K899" s="527" t="s">
        <v>201</v>
      </c>
      <c r="L899" s="526"/>
      <c r="M899" s="545"/>
      <c r="N899" s="544"/>
      <c r="O899" s="543"/>
    </row>
    <row r="900" spans="1:28" ht="19.5" hidden="1" customHeight="1" x14ac:dyDescent="0.2">
      <c r="A900" s="4206"/>
      <c r="B900" s="4203"/>
      <c r="C900" s="4209"/>
      <c r="D900" s="521"/>
      <c r="E900" s="464"/>
      <c r="F900" s="4309"/>
      <c r="G900" s="4290"/>
      <c r="H900" s="4252"/>
      <c r="I900" s="405"/>
      <c r="J900" s="537"/>
      <c r="K900" s="527" t="s">
        <v>154</v>
      </c>
      <c r="L900" s="526"/>
      <c r="M900" s="545"/>
      <c r="N900" s="544"/>
      <c r="O900" s="543"/>
    </row>
    <row r="901" spans="1:28" ht="19.5" hidden="1" customHeight="1" x14ac:dyDescent="0.2">
      <c r="A901" s="4206"/>
      <c r="B901" s="4203"/>
      <c r="C901" s="4209"/>
      <c r="D901" s="521"/>
      <c r="E901" s="464"/>
      <c r="F901" s="4309"/>
      <c r="G901" s="4290"/>
      <c r="H901" s="4252"/>
      <c r="I901" s="405"/>
      <c r="J901" s="537"/>
      <c r="K901" s="519" t="s">
        <v>200</v>
      </c>
      <c r="L901" s="526"/>
      <c r="M901" s="545"/>
      <c r="N901" s="544"/>
      <c r="O901" s="543"/>
    </row>
    <row r="902" spans="1:28" ht="23.25" hidden="1" customHeight="1" x14ac:dyDescent="0.2">
      <c r="A902" s="4206"/>
      <c r="B902" s="4203"/>
      <c r="C902" s="4209"/>
      <c r="D902" s="521"/>
      <c r="E902" s="464"/>
      <c r="F902" s="4309"/>
      <c r="G902" s="4290"/>
      <c r="H902" s="4252"/>
      <c r="I902" s="405"/>
      <c r="J902" s="537"/>
      <c r="K902" s="527" t="s">
        <v>133</v>
      </c>
      <c r="L902" s="526"/>
      <c r="M902" s="545"/>
      <c r="N902" s="544"/>
      <c r="O902" s="543"/>
      <c r="AB902" s="334" t="s">
        <v>224</v>
      </c>
    </row>
    <row r="903" spans="1:28" ht="21" hidden="1" customHeight="1" thickBot="1" x14ac:dyDescent="0.25">
      <c r="A903" s="4206"/>
      <c r="B903" s="4203"/>
      <c r="C903" s="4209"/>
      <c r="D903" s="521"/>
      <c r="E903" s="464"/>
      <c r="F903" s="4309"/>
      <c r="G903" s="4290"/>
      <c r="H903" s="4252"/>
      <c r="I903" s="405"/>
      <c r="J903" s="537"/>
      <c r="K903" s="542" t="s">
        <v>199</v>
      </c>
      <c r="L903" s="541"/>
      <c r="M903" s="556"/>
      <c r="N903" s="539"/>
      <c r="O903" s="538"/>
    </row>
    <row r="904" spans="1:28" ht="19.5" hidden="1" customHeight="1" thickBot="1" x14ac:dyDescent="0.25">
      <c r="A904" s="4207"/>
      <c r="B904" s="4204"/>
      <c r="C904" s="4210"/>
      <c r="D904" s="513"/>
      <c r="E904" s="459"/>
      <c r="F904" s="4310"/>
      <c r="G904" s="4291"/>
      <c r="H904" s="4332"/>
      <c r="I904" s="396"/>
      <c r="J904" s="537"/>
      <c r="K904" s="555" t="s">
        <v>29</v>
      </c>
      <c r="L904" s="535"/>
      <c r="M904" s="554"/>
      <c r="N904" s="533"/>
      <c r="O904" s="532"/>
    </row>
    <row r="905" spans="1:28" ht="30" hidden="1" customHeight="1" x14ac:dyDescent="0.2">
      <c r="A905" s="4205" t="s">
        <v>80</v>
      </c>
      <c r="B905" s="4202" t="s">
        <v>33</v>
      </c>
      <c r="C905" s="4208" t="s">
        <v>33</v>
      </c>
      <c r="D905" s="531" t="s">
        <v>83</v>
      </c>
      <c r="E905" s="482"/>
      <c r="F905" s="4308" t="s">
        <v>223</v>
      </c>
      <c r="G905" s="4289" t="s">
        <v>219</v>
      </c>
      <c r="H905" s="4331" t="s">
        <v>40</v>
      </c>
      <c r="I905" s="520" t="s">
        <v>222</v>
      </c>
      <c r="J905" s="4230" t="s">
        <v>221</v>
      </c>
      <c r="K905" s="529" t="s">
        <v>118</v>
      </c>
      <c r="L905" s="403"/>
      <c r="M905" s="553"/>
      <c r="N905" s="552"/>
      <c r="O905" s="551"/>
    </row>
    <row r="906" spans="1:28" ht="24.75" hidden="1" customHeight="1" x14ac:dyDescent="0.2">
      <c r="A906" s="4206"/>
      <c r="B906" s="4203"/>
      <c r="C906" s="4209"/>
      <c r="D906" s="528"/>
      <c r="E906" s="464"/>
      <c r="F906" s="4309"/>
      <c r="G906" s="4290"/>
      <c r="H906" s="4252"/>
      <c r="I906" s="520"/>
      <c r="J906" s="4231"/>
      <c r="K906" s="550" t="s">
        <v>202</v>
      </c>
      <c r="L906" s="549"/>
      <c r="M906" s="548"/>
      <c r="N906" s="547"/>
      <c r="O906" s="546"/>
    </row>
    <row r="907" spans="1:28" ht="17.25" hidden="1" customHeight="1" x14ac:dyDescent="0.2">
      <c r="A907" s="4206"/>
      <c r="B907" s="4203"/>
      <c r="C907" s="4209"/>
      <c r="D907" s="528"/>
      <c r="E907" s="464"/>
      <c r="F907" s="4309"/>
      <c r="G907" s="4290"/>
      <c r="H907" s="4252"/>
      <c r="I907" s="520"/>
      <c r="J907" s="4231"/>
      <c r="K907" s="527" t="s">
        <v>134</v>
      </c>
      <c r="L907" s="526"/>
      <c r="M907" s="545"/>
      <c r="N907" s="544"/>
      <c r="O907" s="543"/>
    </row>
    <row r="908" spans="1:28" ht="28.5" hidden="1" customHeight="1" x14ac:dyDescent="0.2">
      <c r="A908" s="4206"/>
      <c r="B908" s="4203"/>
      <c r="C908" s="4209"/>
      <c r="D908" s="521"/>
      <c r="E908" s="464"/>
      <c r="F908" s="4309"/>
      <c r="G908" s="4290"/>
      <c r="H908" s="4252"/>
      <c r="I908" s="520"/>
      <c r="J908" s="537"/>
      <c r="K908" s="527" t="s">
        <v>201</v>
      </c>
      <c r="L908" s="526"/>
      <c r="M908" s="545"/>
      <c r="N908" s="544"/>
      <c r="O908" s="543"/>
    </row>
    <row r="909" spans="1:28" ht="18" hidden="1" customHeight="1" x14ac:dyDescent="0.2">
      <c r="A909" s="4206"/>
      <c r="B909" s="4203"/>
      <c r="C909" s="4209"/>
      <c r="D909" s="521"/>
      <c r="E909" s="464"/>
      <c r="F909" s="4309"/>
      <c r="G909" s="4290"/>
      <c r="H909" s="4252"/>
      <c r="I909" s="520"/>
      <c r="J909" s="537"/>
      <c r="K909" s="527" t="s">
        <v>154</v>
      </c>
      <c r="L909" s="526"/>
      <c r="M909" s="545"/>
      <c r="N909" s="544"/>
      <c r="O909" s="543"/>
    </row>
    <row r="910" spans="1:28" ht="18" hidden="1" customHeight="1" x14ac:dyDescent="0.2">
      <c r="A910" s="4206"/>
      <c r="B910" s="4203"/>
      <c r="C910" s="4209"/>
      <c r="D910" s="521"/>
      <c r="E910" s="464"/>
      <c r="F910" s="4309"/>
      <c r="G910" s="4290"/>
      <c r="H910" s="4252"/>
      <c r="I910" s="520"/>
      <c r="J910" s="537"/>
      <c r="K910" s="527" t="s">
        <v>200</v>
      </c>
      <c r="L910" s="526"/>
      <c r="M910" s="545"/>
      <c r="N910" s="544"/>
      <c r="O910" s="543"/>
    </row>
    <row r="911" spans="1:28" ht="21" hidden="1" customHeight="1" x14ac:dyDescent="0.2">
      <c r="A911" s="4206"/>
      <c r="B911" s="4203"/>
      <c r="C911" s="4209"/>
      <c r="D911" s="521"/>
      <c r="E911" s="464"/>
      <c r="F911" s="4309"/>
      <c r="G911" s="4290"/>
      <c r="H911" s="4252"/>
      <c r="I911" s="520"/>
      <c r="J911" s="537"/>
      <c r="K911" s="527" t="s">
        <v>133</v>
      </c>
      <c r="L911" s="526"/>
      <c r="M911" s="545"/>
      <c r="N911" s="544"/>
      <c r="O911" s="543"/>
    </row>
    <row r="912" spans="1:28" ht="21" hidden="1" customHeight="1" thickBot="1" x14ac:dyDescent="0.25">
      <c r="A912" s="4206"/>
      <c r="B912" s="4203"/>
      <c r="C912" s="4209"/>
      <c r="D912" s="521"/>
      <c r="E912" s="464"/>
      <c r="F912" s="4309"/>
      <c r="G912" s="4290"/>
      <c r="H912" s="4252"/>
      <c r="I912" s="520"/>
      <c r="J912" s="537"/>
      <c r="K912" s="542" t="s">
        <v>199</v>
      </c>
      <c r="L912" s="541"/>
      <c r="M912" s="540"/>
      <c r="N912" s="539"/>
      <c r="O912" s="538"/>
    </row>
    <row r="913" spans="1:27" ht="0.75" customHeight="1" thickBot="1" x14ac:dyDescent="0.25">
      <c r="A913" s="4207"/>
      <c r="B913" s="4204"/>
      <c r="C913" s="4210"/>
      <c r="D913" s="513"/>
      <c r="E913" s="459"/>
      <c r="F913" s="4310"/>
      <c r="G913" s="4291"/>
      <c r="H913" s="4598"/>
      <c r="I913" s="520"/>
      <c r="J913" s="537"/>
      <c r="K913" s="536" t="s">
        <v>29</v>
      </c>
      <c r="L913" s="535"/>
      <c r="M913" s="534"/>
      <c r="N913" s="533"/>
      <c r="O913" s="532"/>
    </row>
    <row r="914" spans="1:27" ht="16.5" customHeight="1" x14ac:dyDescent="0.2">
      <c r="A914" s="4205" t="s">
        <v>80</v>
      </c>
      <c r="B914" s="4202" t="s">
        <v>33</v>
      </c>
      <c r="C914" s="4208" t="s">
        <v>33</v>
      </c>
      <c r="D914" s="531" t="s">
        <v>80</v>
      </c>
      <c r="E914" s="4214"/>
      <c r="F914" s="4283" t="s">
        <v>220</v>
      </c>
      <c r="G914" s="4289" t="s">
        <v>219</v>
      </c>
      <c r="H914" s="4331" t="s">
        <v>40</v>
      </c>
      <c r="I914" s="530" t="s">
        <v>39</v>
      </c>
      <c r="J914" s="4269" t="s">
        <v>38</v>
      </c>
      <c r="K914" s="529" t="s">
        <v>118</v>
      </c>
      <c r="L914" s="403">
        <v>0</v>
      </c>
      <c r="M914" s="402" t="s">
        <v>218</v>
      </c>
      <c r="N914" s="401" t="s">
        <v>46</v>
      </c>
      <c r="O914" s="523"/>
      <c r="AA914" s="338"/>
    </row>
    <row r="915" spans="1:27" ht="20.25" customHeight="1" x14ac:dyDescent="0.2">
      <c r="A915" s="4206"/>
      <c r="B915" s="4203"/>
      <c r="C915" s="4209"/>
      <c r="D915" s="528"/>
      <c r="E915" s="4215"/>
      <c r="F915" s="4284"/>
      <c r="G915" s="4290"/>
      <c r="H915" s="4252"/>
      <c r="I915" s="520"/>
      <c r="J915" s="4270"/>
      <c r="K915" s="474" t="s">
        <v>202</v>
      </c>
      <c r="L915" s="526"/>
      <c r="M915" s="525"/>
      <c r="N915" s="524"/>
      <c r="O915" s="523"/>
    </row>
    <row r="916" spans="1:27" ht="20.25" customHeight="1" x14ac:dyDescent="0.2">
      <c r="A916" s="4206"/>
      <c r="B916" s="4203"/>
      <c r="C916" s="4209"/>
      <c r="D916" s="528"/>
      <c r="E916" s="4215"/>
      <c r="F916" s="4284"/>
      <c r="G916" s="4290"/>
      <c r="H916" s="4252"/>
      <c r="I916" s="520"/>
      <c r="J916" s="4270"/>
      <c r="K916" s="527" t="s">
        <v>134</v>
      </c>
      <c r="L916" s="526"/>
      <c r="M916" s="525"/>
      <c r="N916" s="524"/>
      <c r="O916" s="523"/>
    </row>
    <row r="917" spans="1:27" ht="18" customHeight="1" x14ac:dyDescent="0.2">
      <c r="A917" s="4206"/>
      <c r="B917" s="4203"/>
      <c r="C917" s="4209"/>
      <c r="D917" s="521"/>
      <c r="E917" s="4215"/>
      <c r="F917" s="4284"/>
      <c r="G917" s="4290"/>
      <c r="H917" s="4252"/>
      <c r="I917" s="520"/>
      <c r="J917" s="4270"/>
      <c r="K917" s="527" t="s">
        <v>201</v>
      </c>
      <c r="L917" s="526"/>
      <c r="M917" s="525"/>
      <c r="N917" s="524"/>
      <c r="O917" s="523"/>
    </row>
    <row r="918" spans="1:27" ht="16.5" customHeight="1" x14ac:dyDescent="0.2">
      <c r="A918" s="4206"/>
      <c r="B918" s="4203"/>
      <c r="C918" s="4209"/>
      <c r="D918" s="521"/>
      <c r="E918" s="4215"/>
      <c r="F918" s="4284"/>
      <c r="G918" s="4290"/>
      <c r="H918" s="4252"/>
      <c r="I918" s="520"/>
      <c r="J918" s="4270"/>
      <c r="K918" s="527" t="s">
        <v>154</v>
      </c>
      <c r="L918" s="526"/>
      <c r="M918" s="525"/>
      <c r="N918" s="524"/>
      <c r="O918" s="523"/>
    </row>
    <row r="919" spans="1:27" ht="18.75" customHeight="1" thickBot="1" x14ac:dyDescent="0.25">
      <c r="A919" s="4206"/>
      <c r="B919" s="4203"/>
      <c r="C919" s="4209"/>
      <c r="D919" s="521"/>
      <c r="E919" s="4215"/>
      <c r="F919" s="4284"/>
      <c r="G919" s="4290"/>
      <c r="H919" s="4252"/>
      <c r="I919" s="520"/>
      <c r="J919" s="4270"/>
      <c r="K919" s="519" t="s">
        <v>200</v>
      </c>
      <c r="L919" s="518"/>
      <c r="M919" s="517"/>
      <c r="N919" s="516"/>
      <c r="O919" s="515"/>
    </row>
    <row r="920" spans="1:27" ht="21.75" customHeight="1" thickBot="1" x14ac:dyDescent="0.25">
      <c r="A920" s="4207"/>
      <c r="B920" s="4204"/>
      <c r="C920" s="4210"/>
      <c r="D920" s="513"/>
      <c r="E920" s="4216"/>
      <c r="F920" s="4285"/>
      <c r="G920" s="4291"/>
      <c r="H920" s="4332"/>
      <c r="I920" s="512"/>
      <c r="J920" s="4271"/>
      <c r="K920" s="511" t="s">
        <v>29</v>
      </c>
      <c r="L920" s="510">
        <f>SUM(L914:L919)</f>
        <v>0</v>
      </c>
      <c r="M920" s="509"/>
      <c r="N920" s="508"/>
      <c r="O920" s="507"/>
    </row>
    <row r="921" spans="1:27" ht="18" customHeight="1" thickBot="1" x14ac:dyDescent="0.25">
      <c r="A921" s="390" t="s">
        <v>80</v>
      </c>
      <c r="B921" s="506" t="s">
        <v>33</v>
      </c>
      <c r="C921" s="4316" t="s">
        <v>34</v>
      </c>
      <c r="D921" s="4316"/>
      <c r="E921" s="4316"/>
      <c r="F921" s="4316"/>
      <c r="G921" s="4316"/>
      <c r="H921" s="4316"/>
      <c r="I921" s="4317"/>
      <c r="J921" s="505"/>
      <c r="K921" s="504" t="s">
        <v>29</v>
      </c>
      <c r="L921" s="503">
        <f>L848*1</f>
        <v>596.59999999999991</v>
      </c>
      <c r="M921" s="502"/>
      <c r="N921" s="501"/>
      <c r="O921" s="500"/>
    </row>
    <row r="922" spans="1:27" ht="18" customHeight="1" thickBot="1" x14ac:dyDescent="0.25">
      <c r="A922" s="390" t="s">
        <v>80</v>
      </c>
      <c r="B922" s="499"/>
      <c r="C922" s="4318" t="s">
        <v>32</v>
      </c>
      <c r="D922" s="4318"/>
      <c r="E922" s="4318"/>
      <c r="F922" s="4318"/>
      <c r="G922" s="4318"/>
      <c r="H922" s="4318"/>
      <c r="I922" s="4319"/>
      <c r="J922" s="381"/>
      <c r="K922" s="497" t="s">
        <v>29</v>
      </c>
      <c r="L922" s="496">
        <f>L921*1</f>
        <v>596.59999999999991</v>
      </c>
      <c r="M922" s="495"/>
      <c r="N922" s="494"/>
      <c r="O922" s="493"/>
    </row>
    <row r="923" spans="1:27" ht="18" customHeight="1" thickBot="1" x14ac:dyDescent="0.25">
      <c r="A923" s="382" t="s">
        <v>74</v>
      </c>
      <c r="B923" s="4618" t="s">
        <v>217</v>
      </c>
      <c r="C923" s="4619"/>
      <c r="D923" s="4619"/>
      <c r="E923" s="4619"/>
      <c r="F923" s="4619"/>
      <c r="G923" s="4619"/>
      <c r="H923" s="4619"/>
      <c r="I923" s="4619"/>
      <c r="J923" s="4619"/>
      <c r="K923" s="4619"/>
      <c r="L923" s="4619"/>
      <c r="M923" s="4619"/>
      <c r="N923" s="4619"/>
      <c r="O923" s="4620"/>
    </row>
    <row r="924" spans="1:27" ht="26.25" customHeight="1" thickBot="1" x14ac:dyDescent="0.25">
      <c r="A924" s="492"/>
      <c r="B924" s="491"/>
      <c r="C924" s="491"/>
      <c r="D924" s="491"/>
      <c r="E924" s="491"/>
      <c r="F924" s="491"/>
      <c r="G924" s="491"/>
      <c r="H924" s="491"/>
      <c r="I924" s="491"/>
      <c r="J924" s="491"/>
      <c r="K924" s="491"/>
      <c r="L924" s="491"/>
      <c r="M924" s="491"/>
      <c r="N924" s="491"/>
      <c r="O924" s="490"/>
    </row>
    <row r="925" spans="1:27" ht="27.75" customHeight="1" thickBot="1" x14ac:dyDescent="0.25">
      <c r="A925" s="382" t="s">
        <v>74</v>
      </c>
      <c r="B925" s="389" t="s">
        <v>33</v>
      </c>
      <c r="C925" s="452"/>
      <c r="D925" s="4390" t="s">
        <v>216</v>
      </c>
      <c r="E925" s="4390"/>
      <c r="F925" s="4390"/>
      <c r="G925" s="4390"/>
      <c r="H925" s="4390"/>
      <c r="I925" s="4390"/>
      <c r="J925" s="4390"/>
      <c r="K925" s="4390"/>
      <c r="L925" s="4390"/>
      <c r="M925" s="4390"/>
      <c r="N925" s="4390"/>
      <c r="O925" s="4391"/>
    </row>
    <row r="926" spans="1:27" ht="26.25" customHeight="1" thickBot="1" x14ac:dyDescent="0.25">
      <c r="A926" s="382"/>
      <c r="B926" s="451"/>
      <c r="C926" s="4392"/>
      <c r="D926" s="4393"/>
      <c r="E926" s="4393"/>
      <c r="F926" s="4393"/>
      <c r="G926" s="4393"/>
      <c r="H926" s="4393"/>
      <c r="I926" s="4393"/>
      <c r="J926" s="4393"/>
      <c r="K926" s="4393"/>
      <c r="L926" s="4394"/>
      <c r="M926" s="450"/>
      <c r="N926" s="449"/>
      <c r="O926" s="448"/>
    </row>
    <row r="927" spans="1:27" ht="18" customHeight="1" x14ac:dyDescent="0.2">
      <c r="A927" s="4205" t="s">
        <v>74</v>
      </c>
      <c r="B927" s="4202" t="s">
        <v>33</v>
      </c>
      <c r="C927" s="418" t="s">
        <v>33</v>
      </c>
      <c r="D927" s="447"/>
      <c r="E927" s="446"/>
      <c r="F927" s="4371" t="s">
        <v>215</v>
      </c>
      <c r="G927" s="4289" t="s">
        <v>205</v>
      </c>
      <c r="H927" s="4251" t="s">
        <v>40</v>
      </c>
      <c r="I927" s="4257" t="s">
        <v>39</v>
      </c>
      <c r="J927" s="4230" t="s">
        <v>38</v>
      </c>
      <c r="K927" s="444" t="s">
        <v>118</v>
      </c>
      <c r="L927" s="431">
        <f t="shared" ref="L927:L934" si="5">L936</f>
        <v>9.5</v>
      </c>
      <c r="M927" s="443"/>
      <c r="N927" s="413"/>
      <c r="O927" s="412"/>
    </row>
    <row r="928" spans="1:27" ht="18" customHeight="1" x14ac:dyDescent="0.2">
      <c r="A928" s="4206"/>
      <c r="B928" s="4203"/>
      <c r="C928" s="407"/>
      <c r="D928" s="436"/>
      <c r="E928" s="435"/>
      <c r="F928" s="4372"/>
      <c r="G928" s="4290"/>
      <c r="H928" s="4252"/>
      <c r="I928" s="4258"/>
      <c r="J928" s="4231"/>
      <c r="K928" s="442" t="s">
        <v>202</v>
      </c>
      <c r="L928" s="489">
        <f t="shared" si="5"/>
        <v>0</v>
      </c>
      <c r="M928" s="441"/>
      <c r="N928" s="440"/>
      <c r="O928" s="439"/>
    </row>
    <row r="929" spans="1:15" ht="18" customHeight="1" x14ac:dyDescent="0.2">
      <c r="A929" s="4206"/>
      <c r="B929" s="4203"/>
      <c r="C929" s="407"/>
      <c r="D929" s="436"/>
      <c r="E929" s="435"/>
      <c r="F929" s="4372"/>
      <c r="G929" s="4290"/>
      <c r="H929" s="4252"/>
      <c r="I929" s="4258"/>
      <c r="J929" s="4231"/>
      <c r="K929" s="437" t="s">
        <v>134</v>
      </c>
      <c r="L929" s="488">
        <f t="shared" si="5"/>
        <v>136.5</v>
      </c>
      <c r="M929" s="430"/>
      <c r="N929" s="401"/>
      <c r="O929" s="400"/>
    </row>
    <row r="930" spans="1:15" ht="18" customHeight="1" x14ac:dyDescent="0.2">
      <c r="A930" s="4206"/>
      <c r="B930" s="4203"/>
      <c r="C930" s="407"/>
      <c r="D930" s="436"/>
      <c r="E930" s="435"/>
      <c r="F930" s="4372"/>
      <c r="G930" s="4290"/>
      <c r="H930" s="4252"/>
      <c r="I930" s="4258"/>
      <c r="J930" s="433"/>
      <c r="K930" s="437" t="s">
        <v>201</v>
      </c>
      <c r="L930" s="489">
        <f t="shared" si="5"/>
        <v>0</v>
      </c>
      <c r="M930" s="430"/>
      <c r="N930" s="401"/>
      <c r="O930" s="400"/>
    </row>
    <row r="931" spans="1:15" ht="18" customHeight="1" x14ac:dyDescent="0.2">
      <c r="A931" s="4206"/>
      <c r="B931" s="4203"/>
      <c r="C931" s="407"/>
      <c r="D931" s="436"/>
      <c r="E931" s="435"/>
      <c r="F931" s="4372"/>
      <c r="G931" s="4290"/>
      <c r="H931" s="4252"/>
      <c r="I931" s="4258"/>
      <c r="J931" s="433"/>
      <c r="K931" s="437" t="s">
        <v>154</v>
      </c>
      <c r="L931" s="488">
        <f t="shared" si="5"/>
        <v>77</v>
      </c>
      <c r="M931" s="430"/>
      <c r="N931" s="401"/>
      <c r="O931" s="400"/>
    </row>
    <row r="932" spans="1:15" ht="18" customHeight="1" x14ac:dyDescent="0.2">
      <c r="A932" s="4206"/>
      <c r="B932" s="4203"/>
      <c r="C932" s="407"/>
      <c r="D932" s="436"/>
      <c r="E932" s="435"/>
      <c r="F932" s="4372"/>
      <c r="G932" s="4290"/>
      <c r="H932" s="4252"/>
      <c r="I932" s="4258"/>
      <c r="J932" s="433"/>
      <c r="K932" s="437" t="s">
        <v>200</v>
      </c>
      <c r="L932" s="488">
        <f t="shared" si="5"/>
        <v>0</v>
      </c>
      <c r="M932" s="430"/>
      <c r="N932" s="401"/>
      <c r="O932" s="400"/>
    </row>
    <row r="933" spans="1:15" ht="18" customHeight="1" x14ac:dyDescent="0.2">
      <c r="A933" s="4206"/>
      <c r="B933" s="4203"/>
      <c r="C933" s="407"/>
      <c r="D933" s="436"/>
      <c r="E933" s="435"/>
      <c r="F933" s="4372"/>
      <c r="G933" s="4290"/>
      <c r="H933" s="4252"/>
      <c r="I933" s="4258"/>
      <c r="J933" s="433"/>
      <c r="K933" s="437" t="s">
        <v>133</v>
      </c>
      <c r="L933" s="488">
        <f t="shared" si="5"/>
        <v>0</v>
      </c>
      <c r="M933" s="430"/>
      <c r="N933" s="401"/>
      <c r="O933" s="400"/>
    </row>
    <row r="934" spans="1:15" ht="18" customHeight="1" thickBot="1" x14ac:dyDescent="0.25">
      <c r="A934" s="4206"/>
      <c r="B934" s="4203"/>
      <c r="C934" s="407"/>
      <c r="D934" s="436"/>
      <c r="E934" s="435"/>
      <c r="F934" s="434"/>
      <c r="G934" s="4290"/>
      <c r="H934" s="4252"/>
      <c r="I934" s="4258"/>
      <c r="J934" s="433"/>
      <c r="K934" s="432" t="s">
        <v>199</v>
      </c>
      <c r="L934" s="487">
        <f t="shared" si="5"/>
        <v>0</v>
      </c>
      <c r="M934" s="430"/>
      <c r="N934" s="401"/>
      <c r="O934" s="400"/>
    </row>
    <row r="935" spans="1:15" ht="21.6" customHeight="1" thickBot="1" x14ac:dyDescent="0.25">
      <c r="A935" s="4207"/>
      <c r="B935" s="4204"/>
      <c r="C935" s="397"/>
      <c r="D935" s="429"/>
      <c r="E935" s="428"/>
      <c r="F935" s="427"/>
      <c r="G935" s="4291"/>
      <c r="H935" s="4253"/>
      <c r="I935" s="4259"/>
      <c r="J935" s="426"/>
      <c r="K935" s="486" t="s">
        <v>29</v>
      </c>
      <c r="L935" s="485">
        <f>SUM(L927:L934)</f>
        <v>223</v>
      </c>
      <c r="M935" s="484"/>
      <c r="N935" s="392"/>
      <c r="O935" s="391"/>
    </row>
    <row r="936" spans="1:15" ht="18" customHeight="1" x14ac:dyDescent="0.2">
      <c r="A936" s="4205" t="s">
        <v>74</v>
      </c>
      <c r="B936" s="4202" t="s">
        <v>33</v>
      </c>
      <c r="C936" s="418" t="s">
        <v>33</v>
      </c>
      <c r="D936" s="483" t="s">
        <v>33</v>
      </c>
      <c r="E936" s="482"/>
      <c r="F936" s="4586" t="s">
        <v>214</v>
      </c>
      <c r="G936" s="4289" t="s">
        <v>205</v>
      </c>
      <c r="H936" s="4251" t="s">
        <v>40</v>
      </c>
      <c r="I936" s="4257" t="s">
        <v>213</v>
      </c>
      <c r="J936" s="481" t="s">
        <v>38</v>
      </c>
      <c r="K936" s="480" t="s">
        <v>118</v>
      </c>
      <c r="L936" s="479">
        <v>9.5</v>
      </c>
      <c r="M936" s="478" t="s">
        <v>212</v>
      </c>
      <c r="N936" s="477" t="s">
        <v>46</v>
      </c>
      <c r="O936" s="412"/>
    </row>
    <row r="937" spans="1:15" ht="18" customHeight="1" x14ac:dyDescent="0.2">
      <c r="A937" s="4206"/>
      <c r="B937" s="4203"/>
      <c r="C937" s="407"/>
      <c r="D937" s="476"/>
      <c r="E937" s="464"/>
      <c r="F937" s="4587"/>
      <c r="G937" s="4290"/>
      <c r="H937" s="4252"/>
      <c r="I937" s="4258"/>
      <c r="J937" s="475" t="s">
        <v>211</v>
      </c>
      <c r="K937" s="474" t="s">
        <v>202</v>
      </c>
      <c r="L937" s="473"/>
      <c r="M937" s="472"/>
      <c r="N937" s="471"/>
      <c r="O937" s="439"/>
    </row>
    <row r="938" spans="1:15" ht="22.5" customHeight="1" x14ac:dyDescent="0.2">
      <c r="A938" s="4206"/>
      <c r="B938" s="4203"/>
      <c r="C938" s="407"/>
      <c r="D938" s="465"/>
      <c r="E938" s="464"/>
      <c r="F938" s="4587"/>
      <c r="G938" s="4290"/>
      <c r="H938" s="4252"/>
      <c r="I938" s="4258"/>
      <c r="J938" s="470"/>
      <c r="K938" s="467" t="s">
        <v>134</v>
      </c>
      <c r="L938" s="466">
        <v>136.5</v>
      </c>
      <c r="M938" s="4523" t="s">
        <v>210</v>
      </c>
      <c r="N938" s="401" t="s">
        <v>209</v>
      </c>
      <c r="O938" s="400"/>
    </row>
    <row r="939" spans="1:15" ht="18" customHeight="1" x14ac:dyDescent="0.2">
      <c r="A939" s="4206"/>
      <c r="B939" s="4203"/>
      <c r="C939" s="407"/>
      <c r="D939" s="465"/>
      <c r="E939" s="464"/>
      <c r="F939" s="4587"/>
      <c r="G939" s="4290"/>
      <c r="H939" s="4252"/>
      <c r="I939" s="4258"/>
      <c r="J939" s="463"/>
      <c r="K939" s="467" t="s">
        <v>201</v>
      </c>
      <c r="L939" s="466"/>
      <c r="M939" s="4524"/>
      <c r="N939" s="401"/>
      <c r="O939" s="400"/>
    </row>
    <row r="940" spans="1:15" ht="18" customHeight="1" x14ac:dyDescent="0.2">
      <c r="A940" s="4206"/>
      <c r="B940" s="4203"/>
      <c r="C940" s="407"/>
      <c r="D940" s="465"/>
      <c r="E940" s="464"/>
      <c r="F940" s="4587"/>
      <c r="G940" s="4290"/>
      <c r="H940" s="4252"/>
      <c r="I940" s="4258"/>
      <c r="J940" s="463"/>
      <c r="K940" s="467" t="s">
        <v>154</v>
      </c>
      <c r="L940" s="466">
        <v>77</v>
      </c>
      <c r="M940" s="402"/>
      <c r="N940" s="401"/>
      <c r="O940" s="400"/>
    </row>
    <row r="941" spans="1:15" ht="18" customHeight="1" x14ac:dyDescent="0.2">
      <c r="A941" s="4206"/>
      <c r="B941" s="4203"/>
      <c r="C941" s="407"/>
      <c r="D941" s="465"/>
      <c r="E941" s="464"/>
      <c r="F941" s="4587"/>
      <c r="G941" s="4290"/>
      <c r="H941" s="4252"/>
      <c r="I941" s="4258"/>
      <c r="J941" s="463"/>
      <c r="K941" s="467" t="s">
        <v>200</v>
      </c>
      <c r="L941" s="466"/>
      <c r="M941" s="402"/>
      <c r="N941" s="401"/>
      <c r="O941" s="400"/>
    </row>
    <row r="942" spans="1:15" ht="18" customHeight="1" x14ac:dyDescent="0.2">
      <c r="A942" s="4206"/>
      <c r="B942" s="4203"/>
      <c r="C942" s="407"/>
      <c r="D942" s="465"/>
      <c r="E942" s="464"/>
      <c r="F942" s="4587"/>
      <c r="G942" s="4290"/>
      <c r="H942" s="4252"/>
      <c r="I942" s="4258"/>
      <c r="J942" s="463"/>
      <c r="K942" s="467" t="s">
        <v>133</v>
      </c>
      <c r="L942" s="466"/>
      <c r="M942" s="402"/>
      <c r="N942" s="401"/>
      <c r="O942" s="400"/>
    </row>
    <row r="943" spans="1:15" ht="18" customHeight="1" thickBot="1" x14ac:dyDescent="0.25">
      <c r="A943" s="4206"/>
      <c r="B943" s="4203"/>
      <c r="C943" s="407"/>
      <c r="D943" s="465"/>
      <c r="E943" s="464"/>
      <c r="F943" s="4587"/>
      <c r="G943" s="4290"/>
      <c r="H943" s="4252"/>
      <c r="I943" s="4258"/>
      <c r="J943" s="463"/>
      <c r="K943" s="462" t="s">
        <v>199</v>
      </c>
      <c r="L943" s="461"/>
      <c r="M943" s="393"/>
      <c r="N943" s="392"/>
      <c r="O943" s="391"/>
    </row>
    <row r="944" spans="1:15" ht="18" customHeight="1" thickBot="1" x14ac:dyDescent="0.25">
      <c r="A944" s="4207"/>
      <c r="B944" s="4204"/>
      <c r="C944" s="397"/>
      <c r="D944" s="460"/>
      <c r="E944" s="459"/>
      <c r="F944" s="4588"/>
      <c r="G944" s="4291"/>
      <c r="H944" s="4253"/>
      <c r="I944" s="4259"/>
      <c r="J944" s="458"/>
      <c r="K944" s="457" t="s">
        <v>29</v>
      </c>
      <c r="L944" s="456">
        <f>SUM(L936:L943)</f>
        <v>223</v>
      </c>
      <c r="M944" s="455"/>
      <c r="N944" s="454"/>
      <c r="O944" s="453"/>
    </row>
    <row r="945" spans="1:33" ht="33" customHeight="1" thickBot="1" x14ac:dyDescent="0.25">
      <c r="A945" s="382" t="s">
        <v>74</v>
      </c>
      <c r="B945" s="389" t="s">
        <v>35</v>
      </c>
      <c r="C945" s="452"/>
      <c r="D945" s="4390" t="s">
        <v>208</v>
      </c>
      <c r="E945" s="4390"/>
      <c r="F945" s="4390"/>
      <c r="G945" s="4390"/>
      <c r="H945" s="4390"/>
      <c r="I945" s="4390"/>
      <c r="J945" s="4390"/>
      <c r="K945" s="4390"/>
      <c r="L945" s="4390"/>
      <c r="M945" s="4390"/>
      <c r="N945" s="4390"/>
      <c r="O945" s="4391"/>
      <c r="AA945" s="342"/>
      <c r="AB945" s="342"/>
      <c r="AC945" s="342"/>
      <c r="AD945" s="342"/>
      <c r="AE945" s="342"/>
      <c r="AF945" s="342"/>
      <c r="AG945" s="342"/>
    </row>
    <row r="946" spans="1:33" ht="28.5" customHeight="1" thickBot="1" x14ac:dyDescent="0.25">
      <c r="A946" s="382"/>
      <c r="B946" s="451"/>
      <c r="C946" s="4392"/>
      <c r="D946" s="4393"/>
      <c r="E946" s="4393"/>
      <c r="F946" s="4393"/>
      <c r="G946" s="4393"/>
      <c r="H946" s="4393"/>
      <c r="I946" s="4393"/>
      <c r="J946" s="4393"/>
      <c r="K946" s="4393"/>
      <c r="L946" s="4394"/>
      <c r="M946" s="450"/>
      <c r="N946" s="449"/>
      <c r="O946" s="448"/>
      <c r="AA946" s="352"/>
      <c r="AB946" s="352"/>
      <c r="AC946" s="352"/>
    </row>
    <row r="947" spans="1:33" ht="18" customHeight="1" thickBot="1" x14ac:dyDescent="0.25">
      <c r="A947" s="4205" t="s">
        <v>74</v>
      </c>
      <c r="B947" s="4202" t="s">
        <v>35</v>
      </c>
      <c r="C947" s="418" t="s">
        <v>33</v>
      </c>
      <c r="D947" s="447"/>
      <c r="E947" s="446"/>
      <c r="F947" s="445" t="s">
        <v>207</v>
      </c>
      <c r="G947" s="4289" t="s">
        <v>205</v>
      </c>
      <c r="H947" s="4251" t="s">
        <v>40</v>
      </c>
      <c r="I947" s="4257" t="s">
        <v>39</v>
      </c>
      <c r="J947" s="4230" t="s">
        <v>38</v>
      </c>
      <c r="K947" s="444" t="s">
        <v>118</v>
      </c>
      <c r="L947" s="431">
        <f t="shared" ref="L947:L954" si="6">L956</f>
        <v>0</v>
      </c>
      <c r="M947" s="443"/>
      <c r="N947" s="413"/>
      <c r="O947" s="412"/>
      <c r="AA947" s="352"/>
      <c r="AB947" s="352"/>
      <c r="AC947" s="352"/>
    </row>
    <row r="948" spans="1:33" ht="18" customHeight="1" thickBot="1" x14ac:dyDescent="0.25">
      <c r="A948" s="4206"/>
      <c r="B948" s="4203"/>
      <c r="C948" s="407"/>
      <c r="D948" s="436"/>
      <c r="E948" s="435"/>
      <c r="F948" s="438"/>
      <c r="G948" s="4290"/>
      <c r="H948" s="4252"/>
      <c r="I948" s="4258"/>
      <c r="J948" s="4231"/>
      <c r="K948" s="442" t="s">
        <v>202</v>
      </c>
      <c r="L948" s="431">
        <f t="shared" si="6"/>
        <v>0</v>
      </c>
      <c r="M948" s="441"/>
      <c r="N948" s="440"/>
      <c r="O948" s="439"/>
    </row>
    <row r="949" spans="1:33" ht="18" customHeight="1" thickBot="1" x14ac:dyDescent="0.25">
      <c r="A949" s="4206"/>
      <c r="B949" s="4203"/>
      <c r="C949" s="407"/>
      <c r="D949" s="436"/>
      <c r="E949" s="435"/>
      <c r="F949" s="438"/>
      <c r="G949" s="4290"/>
      <c r="H949" s="4252"/>
      <c r="I949" s="4258"/>
      <c r="J949" s="4231"/>
      <c r="K949" s="437" t="s">
        <v>134</v>
      </c>
      <c r="L949" s="431">
        <f t="shared" si="6"/>
        <v>0</v>
      </c>
      <c r="M949" s="430"/>
      <c r="N949" s="401"/>
      <c r="O949" s="400"/>
    </row>
    <row r="950" spans="1:33" ht="18" customHeight="1" thickBot="1" x14ac:dyDescent="0.25">
      <c r="A950" s="4206"/>
      <c r="B950" s="4203"/>
      <c r="C950" s="407"/>
      <c r="D950" s="436"/>
      <c r="E950" s="435"/>
      <c r="F950" s="438"/>
      <c r="G950" s="4290"/>
      <c r="H950" s="4252"/>
      <c r="I950" s="4258"/>
      <c r="J950" s="433"/>
      <c r="K950" s="437" t="s">
        <v>201</v>
      </c>
      <c r="L950" s="431">
        <f t="shared" si="6"/>
        <v>0</v>
      </c>
      <c r="M950" s="430"/>
      <c r="N950" s="401"/>
      <c r="O950" s="400"/>
    </row>
    <row r="951" spans="1:33" ht="18" customHeight="1" thickBot="1" x14ac:dyDescent="0.25">
      <c r="A951" s="4206"/>
      <c r="B951" s="4203"/>
      <c r="C951" s="407"/>
      <c r="D951" s="436"/>
      <c r="E951" s="435"/>
      <c r="F951" s="438"/>
      <c r="G951" s="4290"/>
      <c r="H951" s="4252"/>
      <c r="I951" s="4258"/>
      <c r="J951" s="433"/>
      <c r="K951" s="437" t="s">
        <v>154</v>
      </c>
      <c r="L951" s="431">
        <f t="shared" si="6"/>
        <v>0</v>
      </c>
      <c r="M951" s="430"/>
      <c r="N951" s="401"/>
      <c r="O951" s="400"/>
    </row>
    <row r="952" spans="1:33" ht="18" customHeight="1" thickBot="1" x14ac:dyDescent="0.25">
      <c r="A952" s="4206"/>
      <c r="B952" s="4203"/>
      <c r="C952" s="407"/>
      <c r="D952" s="436"/>
      <c r="E952" s="435"/>
      <c r="F952" s="438"/>
      <c r="G952" s="4290"/>
      <c r="H952" s="4252"/>
      <c r="I952" s="4258"/>
      <c r="J952" s="433"/>
      <c r="K952" s="437" t="s">
        <v>200</v>
      </c>
      <c r="L952" s="431">
        <f t="shared" si="6"/>
        <v>0</v>
      </c>
      <c r="M952" s="430"/>
      <c r="N952" s="401"/>
      <c r="O952" s="400"/>
    </row>
    <row r="953" spans="1:33" ht="18" customHeight="1" thickBot="1" x14ac:dyDescent="0.25">
      <c r="A953" s="4206"/>
      <c r="B953" s="4203"/>
      <c r="C953" s="407"/>
      <c r="D953" s="436"/>
      <c r="E953" s="435"/>
      <c r="F953" s="438"/>
      <c r="G953" s="4290"/>
      <c r="H953" s="4252"/>
      <c r="I953" s="4258"/>
      <c r="J953" s="433"/>
      <c r="K953" s="437" t="s">
        <v>133</v>
      </c>
      <c r="L953" s="431">
        <f t="shared" si="6"/>
        <v>0</v>
      </c>
      <c r="M953" s="430"/>
      <c r="N953" s="401"/>
      <c r="O953" s="400"/>
    </row>
    <row r="954" spans="1:33" ht="18" customHeight="1" thickBot="1" x14ac:dyDescent="0.25">
      <c r="A954" s="4206"/>
      <c r="B954" s="4203"/>
      <c r="C954" s="407"/>
      <c r="D954" s="436"/>
      <c r="E954" s="435"/>
      <c r="F954" s="434"/>
      <c r="G954" s="4290"/>
      <c r="H954" s="4252"/>
      <c r="I954" s="4258"/>
      <c r="J954" s="433"/>
      <c r="K954" s="432" t="s">
        <v>199</v>
      </c>
      <c r="L954" s="431">
        <f t="shared" si="6"/>
        <v>0</v>
      </c>
      <c r="M954" s="430"/>
      <c r="N954" s="401"/>
      <c r="O954" s="400"/>
    </row>
    <row r="955" spans="1:33" ht="18" customHeight="1" thickBot="1" x14ac:dyDescent="0.25">
      <c r="A955" s="4207"/>
      <c r="B955" s="4204"/>
      <c r="C955" s="397"/>
      <c r="D955" s="429"/>
      <c r="E955" s="428"/>
      <c r="F955" s="427"/>
      <c r="G955" s="4291"/>
      <c r="H955" s="4253"/>
      <c r="I955" s="4259"/>
      <c r="J955" s="426"/>
      <c r="K955" s="425" t="s">
        <v>29</v>
      </c>
      <c r="L955" s="424">
        <f>SUM(L947:L954)</f>
        <v>0</v>
      </c>
      <c r="M955" s="423"/>
      <c r="N955" s="422"/>
      <c r="O955" s="421"/>
    </row>
    <row r="956" spans="1:33" ht="18" customHeight="1" thickBot="1" x14ac:dyDescent="0.25">
      <c r="A956" s="4205" t="s">
        <v>74</v>
      </c>
      <c r="B956" s="4202" t="s">
        <v>35</v>
      </c>
      <c r="C956" s="418" t="s">
        <v>33</v>
      </c>
      <c r="D956" s="4612" t="s">
        <v>33</v>
      </c>
      <c r="E956" s="4609"/>
      <c r="F956" s="4283" t="s">
        <v>206</v>
      </c>
      <c r="G956" s="4289" t="s">
        <v>205</v>
      </c>
      <c r="H956" s="4251" t="s">
        <v>40</v>
      </c>
      <c r="I956" s="4257" t="s">
        <v>39</v>
      </c>
      <c r="J956" s="4230" t="s">
        <v>204</v>
      </c>
      <c r="K956" s="415" t="s">
        <v>118</v>
      </c>
      <c r="L956" s="403">
        <v>0</v>
      </c>
      <c r="M956" s="414" t="s">
        <v>203</v>
      </c>
      <c r="N956" s="413" t="s">
        <v>46</v>
      </c>
      <c r="O956" s="412"/>
    </row>
    <row r="957" spans="1:33" ht="18" customHeight="1" thickBot="1" x14ac:dyDescent="0.25">
      <c r="A957" s="4206"/>
      <c r="B957" s="4203"/>
      <c r="C957" s="407"/>
      <c r="D957" s="4613"/>
      <c r="E957" s="4610"/>
      <c r="F957" s="4284"/>
      <c r="G957" s="4290"/>
      <c r="H957" s="4252"/>
      <c r="I957" s="4258"/>
      <c r="J957" s="4231"/>
      <c r="K957" s="411" t="s">
        <v>202</v>
      </c>
      <c r="L957" s="403">
        <v>0</v>
      </c>
      <c r="M957" s="402"/>
      <c r="N957" s="401"/>
      <c r="O957" s="400"/>
    </row>
    <row r="958" spans="1:33" ht="18" customHeight="1" thickBot="1" x14ac:dyDescent="0.25">
      <c r="A958" s="4206"/>
      <c r="B958" s="4203"/>
      <c r="C958" s="407"/>
      <c r="D958" s="4613"/>
      <c r="E958" s="4610"/>
      <c r="F958" s="4284"/>
      <c r="G958" s="4290"/>
      <c r="H958" s="4252"/>
      <c r="I958" s="4258"/>
      <c r="J958" s="4231"/>
      <c r="K958" s="410" t="s">
        <v>134</v>
      </c>
      <c r="L958" s="403">
        <v>0</v>
      </c>
      <c r="M958" s="402"/>
      <c r="N958" s="401"/>
      <c r="O958" s="400"/>
    </row>
    <row r="959" spans="1:33" ht="18" customHeight="1" thickBot="1" x14ac:dyDescent="0.25">
      <c r="A959" s="4206"/>
      <c r="B959" s="4203"/>
      <c r="C959" s="407"/>
      <c r="D959" s="4613"/>
      <c r="E959" s="4610"/>
      <c r="F959" s="4284"/>
      <c r="G959" s="4290"/>
      <c r="H959" s="4252"/>
      <c r="I959" s="4258"/>
      <c r="J959" s="4231"/>
      <c r="K959" s="410" t="s">
        <v>201</v>
      </c>
      <c r="L959" s="403">
        <v>0</v>
      </c>
      <c r="M959" s="402"/>
      <c r="N959" s="401"/>
      <c r="O959" s="400"/>
    </row>
    <row r="960" spans="1:33" ht="18" customHeight="1" thickBot="1" x14ac:dyDescent="0.25">
      <c r="A960" s="4206"/>
      <c r="B960" s="4203"/>
      <c r="C960" s="407"/>
      <c r="D960" s="4613"/>
      <c r="E960" s="4610"/>
      <c r="F960" s="4284"/>
      <c r="G960" s="4290"/>
      <c r="H960" s="4252"/>
      <c r="I960" s="4258"/>
      <c r="J960" s="4231"/>
      <c r="K960" s="410" t="s">
        <v>154</v>
      </c>
      <c r="L960" s="403">
        <v>0</v>
      </c>
      <c r="M960" s="402"/>
      <c r="N960" s="401"/>
      <c r="O960" s="400"/>
    </row>
    <row r="961" spans="1:27" ht="18" customHeight="1" thickBot="1" x14ac:dyDescent="0.25">
      <c r="A961" s="4206"/>
      <c r="B961" s="4203"/>
      <c r="C961" s="407"/>
      <c r="D961" s="4613"/>
      <c r="E961" s="4610"/>
      <c r="F961" s="4284"/>
      <c r="G961" s="4290"/>
      <c r="H961" s="4252"/>
      <c r="I961" s="4258"/>
      <c r="J961" s="4231"/>
      <c r="K961" s="410" t="s">
        <v>200</v>
      </c>
      <c r="L961" s="403">
        <v>0</v>
      </c>
      <c r="M961" s="402"/>
      <c r="N961" s="401"/>
      <c r="O961" s="400"/>
    </row>
    <row r="962" spans="1:27" ht="18" customHeight="1" thickBot="1" x14ac:dyDescent="0.25">
      <c r="A962" s="4206"/>
      <c r="B962" s="4203"/>
      <c r="C962" s="407"/>
      <c r="D962" s="4613"/>
      <c r="E962" s="4610"/>
      <c r="F962" s="4284"/>
      <c r="G962" s="4290"/>
      <c r="H962" s="4252"/>
      <c r="I962" s="4258"/>
      <c r="J962" s="4231"/>
      <c r="K962" s="410" t="s">
        <v>133</v>
      </c>
      <c r="L962" s="403">
        <v>0</v>
      </c>
      <c r="M962" s="402"/>
      <c r="N962" s="401"/>
      <c r="O962" s="400"/>
    </row>
    <row r="963" spans="1:27" ht="18" customHeight="1" thickBot="1" x14ac:dyDescent="0.25">
      <c r="A963" s="4206"/>
      <c r="B963" s="4203"/>
      <c r="C963" s="407"/>
      <c r="D963" s="4613"/>
      <c r="E963" s="4610"/>
      <c r="F963" s="4284"/>
      <c r="G963" s="4290"/>
      <c r="H963" s="4252"/>
      <c r="I963" s="4258"/>
      <c r="J963" s="4231"/>
      <c r="K963" s="404" t="s">
        <v>199</v>
      </c>
      <c r="L963" s="403">
        <v>0</v>
      </c>
      <c r="M963" s="402"/>
      <c r="N963" s="401"/>
      <c r="O963" s="400"/>
    </row>
    <row r="964" spans="1:27" ht="18" customHeight="1" thickBot="1" x14ac:dyDescent="0.25">
      <c r="A964" s="4207"/>
      <c r="B964" s="4204"/>
      <c r="C964" s="397"/>
      <c r="D964" s="4614"/>
      <c r="E964" s="4611"/>
      <c r="F964" s="4285"/>
      <c r="G964" s="4291"/>
      <c r="H964" s="4253"/>
      <c r="I964" s="4259"/>
      <c r="J964" s="4232"/>
      <c r="K964" s="395" t="s">
        <v>29</v>
      </c>
      <c r="L964" s="394">
        <f>SUM(L956:L963)</f>
        <v>0</v>
      </c>
      <c r="M964" s="393"/>
      <c r="N964" s="392"/>
      <c r="O964" s="391"/>
    </row>
    <row r="965" spans="1:27" ht="17.25" customHeight="1" thickBot="1" x14ac:dyDescent="0.25">
      <c r="A965" s="390" t="s">
        <v>74</v>
      </c>
      <c r="B965" s="389" t="s">
        <v>33</v>
      </c>
      <c r="C965" s="4335" t="s">
        <v>34</v>
      </c>
      <c r="D965" s="4316"/>
      <c r="E965" s="4316"/>
      <c r="F965" s="4316"/>
      <c r="G965" s="4316"/>
      <c r="H965" s="4316"/>
      <c r="I965" s="4316"/>
      <c r="J965" s="387"/>
      <c r="K965" s="386" t="s">
        <v>29</v>
      </c>
      <c r="L965" s="385">
        <f>L935*1</f>
        <v>223</v>
      </c>
      <c r="M965" s="384"/>
      <c r="N965" s="384"/>
      <c r="O965" s="383"/>
    </row>
    <row r="966" spans="1:27" ht="20.45" customHeight="1" thickBot="1" x14ac:dyDescent="0.25">
      <c r="A966" s="382" t="s">
        <v>74</v>
      </c>
      <c r="B966" s="382"/>
      <c r="C966" s="4514" t="s">
        <v>32</v>
      </c>
      <c r="D966" s="4515"/>
      <c r="E966" s="4515"/>
      <c r="F966" s="4515"/>
      <c r="G966" s="4515"/>
      <c r="H966" s="4515"/>
      <c r="I966" s="4515"/>
      <c r="J966" s="380"/>
      <c r="K966" s="379" t="s">
        <v>29</v>
      </c>
      <c r="L966" s="378">
        <f>L965*1</f>
        <v>223</v>
      </c>
      <c r="M966" s="377"/>
      <c r="N966" s="377"/>
      <c r="O966" s="376"/>
    </row>
    <row r="967" spans="1:27" ht="18" hidden="1" customHeight="1" thickBot="1" x14ac:dyDescent="0.25">
      <c r="A967" s="375"/>
      <c r="B967" s="375"/>
      <c r="C967" s="4516" t="s">
        <v>31</v>
      </c>
      <c r="D967" s="4516"/>
      <c r="E967" s="4516"/>
      <c r="F967" s="4516"/>
      <c r="G967" s="4516"/>
      <c r="H967" s="4516"/>
      <c r="I967" s="4517"/>
      <c r="J967" s="374"/>
      <c r="K967" s="373" t="s">
        <v>29</v>
      </c>
      <c r="L967" s="372" t="e">
        <f>L968-#REF!</f>
        <v>#REF!</v>
      </c>
      <c r="M967" s="371"/>
      <c r="N967" s="371"/>
      <c r="O967" s="370"/>
    </row>
    <row r="968" spans="1:27" ht="15.75" customHeight="1" thickBot="1" x14ac:dyDescent="0.25">
      <c r="A968" s="4518" t="s">
        <v>198</v>
      </c>
      <c r="B968" s="4519"/>
      <c r="C968" s="4519"/>
      <c r="D968" s="4519"/>
      <c r="E968" s="4519"/>
      <c r="F968" s="4519"/>
      <c r="G968" s="4519"/>
      <c r="H968" s="4519"/>
      <c r="I968" s="4519"/>
      <c r="J968" s="4520"/>
      <c r="K968" s="369" t="s">
        <v>29</v>
      </c>
      <c r="L968" s="368">
        <f>L92+L188+L307+L420+L544+L715+L748+L835+L922+L966</f>
        <v>25941.199999999997</v>
      </c>
      <c r="M968" s="367"/>
      <c r="N968" s="367"/>
      <c r="O968" s="366"/>
    </row>
    <row r="969" spans="1:27" ht="37.5" customHeight="1" x14ac:dyDescent="0.2">
      <c r="A969" s="31" t="s">
        <v>28</v>
      </c>
      <c r="B969" s="31"/>
      <c r="C969" s="31"/>
      <c r="D969" s="31"/>
      <c r="E969" s="31"/>
      <c r="F969" s="31"/>
      <c r="G969" s="31"/>
      <c r="H969" s="32"/>
      <c r="I969" s="31"/>
      <c r="J969" s="31"/>
      <c r="K969" s="31"/>
      <c r="L969" s="31"/>
      <c r="M969" s="31"/>
      <c r="N969" s="30"/>
      <c r="O969" s="29"/>
    </row>
    <row r="970" spans="1:27" ht="33" customHeight="1" x14ac:dyDescent="0.2">
      <c r="A970" s="4521" t="s">
        <v>27</v>
      </c>
      <c r="B970" s="4521"/>
      <c r="C970" s="4521"/>
      <c r="D970" s="4521"/>
      <c r="E970" s="4521"/>
      <c r="F970" s="4521"/>
      <c r="G970" s="4521"/>
      <c r="H970" s="4521"/>
      <c r="I970" s="4521"/>
      <c r="J970" s="4521"/>
      <c r="K970" s="4521"/>
      <c r="L970" s="4521"/>
      <c r="M970" s="346"/>
    </row>
    <row r="971" spans="1:27" ht="13.5" thickBot="1" x14ac:dyDescent="0.25">
      <c r="A971" s="365"/>
      <c r="B971" s="363"/>
      <c r="C971" s="363"/>
      <c r="D971" s="363"/>
      <c r="E971" s="363"/>
      <c r="F971" s="363"/>
      <c r="G971" s="364"/>
      <c r="H971" s="363"/>
      <c r="I971" s="363"/>
      <c r="J971" s="363"/>
      <c r="K971" s="362"/>
      <c r="L971" s="361" t="s">
        <v>26</v>
      </c>
    </row>
    <row r="972" spans="1:27" ht="33.75" customHeight="1" thickBot="1" x14ac:dyDescent="0.25">
      <c r="A972" s="360"/>
      <c r="B972" s="359"/>
      <c r="C972" s="4522" t="s">
        <v>25</v>
      </c>
      <c r="D972" s="4522"/>
      <c r="E972" s="4522"/>
      <c r="F972" s="4522"/>
      <c r="G972" s="4522"/>
      <c r="H972" s="4522"/>
      <c r="I972" s="4522"/>
      <c r="J972" s="4522"/>
      <c r="K972" s="4522"/>
      <c r="L972" s="358" t="s">
        <v>24</v>
      </c>
      <c r="M972" s="346"/>
      <c r="Y972" s="357"/>
    </row>
    <row r="973" spans="1:27" ht="14.25" x14ac:dyDescent="0.2">
      <c r="A973" s="4501" t="s">
        <v>23</v>
      </c>
      <c r="B973" s="4502"/>
      <c r="C973" s="4502"/>
      <c r="D973" s="4502"/>
      <c r="E973" s="4502"/>
      <c r="F973" s="4502"/>
      <c r="G973" s="4502"/>
      <c r="H973" s="4502"/>
      <c r="I973" s="4502"/>
      <c r="J973" s="4502"/>
      <c r="K973" s="4503"/>
      <c r="L973" s="356">
        <f>L974+L978+L985+L986+L987+L988</f>
        <v>25491.200000000001</v>
      </c>
      <c r="M973" s="355"/>
      <c r="N973" s="342"/>
      <c r="O973" s="354"/>
    </row>
    <row r="974" spans="1:27" ht="15" x14ac:dyDescent="0.2">
      <c r="A974" s="4236" t="s">
        <v>197</v>
      </c>
      <c r="B974" s="4237"/>
      <c r="C974" s="4237"/>
      <c r="D974" s="4237"/>
      <c r="E974" s="4237"/>
      <c r="F974" s="4237"/>
      <c r="G974" s="4237"/>
      <c r="H974" s="4237"/>
      <c r="I974" s="4237"/>
      <c r="J974" s="4237"/>
      <c r="K974" s="4276"/>
      <c r="L974" s="353">
        <f>L975+L976+L977</f>
        <v>1636.9999999999998</v>
      </c>
      <c r="N974" s="342"/>
    </row>
    <row r="975" spans="1:27" ht="15" x14ac:dyDescent="0.2">
      <c r="A975" s="4245" t="s">
        <v>196</v>
      </c>
      <c r="B975" s="4246"/>
      <c r="C975" s="4246"/>
      <c r="D975" s="4246"/>
      <c r="E975" s="4246"/>
      <c r="F975" s="4246"/>
      <c r="G975" s="4246"/>
      <c r="H975" s="4246"/>
      <c r="I975" s="4246"/>
      <c r="J975" s="4246"/>
      <c r="K975" s="4247"/>
      <c r="L975" s="344">
        <f>L14+L77+L97+L143+L194+L213+L292+L312+L425+L491+L529+L549+L568+L592+L720+L734+L753+L840+L927</f>
        <v>246.6</v>
      </c>
      <c r="AA975" s="338"/>
    </row>
    <row r="976" spans="1:27" ht="15" x14ac:dyDescent="0.2">
      <c r="A976" s="4236" t="s">
        <v>195</v>
      </c>
      <c r="B976" s="4237"/>
      <c r="C976" s="4237"/>
      <c r="D976" s="4237"/>
      <c r="E976" s="4238"/>
      <c r="F976" s="4238"/>
      <c r="G976" s="4238"/>
      <c r="H976" s="4238"/>
      <c r="I976" s="4238"/>
      <c r="J976" s="4238"/>
      <c r="K976" s="4239"/>
      <c r="L976" s="343"/>
      <c r="AA976" s="352"/>
    </row>
    <row r="977" spans="1:26" ht="27.75" customHeight="1" x14ac:dyDescent="0.2">
      <c r="A977" s="4236" t="s">
        <v>194</v>
      </c>
      <c r="B977" s="4237"/>
      <c r="C977" s="4237"/>
      <c r="D977" s="4237"/>
      <c r="E977" s="4237"/>
      <c r="F977" s="4237"/>
      <c r="G977" s="4237"/>
      <c r="H977" s="4237"/>
      <c r="I977" s="4237"/>
      <c r="J977" s="4237"/>
      <c r="K977" s="4276"/>
      <c r="L977" s="348">
        <f>L928+L841+L754+L735+L721+L593+L569+L550+L530+L492+L426+L313+L293+L214+L195+L144+L98+L59+L15</f>
        <v>1390.3999999999999</v>
      </c>
      <c r="M977" s="351"/>
    </row>
    <row r="978" spans="1:26" ht="22.5" customHeight="1" x14ac:dyDescent="0.2">
      <c r="A978" s="4245" t="s">
        <v>18</v>
      </c>
      <c r="B978" s="4246"/>
      <c r="C978" s="4246"/>
      <c r="D978" s="4246"/>
      <c r="E978" s="4246"/>
      <c r="F978" s="4246"/>
      <c r="G978" s="4246"/>
      <c r="H978" s="4246"/>
      <c r="I978" s="4246"/>
      <c r="J978" s="4246"/>
      <c r="K978" s="4247"/>
      <c r="L978" s="350">
        <f>L979+L980+L981+L982+L983+L984</f>
        <v>4539</v>
      </c>
      <c r="O978" s="342"/>
    </row>
    <row r="979" spans="1:26" ht="15" x14ac:dyDescent="0.2">
      <c r="A979" s="4236" t="s">
        <v>193</v>
      </c>
      <c r="B979" s="4237"/>
      <c r="C979" s="4237"/>
      <c r="D979" s="4237"/>
      <c r="E979" s="4238"/>
      <c r="F979" s="4238"/>
      <c r="G979" s="4238"/>
      <c r="H979" s="4238"/>
      <c r="I979" s="4238"/>
      <c r="J979" s="4238"/>
      <c r="K979" s="4239"/>
      <c r="L979" s="343"/>
    </row>
    <row r="980" spans="1:26" ht="15" x14ac:dyDescent="0.2">
      <c r="A980" s="4236" t="s">
        <v>192</v>
      </c>
      <c r="B980" s="4237"/>
      <c r="C980" s="4237"/>
      <c r="D980" s="4237"/>
      <c r="E980" s="4238"/>
      <c r="F980" s="4238"/>
      <c r="G980" s="4238"/>
      <c r="H980" s="4238"/>
      <c r="I980" s="4238"/>
      <c r="J980" s="4238"/>
      <c r="K980" s="4239"/>
      <c r="L980" s="343"/>
    </row>
    <row r="981" spans="1:26" ht="15" x14ac:dyDescent="0.2">
      <c r="A981" s="4236" t="s">
        <v>191</v>
      </c>
      <c r="B981" s="4237"/>
      <c r="C981" s="4237"/>
      <c r="D981" s="4237"/>
      <c r="E981" s="4238"/>
      <c r="F981" s="4238"/>
      <c r="G981" s="4238"/>
      <c r="H981" s="4238"/>
      <c r="I981" s="4238"/>
      <c r="J981" s="4238"/>
      <c r="K981" s="4239"/>
      <c r="L981" s="343"/>
    </row>
    <row r="982" spans="1:26" ht="15" x14ac:dyDescent="0.2">
      <c r="A982" s="4236" t="s">
        <v>190</v>
      </c>
      <c r="B982" s="4238"/>
      <c r="C982" s="4238"/>
      <c r="D982" s="4238"/>
      <c r="E982" s="4238"/>
      <c r="F982" s="4238"/>
      <c r="G982" s="4238"/>
      <c r="H982" s="4238"/>
      <c r="I982" s="4238"/>
      <c r="J982" s="4238"/>
      <c r="K982" s="4239"/>
      <c r="L982" s="343"/>
      <c r="Y982" s="338"/>
      <c r="Z982" s="338"/>
    </row>
    <row r="983" spans="1:26" ht="28.5" customHeight="1" x14ac:dyDescent="0.2">
      <c r="A983" s="4236" t="s">
        <v>189</v>
      </c>
      <c r="B983" s="4237"/>
      <c r="C983" s="4237"/>
      <c r="D983" s="4237"/>
      <c r="E983" s="4238"/>
      <c r="F983" s="4238"/>
      <c r="G983" s="4238"/>
      <c r="H983" s="4238"/>
      <c r="I983" s="4238"/>
      <c r="J983" s="4238"/>
      <c r="K983" s="4239"/>
      <c r="L983" s="343"/>
      <c r="Y983" s="338"/>
      <c r="Z983" s="338"/>
    </row>
    <row r="984" spans="1:26" ht="30" customHeight="1" x14ac:dyDescent="0.2">
      <c r="A984" s="4240" t="s">
        <v>188</v>
      </c>
      <c r="B984" s="4241"/>
      <c r="C984" s="4241"/>
      <c r="D984" s="4241"/>
      <c r="E984" s="4238"/>
      <c r="F984" s="4238"/>
      <c r="G984" s="4238"/>
      <c r="H984" s="4238"/>
      <c r="I984" s="4238"/>
      <c r="J984" s="4238"/>
      <c r="K984" s="4239"/>
      <c r="L984" s="350">
        <f>L19+L148+L317+L759+L845+L932</f>
        <v>4539</v>
      </c>
      <c r="M984" s="338"/>
      <c r="N984" s="342"/>
      <c r="Y984" s="338"/>
      <c r="Z984" s="338"/>
    </row>
    <row r="985" spans="1:26" ht="15" x14ac:dyDescent="0.2">
      <c r="A985" s="4236" t="s">
        <v>187</v>
      </c>
      <c r="B985" s="4238"/>
      <c r="C985" s="4238"/>
      <c r="D985" s="4238"/>
      <c r="E985" s="4238"/>
      <c r="F985" s="4238"/>
      <c r="G985" s="4238"/>
      <c r="H985" s="4238"/>
      <c r="I985" s="4238"/>
      <c r="J985" s="4238"/>
      <c r="K985" s="4239"/>
      <c r="L985" s="343"/>
      <c r="M985" s="342"/>
      <c r="N985" s="342"/>
      <c r="O985" s="349"/>
      <c r="Y985" s="338"/>
      <c r="Z985" s="338"/>
    </row>
    <row r="986" spans="1:26" ht="15" x14ac:dyDescent="0.2">
      <c r="A986" s="4242" t="s">
        <v>186</v>
      </c>
      <c r="B986" s="4243"/>
      <c r="C986" s="4243"/>
      <c r="D986" s="4243"/>
      <c r="E986" s="4243"/>
      <c r="F986" s="4243"/>
      <c r="G986" s="4243"/>
      <c r="H986" s="4243"/>
      <c r="I986" s="4243"/>
      <c r="J986" s="4243"/>
      <c r="K986" s="4244"/>
      <c r="L986" s="348">
        <f>L18+L62+L101+L147+L198+L217+L296+L316+L429+L495+L533+L553+L572+L596+L724+L738+L757+L844+L931</f>
        <v>7918.5</v>
      </c>
      <c r="M986" s="347"/>
      <c r="O986" s="345"/>
      <c r="Y986" s="338"/>
      <c r="Z986" s="338"/>
    </row>
    <row r="987" spans="1:26" ht="15" x14ac:dyDescent="0.2">
      <c r="A987" s="4245" t="s">
        <v>185</v>
      </c>
      <c r="B987" s="4246"/>
      <c r="C987" s="4246"/>
      <c r="D987" s="4246"/>
      <c r="E987" s="4246"/>
      <c r="F987" s="4246"/>
      <c r="G987" s="4246"/>
      <c r="H987" s="4246"/>
      <c r="I987" s="4246"/>
      <c r="J987" s="4246"/>
      <c r="K987" s="4247"/>
      <c r="L987" s="344">
        <f>L930+L843+L756+L737+L723+L595+L571+L552+L532+L494+L428+L315+L295+L216+L197+L146+L100+L61+L17</f>
        <v>8103.5</v>
      </c>
      <c r="M987" s="346"/>
      <c r="O987" s="345"/>
      <c r="Y987" s="338"/>
    </row>
    <row r="988" spans="1:26" ht="15" x14ac:dyDescent="0.2">
      <c r="A988" s="4236" t="s">
        <v>8</v>
      </c>
      <c r="B988" s="4237"/>
      <c r="C988" s="4237"/>
      <c r="D988" s="4237"/>
      <c r="E988" s="4238"/>
      <c r="F988" s="4238"/>
      <c r="G988" s="4238"/>
      <c r="H988" s="4238"/>
      <c r="I988" s="4238"/>
      <c r="J988" s="4238"/>
      <c r="K988" s="4239"/>
      <c r="L988" s="344">
        <f>L989+L990</f>
        <v>3293.1999999999994</v>
      </c>
      <c r="M988" s="346"/>
      <c r="O988" s="345"/>
      <c r="Y988" s="338"/>
    </row>
    <row r="989" spans="1:26" ht="20.25" customHeight="1" x14ac:dyDescent="0.2">
      <c r="A989" s="4236" t="s">
        <v>7</v>
      </c>
      <c r="B989" s="4237"/>
      <c r="C989" s="4237"/>
      <c r="D989" s="4237"/>
      <c r="E989" s="4238"/>
      <c r="F989" s="4238"/>
      <c r="G989" s="4238"/>
      <c r="H989" s="4238"/>
      <c r="I989" s="4238"/>
      <c r="J989" s="4238"/>
      <c r="K989" s="4239"/>
      <c r="L989" s="344">
        <f>L16+L60+L99+L145+L196+L215+L294+L314+L427+L493+L531+L551+L570+L594+L722+L736+L755+L842+L929</f>
        <v>3293.1999999999994</v>
      </c>
      <c r="M989" s="342"/>
    </row>
    <row r="990" spans="1:26" ht="24.75" customHeight="1" thickBot="1" x14ac:dyDescent="0.25">
      <c r="A990" s="4236" t="s">
        <v>6</v>
      </c>
      <c r="B990" s="4237"/>
      <c r="C990" s="4237"/>
      <c r="D990" s="4237"/>
      <c r="E990" s="4237"/>
      <c r="F990" s="4237"/>
      <c r="G990" s="4237"/>
      <c r="H990" s="4237"/>
      <c r="I990" s="4237"/>
      <c r="J990" s="4237"/>
      <c r="K990" s="4276"/>
      <c r="L990" s="343"/>
      <c r="M990" s="342"/>
    </row>
    <row r="991" spans="1:26" ht="15" thickBot="1" x14ac:dyDescent="0.25">
      <c r="A991" s="4277" t="s">
        <v>5</v>
      </c>
      <c r="B991" s="4278"/>
      <c r="C991" s="4278"/>
      <c r="D991" s="4278"/>
      <c r="E991" s="4278"/>
      <c r="F991" s="4278"/>
      <c r="G991" s="4278"/>
      <c r="H991" s="4278"/>
      <c r="I991" s="4278"/>
      <c r="J991" s="4278"/>
      <c r="K991" s="4279"/>
      <c r="L991" s="341">
        <f>L992+L993</f>
        <v>450</v>
      </c>
    </row>
    <row r="992" spans="1:26" ht="15" x14ac:dyDescent="0.2">
      <c r="A992" s="4272" t="s">
        <v>4</v>
      </c>
      <c r="B992" s="4273"/>
      <c r="C992" s="4273"/>
      <c r="D992" s="4273"/>
      <c r="E992" s="4274"/>
      <c r="F992" s="4274"/>
      <c r="G992" s="4274"/>
      <c r="H992" s="4274"/>
      <c r="I992" s="4274"/>
      <c r="J992" s="4274"/>
      <c r="K992" s="4275"/>
      <c r="L992" s="340">
        <f>L149</f>
        <v>450</v>
      </c>
    </row>
    <row r="993" spans="1:13" ht="15.75" thickBot="1" x14ac:dyDescent="0.25">
      <c r="A993" s="4260" t="s">
        <v>3</v>
      </c>
      <c r="B993" s="4261"/>
      <c r="C993" s="4261"/>
      <c r="D993" s="4261"/>
      <c r="E993" s="4261"/>
      <c r="F993" s="4261"/>
      <c r="G993" s="4261"/>
      <c r="H993" s="4261"/>
      <c r="I993" s="4261"/>
      <c r="J993" s="4261"/>
      <c r="K993" s="4262"/>
      <c r="L993" s="339">
        <v>0</v>
      </c>
      <c r="M993" s="338"/>
    </row>
    <row r="994" spans="1:13" ht="15" thickBot="1" x14ac:dyDescent="0.25">
      <c r="A994" s="4263" t="s">
        <v>184</v>
      </c>
      <c r="B994" s="4264"/>
      <c r="C994" s="4264"/>
      <c r="D994" s="4264"/>
      <c r="E994" s="4264"/>
      <c r="F994" s="4264"/>
      <c r="G994" s="4264"/>
      <c r="H994" s="4264"/>
      <c r="I994" s="4264"/>
      <c r="J994" s="4264"/>
      <c r="K994" s="4265"/>
      <c r="L994" s="337">
        <f>L973+L991</f>
        <v>25941.200000000001</v>
      </c>
    </row>
    <row r="995" spans="1:13" ht="15" x14ac:dyDescent="0.2">
      <c r="A995" s="4266" t="s">
        <v>1</v>
      </c>
      <c r="B995" s="4267"/>
      <c r="C995" s="4267"/>
      <c r="D995" s="4267"/>
      <c r="E995" s="4267"/>
      <c r="F995" s="4267"/>
      <c r="G995" s="4267"/>
      <c r="H995" s="4267"/>
      <c r="I995" s="4267"/>
      <c r="J995" s="4267"/>
      <c r="K995" s="4268"/>
      <c r="L995" s="336"/>
    </row>
    <row r="996" spans="1:13" ht="15.75" thickBot="1" x14ac:dyDescent="0.25">
      <c r="A996" s="4233" t="s">
        <v>0</v>
      </c>
      <c r="B996" s="4234"/>
      <c r="C996" s="4234"/>
      <c r="D996" s="4234"/>
      <c r="E996" s="4234"/>
      <c r="F996" s="4234"/>
      <c r="G996" s="4234"/>
      <c r="H996" s="4234"/>
      <c r="I996" s="4234"/>
      <c r="J996" s="4234"/>
      <c r="K996" s="4235"/>
      <c r="L996" s="335">
        <v>-2095.8000000000002</v>
      </c>
    </row>
  </sheetData>
  <mergeCells count="907">
    <mergeCell ref="AA2:AB3"/>
    <mergeCell ref="J693:J699"/>
    <mergeCell ref="J700:J706"/>
    <mergeCell ref="F672:F678"/>
    <mergeCell ref="G672:G678"/>
    <mergeCell ref="G679:G685"/>
    <mergeCell ref="G693:G699"/>
    <mergeCell ref="G700:G706"/>
    <mergeCell ref="G707:G713"/>
    <mergeCell ref="F686:F692"/>
    <mergeCell ref="J254:J260"/>
    <mergeCell ref="J261:J267"/>
    <mergeCell ref="J268:J274"/>
    <mergeCell ref="J275:J281"/>
    <mergeCell ref="I947:I955"/>
    <mergeCell ref="J947:J949"/>
    <mergeCell ref="J481:J487"/>
    <mergeCell ref="J582:J588"/>
    <mergeCell ref="J672:J678"/>
    <mergeCell ref="J679:J685"/>
    <mergeCell ref="J453:J459"/>
    <mergeCell ref="J460:J466"/>
    <mergeCell ref="J467:J473"/>
    <mergeCell ref="J476:J480"/>
    <mergeCell ref="J905:J907"/>
    <mergeCell ref="J412:J418"/>
    <mergeCell ref="J887:J889"/>
    <mergeCell ref="J896:J898"/>
    <mergeCell ref="I761:I768"/>
    <mergeCell ref="I849:I857"/>
    <mergeCell ref="J734:J737"/>
    <mergeCell ref="B923:O923"/>
    <mergeCell ref="H877:H881"/>
    <mergeCell ref="I877:I881"/>
    <mergeCell ref="B481:B487"/>
    <mergeCell ref="C946:L946"/>
    <mergeCell ref="A947:A955"/>
    <mergeCell ref="B947:B955"/>
    <mergeCell ref="G947:G955"/>
    <mergeCell ref="H947:H955"/>
    <mergeCell ref="F693:F699"/>
    <mergeCell ref="F700:F706"/>
    <mergeCell ref="F707:F713"/>
    <mergeCell ref="J707:J713"/>
    <mergeCell ref="J914:J920"/>
    <mergeCell ref="E914:E920"/>
    <mergeCell ref="G914:G920"/>
    <mergeCell ref="H914:H920"/>
    <mergeCell ref="A707:A713"/>
    <mergeCell ref="A672:A678"/>
    <mergeCell ref="A679:A685"/>
    <mergeCell ref="A693:A699"/>
    <mergeCell ref="A686:A692"/>
    <mergeCell ref="H582:H588"/>
    <mergeCell ref="G505:G511"/>
    <mergeCell ref="G512:G518"/>
    <mergeCell ref="G519:G525"/>
    <mergeCell ref="J686:J692"/>
    <mergeCell ref="A275:A281"/>
    <mergeCell ref="I481:I487"/>
    <mergeCell ref="A956:A964"/>
    <mergeCell ref="B956:B964"/>
    <mergeCell ref="F956:F964"/>
    <mergeCell ref="G956:G964"/>
    <mergeCell ref="E956:E964"/>
    <mergeCell ref="D956:D964"/>
    <mergeCell ref="I956:I964"/>
    <mergeCell ref="H956:H964"/>
    <mergeCell ref="E707:E713"/>
    <mergeCell ref="E700:E706"/>
    <mergeCell ref="E693:E699"/>
    <mergeCell ref="I672:I678"/>
    <mergeCell ref="I679:I685"/>
    <mergeCell ref="I686:I692"/>
    <mergeCell ref="I693:I699"/>
    <mergeCell ref="I700:I706"/>
    <mergeCell ref="I707:I713"/>
    <mergeCell ref="I582:I588"/>
    <mergeCell ref="A914:A920"/>
    <mergeCell ref="B914:B920"/>
    <mergeCell ref="C914:C920"/>
    <mergeCell ref="F914:F920"/>
    <mergeCell ref="B254:B260"/>
    <mergeCell ref="B261:B267"/>
    <mergeCell ref="C275:C281"/>
    <mergeCell ref="B275:B281"/>
    <mergeCell ref="E481:E487"/>
    <mergeCell ref="H686:H692"/>
    <mergeCell ref="H693:H699"/>
    <mergeCell ref="H700:H706"/>
    <mergeCell ref="H707:H713"/>
    <mergeCell ref="H672:H678"/>
    <mergeCell ref="H679:H685"/>
    <mergeCell ref="C707:C713"/>
    <mergeCell ref="B707:B713"/>
    <mergeCell ref="C672:C678"/>
    <mergeCell ref="B672:B678"/>
    <mergeCell ref="C680:C685"/>
    <mergeCell ref="B679:B685"/>
    <mergeCell ref="C686:C692"/>
    <mergeCell ref="B693:B699"/>
    <mergeCell ref="D672:D678"/>
    <mergeCell ref="D679:D685"/>
    <mergeCell ref="D686:D692"/>
    <mergeCell ref="D693:D699"/>
    <mergeCell ref="B686:B692"/>
    <mergeCell ref="A582:A588"/>
    <mergeCell ref="B582:B588"/>
    <mergeCell ref="C582:C588"/>
    <mergeCell ref="F582:F588"/>
    <mergeCell ref="E582:E588"/>
    <mergeCell ref="G582:G588"/>
    <mergeCell ref="A549:A556"/>
    <mergeCell ref="A568:A574"/>
    <mergeCell ref="A575:A581"/>
    <mergeCell ref="G575:G581"/>
    <mergeCell ref="E254:E260"/>
    <mergeCell ref="E261:E267"/>
    <mergeCell ref="G319:G325"/>
    <mergeCell ref="F351:F356"/>
    <mergeCell ref="G351:G356"/>
    <mergeCell ref="F519:F525"/>
    <mergeCell ref="F512:F518"/>
    <mergeCell ref="H505:H511"/>
    <mergeCell ref="H512:H518"/>
    <mergeCell ref="H519:H525"/>
    <mergeCell ref="F505:F511"/>
    <mergeCell ref="I233:I239"/>
    <mergeCell ref="I240:I246"/>
    <mergeCell ref="H116:H121"/>
    <mergeCell ref="H129:H135"/>
    <mergeCell ref="H136:H142"/>
    <mergeCell ref="H481:H487"/>
    <mergeCell ref="G481:G487"/>
    <mergeCell ref="F481:F487"/>
    <mergeCell ref="G364:G370"/>
    <mergeCell ref="H312:H318"/>
    <mergeCell ref="J384:J390"/>
    <mergeCell ref="F240:F246"/>
    <mergeCell ref="A84:A89"/>
    <mergeCell ref="B84:B89"/>
    <mergeCell ref="C84:C89"/>
    <mergeCell ref="D84:D89"/>
    <mergeCell ref="F84:F90"/>
    <mergeCell ref="E84:E90"/>
    <mergeCell ref="H905:H913"/>
    <mergeCell ref="G887:G895"/>
    <mergeCell ref="G896:G904"/>
    <mergeCell ref="G905:G913"/>
    <mergeCell ref="H887:H895"/>
    <mergeCell ref="H896:H904"/>
    <mergeCell ref="B247:B253"/>
    <mergeCell ref="B226:B232"/>
    <mergeCell ref="B233:B239"/>
    <mergeCell ref="B240:B246"/>
    <mergeCell ref="A887:A895"/>
    <mergeCell ref="B887:B895"/>
    <mergeCell ref="C887:C895"/>
    <mergeCell ref="A896:A904"/>
    <mergeCell ref="B896:B904"/>
    <mergeCell ref="F896:F904"/>
    <mergeCell ref="F158:F164"/>
    <mergeCell ref="J236:J239"/>
    <mergeCell ref="J129:J131"/>
    <mergeCell ref="I136:I142"/>
    <mergeCell ref="J136:J138"/>
    <mergeCell ref="C307:I307"/>
    <mergeCell ref="J505:J507"/>
    <mergeCell ref="J512:J514"/>
    <mergeCell ref="J519:J521"/>
    <mergeCell ref="G240:G246"/>
    <mergeCell ref="H240:H246"/>
    <mergeCell ref="H226:H232"/>
    <mergeCell ref="G226:G232"/>
    <mergeCell ref="H261:H267"/>
    <mergeCell ref="H268:H274"/>
    <mergeCell ref="F226:F232"/>
    <mergeCell ref="F233:F239"/>
    <mergeCell ref="D240:D246"/>
    <mergeCell ref="E240:E246"/>
    <mergeCell ref="H247:H253"/>
    <mergeCell ref="G247:G253"/>
    <mergeCell ref="F261:F267"/>
    <mergeCell ref="I439:I445"/>
    <mergeCell ref="I446:I452"/>
    <mergeCell ref="J29:J30"/>
    <mergeCell ref="H58:H64"/>
    <mergeCell ref="I58:I64"/>
    <mergeCell ref="G35:G41"/>
    <mergeCell ref="I97:I103"/>
    <mergeCell ref="H371:H377"/>
    <mergeCell ref="H326:H331"/>
    <mergeCell ref="I165:I172"/>
    <mergeCell ref="H220:H225"/>
    <mergeCell ref="G84:G90"/>
    <mergeCell ref="I84:I90"/>
    <mergeCell ref="H84:H90"/>
    <mergeCell ref="G254:G260"/>
    <mergeCell ref="G261:G267"/>
    <mergeCell ref="G268:G274"/>
    <mergeCell ref="G275:G281"/>
    <mergeCell ref="H254:H260"/>
    <mergeCell ref="I129:I135"/>
    <mergeCell ref="C91:I91"/>
    <mergeCell ref="C92:I92"/>
    <mergeCell ref="I247:I253"/>
    <mergeCell ref="E233:E239"/>
    <mergeCell ref="G233:G239"/>
    <mergeCell ref="H233:H239"/>
    <mergeCell ref="A936:A944"/>
    <mergeCell ref="B936:B944"/>
    <mergeCell ref="F936:F944"/>
    <mergeCell ref="H788:H794"/>
    <mergeCell ref="I788:I794"/>
    <mergeCell ref="M1:O2"/>
    <mergeCell ref="J491:J494"/>
    <mergeCell ref="F319:F325"/>
    <mergeCell ref="H319:H325"/>
    <mergeCell ref="F338:F343"/>
    <mergeCell ref="F344:F350"/>
    <mergeCell ref="F326:F331"/>
    <mergeCell ref="G207:G212"/>
    <mergeCell ref="G220:G225"/>
    <mergeCell ref="I158:I164"/>
    <mergeCell ref="I322:I325"/>
    <mergeCell ref="I330:I331"/>
    <mergeCell ref="I338:I343"/>
    <mergeCell ref="H338:H343"/>
    <mergeCell ref="B332:B337"/>
    <mergeCell ref="G371:G377"/>
    <mergeCell ref="B364:B370"/>
    <mergeCell ref="B357:B363"/>
    <mergeCell ref="B338:B343"/>
    <mergeCell ref="B312:B318"/>
    <mergeCell ref="B319:B325"/>
    <mergeCell ref="B326:B331"/>
    <mergeCell ref="B344:B350"/>
    <mergeCell ref="B351:B356"/>
    <mergeCell ref="F425:F431"/>
    <mergeCell ref="F453:F459"/>
    <mergeCell ref="J405:J411"/>
    <mergeCell ref="J240:J246"/>
    <mergeCell ref="B439:B445"/>
    <mergeCell ref="B391:B397"/>
    <mergeCell ref="B425:B431"/>
    <mergeCell ref="E453:E459"/>
    <mergeCell ref="I432:I438"/>
    <mergeCell ref="G412:G418"/>
    <mergeCell ref="H405:H411"/>
    <mergeCell ref="H412:H418"/>
    <mergeCell ref="G439:G445"/>
    <mergeCell ref="H432:H438"/>
    <mergeCell ref="C391:C397"/>
    <mergeCell ref="D391:D397"/>
    <mergeCell ref="H425:H431"/>
    <mergeCell ref="F432:F438"/>
    <mergeCell ref="B398:B404"/>
    <mergeCell ref="I173:I179"/>
    <mergeCell ref="F213:F219"/>
    <mergeCell ref="E165:E172"/>
    <mergeCell ref="B188:I188"/>
    <mergeCell ref="B194:B200"/>
    <mergeCell ref="I180:I186"/>
    <mergeCell ref="H213:H219"/>
    <mergeCell ref="I213:I219"/>
    <mergeCell ref="I201:I206"/>
    <mergeCell ref="G165:G172"/>
    <mergeCell ref="H165:H172"/>
    <mergeCell ref="B213:B219"/>
    <mergeCell ref="B207:B212"/>
    <mergeCell ref="B220:B225"/>
    <mergeCell ref="G213:G219"/>
    <mergeCell ref="D165:D172"/>
    <mergeCell ref="C165:C172"/>
    <mergeCell ref="F173:F179"/>
    <mergeCell ref="F207:F212"/>
    <mergeCell ref="G201:G206"/>
    <mergeCell ref="F220:F225"/>
    <mergeCell ref="B201:B206"/>
    <mergeCell ref="H173:H179"/>
    <mergeCell ref="H180:H186"/>
    <mergeCell ref="B536:B542"/>
    <mergeCell ref="C589:I589"/>
    <mergeCell ref="H592:H598"/>
    <mergeCell ref="H741:H746"/>
    <mergeCell ref="G753:G760"/>
    <mergeCell ref="I753:I760"/>
    <mergeCell ref="I666:I671"/>
    <mergeCell ref="I659:I665"/>
    <mergeCell ref="I557:I564"/>
    <mergeCell ref="C693:C699"/>
    <mergeCell ref="E679:E685"/>
    <mergeCell ref="E672:E678"/>
    <mergeCell ref="E686:E692"/>
    <mergeCell ref="B720:B726"/>
    <mergeCell ref="G734:G740"/>
    <mergeCell ref="F575:F581"/>
    <mergeCell ref="F659:F662"/>
    <mergeCell ref="H659:H665"/>
    <mergeCell ref="F741:F746"/>
    <mergeCell ref="F627:F633"/>
    <mergeCell ref="I575:I581"/>
    <mergeCell ref="I592:I598"/>
    <mergeCell ref="I627:I633"/>
    <mergeCell ref="H753:H760"/>
    <mergeCell ref="B491:B497"/>
    <mergeCell ref="B505:B511"/>
    <mergeCell ref="D512:D518"/>
    <mergeCell ref="E512:E518"/>
    <mergeCell ref="G666:G671"/>
    <mergeCell ref="H666:H671"/>
    <mergeCell ref="D720:F726"/>
    <mergeCell ref="G720:G726"/>
    <mergeCell ref="G686:G692"/>
    <mergeCell ref="F679:F685"/>
    <mergeCell ref="D707:D713"/>
    <mergeCell ref="H536:H542"/>
    <mergeCell ref="B498:B504"/>
    <mergeCell ref="H529:H535"/>
    <mergeCell ref="G620:G626"/>
    <mergeCell ref="G647:G652"/>
    <mergeCell ref="F647:F649"/>
    <mergeCell ref="B613:B619"/>
    <mergeCell ref="F613:F616"/>
    <mergeCell ref="H613:H619"/>
    <mergeCell ref="B575:B581"/>
    <mergeCell ref="C575:C581"/>
    <mergeCell ref="B592:B598"/>
    <mergeCell ref="G592:G598"/>
    <mergeCell ref="B549:B556"/>
    <mergeCell ref="D753:F760"/>
    <mergeCell ref="F634:F637"/>
    <mergeCell ref="H634:H640"/>
    <mergeCell ref="H575:H581"/>
    <mergeCell ref="F641:F643"/>
    <mergeCell ref="F606:F609"/>
    <mergeCell ref="G613:G619"/>
    <mergeCell ref="B620:B626"/>
    <mergeCell ref="F620:F626"/>
    <mergeCell ref="H620:H626"/>
    <mergeCell ref="B753:B760"/>
    <mergeCell ref="B734:B740"/>
    <mergeCell ref="B727:B733"/>
    <mergeCell ref="B741:B746"/>
    <mergeCell ref="G727:G733"/>
    <mergeCell ref="G627:G633"/>
    <mergeCell ref="D592:F598"/>
    <mergeCell ref="D788:D794"/>
    <mergeCell ref="G788:G794"/>
    <mergeCell ref="G659:G665"/>
    <mergeCell ref="D549:F556"/>
    <mergeCell ref="G549:G556"/>
    <mergeCell ref="F536:F542"/>
    <mergeCell ref="C543:I543"/>
    <mergeCell ref="C544:I544"/>
    <mergeCell ref="I549:I556"/>
    <mergeCell ref="I620:I626"/>
    <mergeCell ref="H775:H780"/>
    <mergeCell ref="F769:F774"/>
    <mergeCell ref="I775:I780"/>
    <mergeCell ref="G761:G768"/>
    <mergeCell ref="F761:F768"/>
    <mergeCell ref="H761:H768"/>
    <mergeCell ref="F405:F411"/>
    <mergeCell ref="E439:E445"/>
    <mergeCell ref="F439:F445"/>
    <mergeCell ref="F460:F466"/>
    <mergeCell ref="C526:I526"/>
    <mergeCell ref="D529:F535"/>
    <mergeCell ref="G498:G504"/>
    <mergeCell ref="H498:H504"/>
    <mergeCell ref="G529:G535"/>
    <mergeCell ref="I498:I504"/>
    <mergeCell ref="E505:E511"/>
    <mergeCell ref="D519:D525"/>
    <mergeCell ref="I474:I480"/>
    <mergeCell ref="I405:I411"/>
    <mergeCell ref="H467:H473"/>
    <mergeCell ref="C488:I488"/>
    <mergeCell ref="E519:E525"/>
    <mergeCell ref="C519:C525"/>
    <mergeCell ref="I453:I459"/>
    <mergeCell ref="I460:I466"/>
    <mergeCell ref="D481:D487"/>
    <mergeCell ref="I292:I298"/>
    <mergeCell ref="B299:B305"/>
    <mergeCell ref="F299:F305"/>
    <mergeCell ref="H299:H305"/>
    <mergeCell ref="I299:I305"/>
    <mergeCell ref="C966:I966"/>
    <mergeCell ref="C967:I967"/>
    <mergeCell ref="A968:J968"/>
    <mergeCell ref="A977:K977"/>
    <mergeCell ref="C965:I965"/>
    <mergeCell ref="J927:J929"/>
    <mergeCell ref="G927:G935"/>
    <mergeCell ref="G936:G944"/>
    <mergeCell ref="D945:O945"/>
    <mergeCell ref="J956:J964"/>
    <mergeCell ref="A970:L970"/>
    <mergeCell ref="C972:K972"/>
    <mergeCell ref="A927:A935"/>
    <mergeCell ref="I936:I944"/>
    <mergeCell ref="B927:B935"/>
    <mergeCell ref="M938:M939"/>
    <mergeCell ref="B432:B438"/>
    <mergeCell ref="B529:B535"/>
    <mergeCell ref="B405:B411"/>
    <mergeCell ref="I275:I281"/>
    <mergeCell ref="H275:H281"/>
    <mergeCell ref="D247:D253"/>
    <mergeCell ref="F247:F253"/>
    <mergeCell ref="E247:E253"/>
    <mergeCell ref="A980:K980"/>
    <mergeCell ref="A981:K981"/>
    <mergeCell ref="A973:K973"/>
    <mergeCell ref="A974:K974"/>
    <mergeCell ref="A975:K975"/>
    <mergeCell ref="A976:K976"/>
    <mergeCell ref="A978:K978"/>
    <mergeCell ref="A979:K979"/>
    <mergeCell ref="J292:J294"/>
    <mergeCell ref="C306:I306"/>
    <mergeCell ref="G326:G331"/>
    <mergeCell ref="G332:G337"/>
    <mergeCell ref="F332:F337"/>
    <mergeCell ref="F312:F318"/>
    <mergeCell ref="H332:H336"/>
    <mergeCell ref="H439:H445"/>
    <mergeCell ref="B292:B298"/>
    <mergeCell ref="F292:F298"/>
    <mergeCell ref="H292:H298"/>
    <mergeCell ref="K7:K9"/>
    <mergeCell ref="G7:G9"/>
    <mergeCell ref="L7:L9"/>
    <mergeCell ref="J7:J9"/>
    <mergeCell ref="M8:M9"/>
    <mergeCell ref="N8:N9"/>
    <mergeCell ref="M7:O7"/>
    <mergeCell ref="A982:K982"/>
    <mergeCell ref="J165:J172"/>
    <mergeCell ref="I332:I337"/>
    <mergeCell ref="F165:F172"/>
    <mergeCell ref="F97:F103"/>
    <mergeCell ref="H97:H103"/>
    <mergeCell ref="H110:H115"/>
    <mergeCell ref="I110:I115"/>
    <mergeCell ref="I220:I225"/>
    <mergeCell ref="F927:F933"/>
    <mergeCell ref="H882:H886"/>
    <mergeCell ref="I882:I886"/>
    <mergeCell ref="G97:G103"/>
    <mergeCell ref="F268:F274"/>
    <mergeCell ref="F275:F281"/>
    <mergeCell ref="F254:F260"/>
    <mergeCell ref="I254:I260"/>
    <mergeCell ref="A3:Q3"/>
    <mergeCell ref="A7:A9"/>
    <mergeCell ref="B7:B9"/>
    <mergeCell ref="C7:C9"/>
    <mergeCell ref="D7:D9"/>
    <mergeCell ref="F7:F9"/>
    <mergeCell ref="H7:H9"/>
    <mergeCell ref="F29:F34"/>
    <mergeCell ref="H29:H34"/>
    <mergeCell ref="I29:I34"/>
    <mergeCell ref="M16:M17"/>
    <mergeCell ref="H22:H28"/>
    <mergeCell ref="B14:B21"/>
    <mergeCell ref="F14:F21"/>
    <mergeCell ref="H14:H21"/>
    <mergeCell ref="I14:I21"/>
    <mergeCell ref="G14:G21"/>
    <mergeCell ref="A4:O4"/>
    <mergeCell ref="A5:O5"/>
    <mergeCell ref="E7:E9"/>
    <mergeCell ref="N6:O6"/>
    <mergeCell ref="J22:J24"/>
    <mergeCell ref="O8:O9"/>
    <mergeCell ref="I7:I9"/>
    <mergeCell ref="F77:F83"/>
    <mergeCell ref="J35:J37"/>
    <mergeCell ref="G42:G49"/>
    <mergeCell ref="I77:I83"/>
    <mergeCell ref="J58:J60"/>
    <mergeCell ref="F50:F57"/>
    <mergeCell ref="J50:J56"/>
    <mergeCell ref="E35:E41"/>
    <mergeCell ref="E42:E49"/>
    <mergeCell ref="H42:H49"/>
    <mergeCell ref="F65:F70"/>
    <mergeCell ref="H65:H70"/>
    <mergeCell ref="G71:G76"/>
    <mergeCell ref="F71:F76"/>
    <mergeCell ref="I42:I49"/>
    <mergeCell ref="J77:J79"/>
    <mergeCell ref="B58:B64"/>
    <mergeCell ref="F58:F64"/>
    <mergeCell ref="B65:B70"/>
    <mergeCell ref="I65:I70"/>
    <mergeCell ref="G58:G64"/>
    <mergeCell ref="G65:G70"/>
    <mergeCell ref="H50:H57"/>
    <mergeCell ref="F22:F28"/>
    <mergeCell ref="B71:B76"/>
    <mergeCell ref="E65:E70"/>
    <mergeCell ref="F35:F41"/>
    <mergeCell ref="H35:H41"/>
    <mergeCell ref="I35:I41"/>
    <mergeCell ref="F42:F49"/>
    <mergeCell ref="H71:H76"/>
    <mergeCell ref="I71:I76"/>
    <mergeCell ref="E71:E76"/>
    <mergeCell ref="E22:E28"/>
    <mergeCell ref="E29:E34"/>
    <mergeCell ref="G22:G28"/>
    <mergeCell ref="G29:G34"/>
    <mergeCell ref="I22:I28"/>
    <mergeCell ref="H378:H382"/>
    <mergeCell ref="E384:E390"/>
    <mergeCell ref="D384:D390"/>
    <mergeCell ref="C384:C390"/>
    <mergeCell ref="B371:B377"/>
    <mergeCell ref="F371:F377"/>
    <mergeCell ref="F378:F383"/>
    <mergeCell ref="I398:I404"/>
    <mergeCell ref="C398:C404"/>
    <mergeCell ref="D398:D404"/>
    <mergeCell ref="H398:H403"/>
    <mergeCell ref="I378:I383"/>
    <mergeCell ref="I391:I397"/>
    <mergeCell ref="G391:G397"/>
    <mergeCell ref="G398:G404"/>
    <mergeCell ref="F384:F390"/>
    <mergeCell ref="G384:G390"/>
    <mergeCell ref="H384:H389"/>
    <mergeCell ref="I384:I390"/>
    <mergeCell ref="I371:I377"/>
    <mergeCell ref="G378:G383"/>
    <mergeCell ref="F391:F397"/>
    <mergeCell ref="F398:F404"/>
    <mergeCell ref="E460:E466"/>
    <mergeCell ref="E467:E473"/>
    <mergeCell ref="B446:B452"/>
    <mergeCell ref="F446:F452"/>
    <mergeCell ref="E446:E452"/>
    <mergeCell ref="G446:G452"/>
    <mergeCell ref="H446:H452"/>
    <mergeCell ref="G467:G473"/>
    <mergeCell ref="G474:G480"/>
    <mergeCell ref="B474:B480"/>
    <mergeCell ref="A557:A564"/>
    <mergeCell ref="B557:B564"/>
    <mergeCell ref="I818:I825"/>
    <mergeCell ref="I802:I809"/>
    <mergeCell ref="I810:I817"/>
    <mergeCell ref="G557:G564"/>
    <mergeCell ref="C834:I834"/>
    <mergeCell ref="G568:G574"/>
    <mergeCell ref="H627:H633"/>
    <mergeCell ref="H641:H646"/>
    <mergeCell ref="G641:G646"/>
    <mergeCell ref="H727:H732"/>
    <mergeCell ref="H769:H774"/>
    <mergeCell ref="G810:G817"/>
    <mergeCell ref="G775:G780"/>
    <mergeCell ref="H795:H801"/>
    <mergeCell ref="A788:A794"/>
    <mergeCell ref="A818:A825"/>
    <mergeCell ref="F653:F655"/>
    <mergeCell ref="H653:H658"/>
    <mergeCell ref="G653:G658"/>
    <mergeCell ref="C788:C794"/>
    <mergeCell ref="B788:B794"/>
    <mergeCell ref="F788:F794"/>
    <mergeCell ref="B659:B665"/>
    <mergeCell ref="B840:B848"/>
    <mergeCell ref="B453:B459"/>
    <mergeCell ref="B460:B466"/>
    <mergeCell ref="B467:B473"/>
    <mergeCell ref="E391:E397"/>
    <mergeCell ref="E398:E404"/>
    <mergeCell ref="E405:E411"/>
    <mergeCell ref="B641:B646"/>
    <mergeCell ref="D795:D801"/>
    <mergeCell ref="E795:E801"/>
    <mergeCell ref="B627:B633"/>
    <mergeCell ref="B653:B658"/>
    <mergeCell ref="B634:B640"/>
    <mergeCell ref="B568:B574"/>
    <mergeCell ref="C568:C574"/>
    <mergeCell ref="B606:B612"/>
    <mergeCell ref="D568:F574"/>
    <mergeCell ref="B599:B605"/>
    <mergeCell ref="F599:F605"/>
    <mergeCell ref="B647:B652"/>
    <mergeCell ref="D840:F848"/>
    <mergeCell ref="C835:I835"/>
    <mergeCell ref="I795:I801"/>
    <mergeCell ref="A905:A913"/>
    <mergeCell ref="A795:A801"/>
    <mergeCell ref="C810:C817"/>
    <mergeCell ref="A877:A881"/>
    <mergeCell ref="A802:A809"/>
    <mergeCell ref="A810:A817"/>
    <mergeCell ref="G882:G886"/>
    <mergeCell ref="B877:B881"/>
    <mergeCell ref="F877:F879"/>
    <mergeCell ref="G877:G881"/>
    <mergeCell ref="C882:C886"/>
    <mergeCell ref="F882:F886"/>
    <mergeCell ref="F905:F913"/>
    <mergeCell ref="B858:B866"/>
    <mergeCell ref="C858:C866"/>
    <mergeCell ref="C802:C809"/>
    <mergeCell ref="G840:G848"/>
    <mergeCell ref="G849:G857"/>
    <mergeCell ref="A849:A857"/>
    <mergeCell ref="B849:B857"/>
    <mergeCell ref="C849:C857"/>
    <mergeCell ref="F849:F857"/>
    <mergeCell ref="C905:C913"/>
    <mergeCell ref="F887:F895"/>
    <mergeCell ref="E867:E872"/>
    <mergeCell ref="F858:F866"/>
    <mergeCell ref="H858:H866"/>
    <mergeCell ref="G795:G801"/>
    <mergeCell ref="E873:E876"/>
    <mergeCell ref="G867:G876"/>
    <mergeCell ref="G858:G866"/>
    <mergeCell ref="C896:C904"/>
    <mergeCell ref="H840:H848"/>
    <mergeCell ref="H849:H857"/>
    <mergeCell ref="H802:H809"/>
    <mergeCell ref="C795:C801"/>
    <mergeCell ref="B795:B801"/>
    <mergeCell ref="A867:A872"/>
    <mergeCell ref="B867:B872"/>
    <mergeCell ref="C867:C872"/>
    <mergeCell ref="I867:I872"/>
    <mergeCell ref="F867:F872"/>
    <mergeCell ref="I858:I866"/>
    <mergeCell ref="A858:A866"/>
    <mergeCell ref="A840:A848"/>
    <mergeCell ref="I840:I848"/>
    <mergeCell ref="J666:J671"/>
    <mergeCell ref="B818:B825"/>
    <mergeCell ref="C818:C825"/>
    <mergeCell ref="D818:D825"/>
    <mergeCell ref="E818:E825"/>
    <mergeCell ref="F818:F825"/>
    <mergeCell ref="B802:B809"/>
    <mergeCell ref="E802:E809"/>
    <mergeCell ref="E810:E817"/>
    <mergeCell ref="D810:D817"/>
    <mergeCell ref="G818:G825"/>
    <mergeCell ref="H818:H825"/>
    <mergeCell ref="I720:I726"/>
    <mergeCell ref="F781:F787"/>
    <mergeCell ref="F795:F801"/>
    <mergeCell ref="H810:H817"/>
    <mergeCell ref="D802:D809"/>
    <mergeCell ref="E788:E794"/>
    <mergeCell ref="F802:F808"/>
    <mergeCell ref="F810:F817"/>
    <mergeCell ref="G802:G809"/>
    <mergeCell ref="B810:B817"/>
    <mergeCell ref="G781:G787"/>
    <mergeCell ref="F775:F780"/>
    <mergeCell ref="J194:J196"/>
    <mergeCell ref="C289:I289"/>
    <mergeCell ref="G299:G305"/>
    <mergeCell ref="I226:I232"/>
    <mergeCell ref="E226:E232"/>
    <mergeCell ref="I151:I157"/>
    <mergeCell ref="G143:G150"/>
    <mergeCell ref="G151:G157"/>
    <mergeCell ref="H158:H164"/>
    <mergeCell ref="F143:F150"/>
    <mergeCell ref="H143:H150"/>
    <mergeCell ref="I143:I150"/>
    <mergeCell ref="F151:F156"/>
    <mergeCell ref="H151:H157"/>
    <mergeCell ref="I207:I212"/>
    <mergeCell ref="I194:I200"/>
    <mergeCell ref="G194:G200"/>
    <mergeCell ref="J282:J288"/>
    <mergeCell ref="F282:F288"/>
    <mergeCell ref="G282:G288"/>
    <mergeCell ref="H282:H288"/>
    <mergeCell ref="I282:I288"/>
    <mergeCell ref="I261:I267"/>
    <mergeCell ref="I268:I274"/>
    <mergeCell ref="J338:J339"/>
    <mergeCell ref="H344:H350"/>
    <mergeCell ref="J213:J219"/>
    <mergeCell ref="I312:I318"/>
    <mergeCell ref="G312:G318"/>
    <mergeCell ref="G292:G298"/>
    <mergeCell ref="J158:J164"/>
    <mergeCell ref="C565:I565"/>
    <mergeCell ref="C420:I420"/>
    <mergeCell ref="G425:G431"/>
    <mergeCell ref="H351:H356"/>
    <mergeCell ref="I344:I350"/>
    <mergeCell ref="G338:G343"/>
    <mergeCell ref="G344:G350"/>
    <mergeCell ref="H364:H370"/>
    <mergeCell ref="D491:F497"/>
    <mergeCell ref="F498:F504"/>
    <mergeCell ref="C557:C564"/>
    <mergeCell ref="F557:F564"/>
    <mergeCell ref="F201:F206"/>
    <mergeCell ref="H201:H206"/>
    <mergeCell ref="D158:D164"/>
    <mergeCell ref="C187:I187"/>
    <mergeCell ref="H207:H212"/>
    <mergeCell ref="J592:J594"/>
    <mergeCell ref="J720:J722"/>
    <mergeCell ref="H568:H574"/>
    <mergeCell ref="G634:G640"/>
    <mergeCell ref="H720:H726"/>
    <mergeCell ref="H474:H480"/>
    <mergeCell ref="J312:J314"/>
    <mergeCell ref="G357:G363"/>
    <mergeCell ref="H357:H363"/>
    <mergeCell ref="G536:G542"/>
    <mergeCell ref="G432:G438"/>
    <mergeCell ref="G491:G497"/>
    <mergeCell ref="I529:I535"/>
    <mergeCell ref="I491:I497"/>
    <mergeCell ref="H606:H612"/>
    <mergeCell ref="I606:I612"/>
    <mergeCell ref="G606:G612"/>
    <mergeCell ref="H557:H564"/>
    <mergeCell ref="H599:H605"/>
    <mergeCell ref="I568:I574"/>
    <mergeCell ref="J568:J570"/>
    <mergeCell ref="I599:I605"/>
    <mergeCell ref="G599:G605"/>
    <mergeCell ref="I613:I619"/>
    <mergeCell ref="O551:O552"/>
    <mergeCell ref="I351:I356"/>
    <mergeCell ref="I357:I363"/>
    <mergeCell ref="C419:I419"/>
    <mergeCell ref="J529:J531"/>
    <mergeCell ref="I536:I542"/>
    <mergeCell ref="I425:I431"/>
    <mergeCell ref="F412:F418"/>
    <mergeCell ref="I364:I370"/>
    <mergeCell ref="I467:I473"/>
    <mergeCell ref="N551:N552"/>
    <mergeCell ref="J549:J552"/>
    <mergeCell ref="C549:C556"/>
    <mergeCell ref="H549:H556"/>
    <mergeCell ref="H391:H397"/>
    <mergeCell ref="G405:G411"/>
    <mergeCell ref="H491:H497"/>
    <mergeCell ref="E474:E480"/>
    <mergeCell ref="G453:G459"/>
    <mergeCell ref="G460:G466"/>
    <mergeCell ref="H453:H459"/>
    <mergeCell ref="H460:H466"/>
    <mergeCell ref="F467:F473"/>
    <mergeCell ref="F474:F480"/>
    <mergeCell ref="M578:M579"/>
    <mergeCell ref="M551:M552"/>
    <mergeCell ref="F666:F671"/>
    <mergeCell ref="J753:J756"/>
    <mergeCell ref="H781:H787"/>
    <mergeCell ref="I781:I787"/>
    <mergeCell ref="I657:I658"/>
    <mergeCell ref="I634:I640"/>
    <mergeCell ref="I641:I646"/>
    <mergeCell ref="I647:I652"/>
    <mergeCell ref="I734:I740"/>
    <mergeCell ref="I773:I774"/>
    <mergeCell ref="I727:I733"/>
    <mergeCell ref="C714:I714"/>
    <mergeCell ref="C715:I715"/>
    <mergeCell ref="E666:E671"/>
    <mergeCell ref="G741:G746"/>
    <mergeCell ref="F727:F733"/>
    <mergeCell ref="C747:I747"/>
    <mergeCell ref="C748:I748"/>
    <mergeCell ref="I741:I746"/>
    <mergeCell ref="H734:H740"/>
    <mergeCell ref="I769:I770"/>
    <mergeCell ref="H647:H652"/>
    <mergeCell ref="B97:B103"/>
    <mergeCell ref="C96:L96"/>
    <mergeCell ref="I120:I121"/>
    <mergeCell ref="B104:B109"/>
    <mergeCell ref="I104:I109"/>
    <mergeCell ref="E104:E109"/>
    <mergeCell ref="J97:J99"/>
    <mergeCell ref="F122:F128"/>
    <mergeCell ref="B122:B128"/>
    <mergeCell ref="H122:H128"/>
    <mergeCell ref="G122:G128"/>
    <mergeCell ref="F104:F109"/>
    <mergeCell ref="H104:H109"/>
    <mergeCell ref="B116:B121"/>
    <mergeCell ref="E116:E121"/>
    <mergeCell ref="G116:G121"/>
    <mergeCell ref="F116:F121"/>
    <mergeCell ref="F110:F115"/>
    <mergeCell ref="E110:E115"/>
    <mergeCell ref="B110:B115"/>
    <mergeCell ref="G104:G109"/>
    <mergeCell ref="G110:G115"/>
    <mergeCell ref="A77:A83"/>
    <mergeCell ref="B77:B83"/>
    <mergeCell ref="C77:C83"/>
    <mergeCell ref="E77:E83"/>
    <mergeCell ref="D77:D83"/>
    <mergeCell ref="H77:H83"/>
    <mergeCell ref="G77:G83"/>
    <mergeCell ref="F194:F200"/>
    <mergeCell ref="H194:H200"/>
    <mergeCell ref="B129:B135"/>
    <mergeCell ref="B136:B142"/>
    <mergeCell ref="F180:F186"/>
    <mergeCell ref="G173:G179"/>
    <mergeCell ref="G180:G186"/>
    <mergeCell ref="B165:B172"/>
    <mergeCell ref="F129:F135"/>
    <mergeCell ref="F136:F142"/>
    <mergeCell ref="B158:B164"/>
    <mergeCell ref="C158:C164"/>
    <mergeCell ref="G158:G164"/>
    <mergeCell ref="B151:B157"/>
    <mergeCell ref="E151:E157"/>
    <mergeCell ref="E158:E164"/>
    <mergeCell ref="E129:E135"/>
    <mergeCell ref="A993:K993"/>
    <mergeCell ref="A994:K994"/>
    <mergeCell ref="A995:K995"/>
    <mergeCell ref="J818:J825"/>
    <mergeCell ref="A992:K992"/>
    <mergeCell ref="J840:J842"/>
    <mergeCell ref="A882:A886"/>
    <mergeCell ref="B882:B886"/>
    <mergeCell ref="H927:H935"/>
    <mergeCell ref="H936:H944"/>
    <mergeCell ref="A988:K988"/>
    <mergeCell ref="A989:K989"/>
    <mergeCell ref="A990:K990"/>
    <mergeCell ref="A991:K991"/>
    <mergeCell ref="D826:D833"/>
    <mergeCell ref="F826:F833"/>
    <mergeCell ref="E826:E833"/>
    <mergeCell ref="D925:O925"/>
    <mergeCell ref="C926:L926"/>
    <mergeCell ref="C877:C881"/>
    <mergeCell ref="C921:I921"/>
    <mergeCell ref="C922:I922"/>
    <mergeCell ref="H867:H876"/>
    <mergeCell ref="B905:B913"/>
    <mergeCell ref="D734:F740"/>
    <mergeCell ref="J173:J179"/>
    <mergeCell ref="J180:J186"/>
    <mergeCell ref="J826:J833"/>
    <mergeCell ref="A996:K996"/>
    <mergeCell ref="A983:K983"/>
    <mergeCell ref="A984:K984"/>
    <mergeCell ref="A985:K985"/>
    <mergeCell ref="A986:K986"/>
    <mergeCell ref="A987:K987"/>
    <mergeCell ref="B180:B186"/>
    <mergeCell ref="C180:C186"/>
    <mergeCell ref="D180:D186"/>
    <mergeCell ref="E173:E179"/>
    <mergeCell ref="E180:E186"/>
    <mergeCell ref="H826:H833"/>
    <mergeCell ref="G826:G833"/>
    <mergeCell ref="I826:I833"/>
    <mergeCell ref="J299:J301"/>
    <mergeCell ref="I412:I418"/>
    <mergeCell ref="I927:I935"/>
    <mergeCell ref="A826:A833"/>
    <mergeCell ref="B826:B833"/>
    <mergeCell ref="C826:C833"/>
    <mergeCell ref="B143:B150"/>
    <mergeCell ref="A412:A418"/>
    <mergeCell ref="B412:B418"/>
    <mergeCell ref="C412:C418"/>
    <mergeCell ref="D412:D418"/>
    <mergeCell ref="E412:E418"/>
    <mergeCell ref="A173:A179"/>
    <mergeCell ref="B173:B179"/>
    <mergeCell ref="C173:C179"/>
    <mergeCell ref="D173:D179"/>
    <mergeCell ref="A180:A186"/>
    <mergeCell ref="A282:A288"/>
    <mergeCell ref="B282:B288"/>
    <mergeCell ref="C282:C288"/>
    <mergeCell ref="E282:E288"/>
    <mergeCell ref="A391:A397"/>
    <mergeCell ref="A398:A404"/>
    <mergeCell ref="A405:A411"/>
    <mergeCell ref="A384:A390"/>
    <mergeCell ref="B384:B390"/>
    <mergeCell ref="B378:B383"/>
    <mergeCell ref="C405:C411"/>
    <mergeCell ref="D405:D411"/>
    <mergeCell ref="A165:A172"/>
  </mergeCells>
  <pageMargins left="0.70866141732283472" right="0.70866141732283472" top="0.74803149606299213" bottom="0.74803149606299213" header="0.31496062992125984" footer="0.31496062992125984"/>
  <pageSetup paperSize="9" scale="60" firstPageNumber="8" fitToHeight="0" orientation="landscape" useFirstPageNumber="1" r:id="rId1"/>
  <headerFooter>
    <oddHeader>&amp;C&amp;P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545BD7-8E26-4EA8-9730-46A3BC675824}">
  <sheetPr>
    <pageSetUpPr fitToPage="1"/>
  </sheetPr>
  <dimension ref="A1:U175"/>
  <sheetViews>
    <sheetView zoomScaleNormal="100" workbookViewId="0">
      <selection activeCell="P1" sqref="P1:Q2"/>
    </sheetView>
  </sheetViews>
  <sheetFormatPr defaultRowHeight="12.75" x14ac:dyDescent="0.2"/>
  <cols>
    <col min="1" max="1" width="3.5703125" style="334" customWidth="1"/>
    <col min="2" max="2" width="2.5703125" style="334" customWidth="1"/>
    <col min="3" max="4" width="3.7109375" style="334" customWidth="1"/>
    <col min="5" max="5" width="2.5703125" style="334" customWidth="1"/>
    <col min="6" max="6" width="47.28515625" style="334" customWidth="1"/>
    <col min="7" max="7" width="5.7109375" style="334" customWidth="1"/>
    <col min="8" max="8" width="6.140625" style="334" customWidth="1"/>
    <col min="9" max="9" width="4.42578125" style="334" customWidth="1"/>
    <col min="10" max="10" width="31" style="334" customWidth="1"/>
    <col min="11" max="11" width="7.28515625" style="334" customWidth="1"/>
    <col min="12" max="12" width="12.85546875" style="334" customWidth="1"/>
    <col min="13" max="13" width="41.28515625" style="334" customWidth="1"/>
    <col min="14" max="14" width="11.7109375" style="334" customWidth="1"/>
    <col min="15" max="15" width="16.5703125" style="334" customWidth="1"/>
    <col min="16" max="21" width="9.140625" style="334"/>
    <col min="22" max="22" width="4.7109375" style="334" customWidth="1"/>
    <col min="23" max="16384" width="9.140625" style="334"/>
  </cols>
  <sheetData>
    <row r="1" spans="1:19" ht="66.75" customHeight="1" x14ac:dyDescent="0.2">
      <c r="M1" s="4687" t="s">
        <v>1395</v>
      </c>
      <c r="N1" s="4687"/>
      <c r="O1" s="4687"/>
      <c r="P1" s="3950"/>
      <c r="Q1" s="3950"/>
      <c r="R1" s="332"/>
      <c r="S1" s="332"/>
    </row>
    <row r="2" spans="1:19" ht="21" customHeight="1" x14ac:dyDescent="0.2">
      <c r="A2" s="4688" t="s">
        <v>183</v>
      </c>
      <c r="B2" s="4688"/>
      <c r="C2" s="4688"/>
      <c r="D2" s="4688"/>
      <c r="E2" s="4688"/>
      <c r="F2" s="4688"/>
      <c r="G2" s="4688"/>
      <c r="H2" s="4688"/>
      <c r="I2" s="4688"/>
      <c r="J2" s="4688"/>
      <c r="K2" s="4688"/>
      <c r="L2" s="4688"/>
      <c r="M2" s="4688"/>
      <c r="N2" s="4688"/>
      <c r="O2" s="4688"/>
      <c r="P2" s="3950"/>
      <c r="Q2" s="3950"/>
      <c r="R2" s="332"/>
      <c r="S2" s="332"/>
    </row>
    <row r="3" spans="1:19" ht="18" customHeight="1" x14ac:dyDescent="0.2">
      <c r="A3" s="4479" t="s">
        <v>634</v>
      </c>
      <c r="B3" s="4479"/>
      <c r="C3" s="4479"/>
      <c r="D3" s="4479"/>
      <c r="E3" s="4479"/>
      <c r="F3" s="4479"/>
      <c r="G3" s="4479"/>
      <c r="H3" s="4479"/>
      <c r="I3" s="4479"/>
      <c r="J3" s="4479"/>
      <c r="K3" s="4479"/>
      <c r="L3" s="4479"/>
      <c r="M3" s="4479"/>
      <c r="N3" s="4479"/>
      <c r="O3" s="4479"/>
      <c r="P3" s="332"/>
      <c r="Q3" s="332"/>
      <c r="R3" s="332"/>
      <c r="S3" s="332"/>
    </row>
    <row r="4" spans="1:19" ht="14.25" customHeight="1" x14ac:dyDescent="0.2">
      <c r="A4" s="4688" t="s">
        <v>633</v>
      </c>
      <c r="B4" s="4688"/>
      <c r="C4" s="4688"/>
      <c r="D4" s="4688"/>
      <c r="E4" s="4688"/>
      <c r="F4" s="4688"/>
      <c r="G4" s="4688"/>
      <c r="H4" s="4688"/>
      <c r="I4" s="4688"/>
      <c r="J4" s="4688"/>
      <c r="K4" s="4688"/>
      <c r="L4" s="4688"/>
      <c r="M4" s="4688"/>
      <c r="N4" s="4688"/>
      <c r="O4" s="4688"/>
      <c r="P4" s="332"/>
      <c r="Q4" s="332"/>
      <c r="R4" s="332"/>
      <c r="S4" s="332"/>
    </row>
    <row r="5" spans="1:19" ht="16.5" thickBot="1" x14ac:dyDescent="0.25">
      <c r="A5" s="1356"/>
      <c r="B5" s="1356"/>
      <c r="C5" s="1356"/>
      <c r="D5" s="1356"/>
      <c r="E5" s="1356"/>
      <c r="F5" s="1356"/>
      <c r="G5" s="1356"/>
      <c r="H5" s="1356"/>
      <c r="I5" s="1356"/>
      <c r="J5" s="1356"/>
      <c r="K5" s="1356"/>
      <c r="L5" s="1356"/>
      <c r="M5" s="1355"/>
      <c r="N5" s="1356"/>
      <c r="O5" s="1700" t="s">
        <v>26</v>
      </c>
    </row>
    <row r="6" spans="1:19" ht="25.5" customHeight="1" thickBot="1" x14ac:dyDescent="0.25">
      <c r="A6" s="4689" t="s">
        <v>180</v>
      </c>
      <c r="B6" s="4692" t="s">
        <v>179</v>
      </c>
      <c r="C6" s="4695" t="s">
        <v>175</v>
      </c>
      <c r="D6" s="4726" t="s">
        <v>177</v>
      </c>
      <c r="E6" s="4698" t="s">
        <v>178</v>
      </c>
      <c r="F6" s="4701" t="s">
        <v>176</v>
      </c>
      <c r="G6" s="4289" t="s">
        <v>175</v>
      </c>
      <c r="H6" s="4704" t="s">
        <v>174</v>
      </c>
      <c r="I6" s="4707" t="s">
        <v>173</v>
      </c>
      <c r="J6" s="4069" t="s">
        <v>172</v>
      </c>
      <c r="K6" s="4704" t="s">
        <v>171</v>
      </c>
      <c r="L6" s="4069" t="s">
        <v>170</v>
      </c>
      <c r="M6" s="4719" t="s">
        <v>169</v>
      </c>
      <c r="N6" s="4720"/>
      <c r="O6" s="4721"/>
    </row>
    <row r="7" spans="1:19" x14ac:dyDescent="0.2">
      <c r="A7" s="4690"/>
      <c r="B7" s="4693"/>
      <c r="C7" s="4696"/>
      <c r="D7" s="4727"/>
      <c r="E7" s="4699"/>
      <c r="F7" s="4702"/>
      <c r="G7" s="4290"/>
      <c r="H7" s="4705"/>
      <c r="I7" s="4708"/>
      <c r="J7" s="4070"/>
      <c r="K7" s="4705"/>
      <c r="L7" s="4070"/>
      <c r="M7" s="4722" t="s">
        <v>168</v>
      </c>
      <c r="N7" s="4724" t="s">
        <v>167</v>
      </c>
      <c r="O7" s="4685" t="s">
        <v>166</v>
      </c>
    </row>
    <row r="8" spans="1:19" ht="168" customHeight="1" thickBot="1" x14ac:dyDescent="0.25">
      <c r="A8" s="4691"/>
      <c r="B8" s="4694"/>
      <c r="C8" s="4697"/>
      <c r="D8" s="4728"/>
      <c r="E8" s="4700"/>
      <c r="F8" s="4703"/>
      <c r="G8" s="4291"/>
      <c r="H8" s="4706"/>
      <c r="I8" s="4709"/>
      <c r="J8" s="4070"/>
      <c r="K8" s="4706"/>
      <c r="L8" s="4071"/>
      <c r="M8" s="4723"/>
      <c r="N8" s="4725"/>
      <c r="O8" s="4686"/>
    </row>
    <row r="9" spans="1:19" ht="16.899999999999999" customHeight="1" thickBot="1" x14ac:dyDescent="0.25">
      <c r="A9" s="1189" t="s">
        <v>33</v>
      </c>
      <c r="B9" s="1699"/>
      <c r="C9" s="1018" t="s">
        <v>359</v>
      </c>
      <c r="D9" s="1018"/>
      <c r="E9" s="1697"/>
      <c r="F9" s="1698"/>
      <c r="G9" s="1698"/>
      <c r="H9" s="1697"/>
      <c r="I9" s="1697"/>
      <c r="J9" s="1697"/>
      <c r="K9" s="1697"/>
      <c r="L9" s="1696"/>
      <c r="M9" s="668"/>
      <c r="N9" s="668"/>
      <c r="O9" s="1695"/>
    </row>
    <row r="10" spans="1:19" ht="18" customHeight="1" thickBot="1" x14ac:dyDescent="0.25">
      <c r="A10" s="1694"/>
      <c r="B10" s="1693"/>
      <c r="C10" s="1691"/>
      <c r="D10" s="1691"/>
      <c r="E10" s="1691"/>
      <c r="F10" s="1692"/>
      <c r="G10" s="1692"/>
      <c r="H10" s="1691"/>
      <c r="I10" s="1691"/>
      <c r="J10" s="1691"/>
      <c r="K10" s="1691"/>
      <c r="L10" s="1690"/>
      <c r="M10" s="996" t="s">
        <v>632</v>
      </c>
      <c r="N10" s="650" t="s">
        <v>62</v>
      </c>
      <c r="O10" s="871">
        <v>76.25</v>
      </c>
    </row>
    <row r="11" spans="1:19" ht="28.5" customHeight="1" thickBot="1" x14ac:dyDescent="0.25">
      <c r="A11" s="4644" t="s">
        <v>33</v>
      </c>
      <c r="B11" s="4641" t="s">
        <v>33</v>
      </c>
      <c r="C11" s="1597" t="s">
        <v>631</v>
      </c>
      <c r="D11" s="658"/>
      <c r="E11" s="658"/>
      <c r="F11" s="658"/>
      <c r="G11" s="658"/>
      <c r="H11" s="658"/>
      <c r="I11" s="658"/>
      <c r="J11" s="658"/>
      <c r="K11" s="658"/>
      <c r="L11" s="658"/>
      <c r="M11" s="658"/>
      <c r="N11" s="658"/>
      <c r="O11" s="657"/>
    </row>
    <row r="12" spans="1:19" ht="30.75" customHeight="1" thickBot="1" x14ac:dyDescent="0.25">
      <c r="A12" s="4645"/>
      <c r="B12" s="4642"/>
      <c r="C12" s="4666"/>
      <c r="D12" s="4667"/>
      <c r="E12" s="4667"/>
      <c r="F12" s="4667"/>
      <c r="G12" s="4667"/>
      <c r="H12" s="4667"/>
      <c r="I12" s="4667"/>
      <c r="J12" s="4667"/>
      <c r="K12" s="4667"/>
      <c r="L12" s="4668"/>
      <c r="M12" s="996" t="s">
        <v>630</v>
      </c>
      <c r="N12" s="650" t="s">
        <v>113</v>
      </c>
      <c r="O12" s="871">
        <v>1</v>
      </c>
    </row>
    <row r="13" spans="1:19" ht="27.6" customHeight="1" thickBot="1" x14ac:dyDescent="0.25">
      <c r="A13" s="4646"/>
      <c r="B13" s="4643"/>
      <c r="C13" s="4672"/>
      <c r="D13" s="4673"/>
      <c r="E13" s="4673"/>
      <c r="F13" s="4673"/>
      <c r="G13" s="4673"/>
      <c r="H13" s="4673"/>
      <c r="I13" s="4673"/>
      <c r="J13" s="4673"/>
      <c r="K13" s="4673"/>
      <c r="L13" s="4674"/>
      <c r="M13" s="1600" t="s">
        <v>629</v>
      </c>
      <c r="N13" s="1601" t="s">
        <v>113</v>
      </c>
      <c r="O13" s="1689"/>
    </row>
    <row r="14" spans="1:19" ht="30.75" customHeight="1" x14ac:dyDescent="0.2">
      <c r="A14" s="4647" t="s">
        <v>33</v>
      </c>
      <c r="B14" s="4650" t="s">
        <v>33</v>
      </c>
      <c r="C14" s="4652" t="s">
        <v>33</v>
      </c>
      <c r="D14" s="1593"/>
      <c r="E14" s="851"/>
      <c r="F14" s="4655" t="s">
        <v>626</v>
      </c>
      <c r="G14" s="4320" t="s">
        <v>156</v>
      </c>
      <c r="H14" s="4563" t="s">
        <v>40</v>
      </c>
      <c r="I14" s="4311" t="s">
        <v>49</v>
      </c>
      <c r="J14" s="1592" t="s">
        <v>38</v>
      </c>
      <c r="K14" s="1525" t="s">
        <v>118</v>
      </c>
      <c r="L14" s="1688">
        <v>0</v>
      </c>
      <c r="M14" s="848" t="s">
        <v>628</v>
      </c>
      <c r="N14" s="847" t="s">
        <v>113</v>
      </c>
      <c r="O14" s="1040"/>
    </row>
    <row r="15" spans="1:19" ht="16.149999999999999" customHeight="1" x14ac:dyDescent="0.2">
      <c r="A15" s="4648"/>
      <c r="B15" s="4506"/>
      <c r="C15" s="4653"/>
      <c r="D15" s="1582"/>
      <c r="E15" s="833"/>
      <c r="F15" s="4656"/>
      <c r="G15" s="4321"/>
      <c r="H15" s="4564"/>
      <c r="I15" s="4312"/>
      <c r="J15" s="1588" t="s">
        <v>48</v>
      </c>
      <c r="K15" s="841"/>
      <c r="L15" s="1423"/>
      <c r="M15" s="570" t="s">
        <v>627</v>
      </c>
      <c r="N15" s="844" t="s">
        <v>545</v>
      </c>
      <c r="O15" s="837"/>
    </row>
    <row r="16" spans="1:19" ht="26.25" customHeight="1" thickBot="1" x14ac:dyDescent="0.25">
      <c r="A16" s="4649"/>
      <c r="B16" s="4651"/>
      <c r="C16" s="4654"/>
      <c r="D16" s="1578"/>
      <c r="E16" s="821"/>
      <c r="F16" s="1439"/>
      <c r="G16" s="4321"/>
      <c r="H16" s="4564"/>
      <c r="I16" s="4312"/>
      <c r="J16" s="1671"/>
      <c r="K16" s="1039" t="s">
        <v>29</v>
      </c>
      <c r="L16" s="1633">
        <f>SUM(L14:L15)</f>
        <v>0</v>
      </c>
      <c r="M16" s="1676"/>
      <c r="N16" s="1675"/>
      <c r="O16" s="1544"/>
    </row>
    <row r="17" spans="1:18" ht="24.75" customHeight="1" x14ac:dyDescent="0.2">
      <c r="A17" s="1408" t="s">
        <v>33</v>
      </c>
      <c r="B17" s="1027" t="s">
        <v>33</v>
      </c>
      <c r="C17" s="1687" t="s">
        <v>33</v>
      </c>
      <c r="D17" s="4657" t="s">
        <v>33</v>
      </c>
      <c r="E17" s="1399"/>
      <c r="F17" s="1686" t="s">
        <v>626</v>
      </c>
      <c r="G17" s="4321"/>
      <c r="H17" s="4564"/>
      <c r="I17" s="4312"/>
      <c r="J17" s="1671"/>
      <c r="K17" s="850" t="s">
        <v>118</v>
      </c>
      <c r="L17" s="1435">
        <v>0</v>
      </c>
      <c r="M17" s="1539"/>
      <c r="N17" s="1683"/>
      <c r="O17" s="1682"/>
    </row>
    <row r="18" spans="1:18" ht="18.75" customHeight="1" thickBot="1" x14ac:dyDescent="0.25">
      <c r="A18" s="1408"/>
      <c r="B18" s="1027"/>
      <c r="C18" s="1685"/>
      <c r="D18" s="4658"/>
      <c r="E18" s="821"/>
      <c r="F18" s="1684"/>
      <c r="G18" s="4322"/>
      <c r="H18" s="4565"/>
      <c r="I18" s="4313"/>
      <c r="J18" s="1642"/>
      <c r="K18" s="1404" t="s">
        <v>29</v>
      </c>
      <c r="L18" s="1501">
        <f>SUM(L17)</f>
        <v>0</v>
      </c>
      <c r="M18" s="1539"/>
      <c r="N18" s="1683"/>
      <c r="O18" s="1682"/>
    </row>
    <row r="19" spans="1:18" ht="27.75" customHeight="1" x14ac:dyDescent="0.2">
      <c r="A19" s="4647" t="s">
        <v>33</v>
      </c>
      <c r="B19" s="4650" t="s">
        <v>33</v>
      </c>
      <c r="C19" s="4652" t="s">
        <v>35</v>
      </c>
      <c r="D19" s="4710" t="s">
        <v>625</v>
      </c>
      <c r="E19" s="4710"/>
      <c r="F19" s="4711"/>
      <c r="G19" s="4320" t="s">
        <v>140</v>
      </c>
      <c r="H19" s="4563" t="s">
        <v>40</v>
      </c>
      <c r="I19" s="1653" t="s">
        <v>49</v>
      </c>
      <c r="J19" s="1592" t="s">
        <v>38</v>
      </c>
      <c r="K19" s="1525" t="s">
        <v>118</v>
      </c>
      <c r="L19" s="1637">
        <f>L22+L23+L24+L25+L26</f>
        <v>155</v>
      </c>
      <c r="M19" s="1681"/>
      <c r="N19" s="1680"/>
      <c r="O19" s="1679"/>
    </row>
    <row r="20" spans="1:18" ht="18" customHeight="1" x14ac:dyDescent="0.2">
      <c r="A20" s="4648"/>
      <c r="B20" s="4506"/>
      <c r="C20" s="4653"/>
      <c r="D20" s="4712"/>
      <c r="E20" s="4712"/>
      <c r="F20" s="4713"/>
      <c r="G20" s="4321"/>
      <c r="H20" s="4564"/>
      <c r="I20" s="1671"/>
      <c r="J20" s="4757" t="s">
        <v>48</v>
      </c>
      <c r="K20" s="1520"/>
      <c r="L20" s="1636"/>
      <c r="M20" s="570"/>
      <c r="N20" s="844"/>
      <c r="O20" s="1678"/>
    </row>
    <row r="21" spans="1:18" ht="24.6" customHeight="1" thickBot="1" x14ac:dyDescent="0.25">
      <c r="A21" s="4649"/>
      <c r="B21" s="4651"/>
      <c r="C21" s="4654"/>
      <c r="D21" s="4715"/>
      <c r="E21" s="4715"/>
      <c r="F21" s="4716"/>
      <c r="G21" s="4322"/>
      <c r="H21" s="4564"/>
      <c r="I21" s="1671"/>
      <c r="J21" s="4758"/>
      <c r="K21" s="1047" t="s">
        <v>29</v>
      </c>
      <c r="L21" s="1677">
        <f>SUM(L19:L20)</f>
        <v>155</v>
      </c>
      <c r="M21" s="1676"/>
      <c r="N21" s="1675"/>
      <c r="O21" s="1674"/>
      <c r="R21" s="342"/>
    </row>
    <row r="22" spans="1:18" ht="33.75" customHeight="1" thickBot="1" x14ac:dyDescent="0.25">
      <c r="A22" s="4644" t="s">
        <v>33</v>
      </c>
      <c r="B22" s="4505" t="s">
        <v>33</v>
      </c>
      <c r="C22" s="1673" t="s">
        <v>35</v>
      </c>
      <c r="D22" s="4657" t="s">
        <v>33</v>
      </c>
      <c r="E22" s="1672"/>
      <c r="F22" s="4717" t="s">
        <v>624</v>
      </c>
      <c r="G22" s="4320" t="s">
        <v>140</v>
      </c>
      <c r="H22" s="4564"/>
      <c r="I22" s="1671"/>
      <c r="J22" s="831"/>
      <c r="K22" s="850" t="s">
        <v>118</v>
      </c>
      <c r="L22" s="1670">
        <v>30</v>
      </c>
      <c r="M22" s="592" t="s">
        <v>623</v>
      </c>
      <c r="N22" s="591" t="s">
        <v>113</v>
      </c>
      <c r="O22" s="620">
        <v>1</v>
      </c>
      <c r="R22" s="342"/>
    </row>
    <row r="23" spans="1:18" ht="24" customHeight="1" thickBot="1" x14ac:dyDescent="0.25">
      <c r="A23" s="4646"/>
      <c r="B23" s="4507"/>
      <c r="C23" s="1669"/>
      <c r="D23" s="4658"/>
      <c r="E23" s="1643"/>
      <c r="F23" s="4718"/>
      <c r="G23" s="4321"/>
      <c r="H23" s="4565"/>
      <c r="I23" s="1642"/>
      <c r="J23" s="820"/>
      <c r="K23" s="1507" t="s">
        <v>118</v>
      </c>
      <c r="L23" s="1641">
        <v>0</v>
      </c>
      <c r="M23" s="1668"/>
      <c r="N23" s="1667" t="s">
        <v>113</v>
      </c>
      <c r="O23" s="1666"/>
      <c r="Q23" s="632"/>
      <c r="R23" s="342"/>
    </row>
    <row r="24" spans="1:18" ht="38.25" customHeight="1" thickBot="1" x14ac:dyDescent="0.25">
      <c r="A24" s="1647" t="s">
        <v>33</v>
      </c>
      <c r="B24" s="1646" t="s">
        <v>33</v>
      </c>
      <c r="C24" s="1645" t="s">
        <v>35</v>
      </c>
      <c r="D24" s="1665" t="s">
        <v>35</v>
      </c>
      <c r="E24" s="1664"/>
      <c r="F24" s="1568" t="s">
        <v>622</v>
      </c>
      <c r="G24" s="4322"/>
      <c r="H24" s="4563" t="s">
        <v>40</v>
      </c>
      <c r="I24" s="1663"/>
      <c r="J24" s="1662"/>
      <c r="K24" s="1507" t="s">
        <v>118</v>
      </c>
      <c r="L24" s="1661">
        <v>35</v>
      </c>
      <c r="M24" s="1660" t="s">
        <v>621</v>
      </c>
      <c r="N24" s="1659" t="s">
        <v>113</v>
      </c>
      <c r="O24" s="1658">
        <v>3</v>
      </c>
      <c r="R24" s="342"/>
    </row>
    <row r="25" spans="1:18" ht="28.5" customHeight="1" thickBot="1" x14ac:dyDescent="0.25">
      <c r="A25" s="1657" t="s">
        <v>33</v>
      </c>
      <c r="B25" s="1656" t="s">
        <v>33</v>
      </c>
      <c r="C25" s="1655" t="s">
        <v>35</v>
      </c>
      <c r="D25" s="1644" t="s">
        <v>103</v>
      </c>
      <c r="E25" s="1554"/>
      <c r="F25" s="1654" t="s">
        <v>620</v>
      </c>
      <c r="G25" s="4320" t="s">
        <v>140</v>
      </c>
      <c r="H25" s="4564"/>
      <c r="I25" s="1653"/>
      <c r="J25" s="1652"/>
      <c r="K25" s="850" t="s">
        <v>118</v>
      </c>
      <c r="L25" s="1651">
        <v>30</v>
      </c>
      <c r="M25" s="1650" t="s">
        <v>619</v>
      </c>
      <c r="N25" s="1649" t="s">
        <v>618</v>
      </c>
      <c r="O25" s="1648">
        <v>2</v>
      </c>
    </row>
    <row r="26" spans="1:18" ht="40.5" customHeight="1" thickBot="1" x14ac:dyDescent="0.25">
      <c r="A26" s="1647" t="s">
        <v>33</v>
      </c>
      <c r="B26" s="1646" t="s">
        <v>33</v>
      </c>
      <c r="C26" s="1645" t="s">
        <v>35</v>
      </c>
      <c r="D26" s="1644" t="s">
        <v>101</v>
      </c>
      <c r="E26" s="1643"/>
      <c r="F26" s="1568" t="s">
        <v>617</v>
      </c>
      <c r="G26" s="4321"/>
      <c r="H26" s="4565"/>
      <c r="I26" s="1642"/>
      <c r="J26" s="1577"/>
      <c r="K26" s="1507" t="s">
        <v>118</v>
      </c>
      <c r="L26" s="1641">
        <v>60</v>
      </c>
      <c r="M26" s="1640" t="s">
        <v>212</v>
      </c>
      <c r="N26" s="1639" t="s">
        <v>113</v>
      </c>
      <c r="O26" s="1638">
        <v>1</v>
      </c>
      <c r="P26" s="347"/>
      <c r="Q26" s="347"/>
      <c r="R26" s="342"/>
    </row>
    <row r="27" spans="1:18" ht="24" customHeight="1" x14ac:dyDescent="0.2">
      <c r="A27" s="4647" t="s">
        <v>33</v>
      </c>
      <c r="B27" s="4650" t="s">
        <v>33</v>
      </c>
      <c r="C27" s="4652" t="s">
        <v>103</v>
      </c>
      <c r="D27" s="4220" t="s">
        <v>616</v>
      </c>
      <c r="E27" s="4710"/>
      <c r="F27" s="4711"/>
      <c r="G27" s="4320" t="s">
        <v>614</v>
      </c>
      <c r="H27" s="4563" t="s">
        <v>40</v>
      </c>
      <c r="I27" s="4311" t="s">
        <v>49</v>
      </c>
      <c r="J27" s="1592" t="s">
        <v>38</v>
      </c>
      <c r="K27" s="1525" t="s">
        <v>118</v>
      </c>
      <c r="L27" s="1637">
        <f>L31+L32+L33</f>
        <v>44.3</v>
      </c>
      <c r="M27" s="848"/>
      <c r="N27" s="847"/>
      <c r="O27" s="1040"/>
      <c r="R27" s="342"/>
    </row>
    <row r="28" spans="1:18" ht="25.5" x14ac:dyDescent="0.2">
      <c r="A28" s="4648"/>
      <c r="B28" s="4506"/>
      <c r="C28" s="4653"/>
      <c r="D28" s="4223"/>
      <c r="E28" s="4712"/>
      <c r="F28" s="4713"/>
      <c r="G28" s="4321"/>
      <c r="H28" s="4564"/>
      <c r="I28" s="4312"/>
      <c r="J28" s="1588" t="s">
        <v>48</v>
      </c>
      <c r="K28" s="1520"/>
      <c r="L28" s="1636"/>
      <c r="M28" s="570"/>
      <c r="N28" s="844"/>
      <c r="O28" s="837"/>
    </row>
    <row r="29" spans="1:18" ht="27" customHeight="1" x14ac:dyDescent="0.2">
      <c r="A29" s="4648"/>
      <c r="B29" s="4506"/>
      <c r="C29" s="4653"/>
      <c r="D29" s="4223"/>
      <c r="E29" s="4712"/>
      <c r="F29" s="4713"/>
      <c r="G29" s="4321"/>
      <c r="H29" s="4564"/>
      <c r="I29" s="4312"/>
      <c r="J29" s="1581"/>
      <c r="K29" s="1520"/>
      <c r="L29" s="1635"/>
      <c r="M29" s="1573"/>
      <c r="N29" s="1634"/>
      <c r="O29" s="984"/>
    </row>
    <row r="30" spans="1:18" ht="22.5" customHeight="1" thickBot="1" x14ac:dyDescent="0.25">
      <c r="A30" s="4649"/>
      <c r="B30" s="4651"/>
      <c r="C30" s="4654"/>
      <c r="D30" s="4714"/>
      <c r="E30" s="4715"/>
      <c r="F30" s="4716"/>
      <c r="G30" s="4322"/>
      <c r="H30" s="4565"/>
      <c r="I30" s="4313"/>
      <c r="J30" s="1577"/>
      <c r="K30" s="1039" t="s">
        <v>29</v>
      </c>
      <c r="L30" s="1633">
        <f>SUM(L27:L29)</f>
        <v>44.3</v>
      </c>
      <c r="M30" s="1632"/>
      <c r="N30" s="1631"/>
      <c r="O30" s="1630"/>
    </row>
    <row r="31" spans="1:18" ht="28.5" customHeight="1" thickBot="1" x14ac:dyDescent="0.25">
      <c r="A31" s="1621" t="s">
        <v>33</v>
      </c>
      <c r="B31" s="1024" t="s">
        <v>33</v>
      </c>
      <c r="C31" s="1629" t="s">
        <v>103</v>
      </c>
      <c r="D31" s="1628" t="s">
        <v>33</v>
      </c>
      <c r="E31" s="1022"/>
      <c r="F31" s="1627" t="s">
        <v>615</v>
      </c>
      <c r="G31" s="4664" t="s">
        <v>614</v>
      </c>
      <c r="H31" s="4564" t="s">
        <v>40</v>
      </c>
      <c r="I31" s="4312"/>
      <c r="J31" s="1622"/>
      <c r="K31" s="1486" t="s">
        <v>118</v>
      </c>
      <c r="L31" s="1626">
        <v>34.299999999999997</v>
      </c>
      <c r="M31" s="1625" t="s">
        <v>613</v>
      </c>
      <c r="N31" s="1624" t="s">
        <v>545</v>
      </c>
      <c r="O31" s="1623">
        <v>80</v>
      </c>
      <c r="R31" s="342"/>
    </row>
    <row r="32" spans="1:18" ht="42.75" customHeight="1" thickBot="1" x14ac:dyDescent="0.25">
      <c r="A32" s="1621" t="s">
        <v>33</v>
      </c>
      <c r="B32" s="1024" t="s">
        <v>33</v>
      </c>
      <c r="C32" s="1620" t="s">
        <v>103</v>
      </c>
      <c r="D32" s="1400" t="s">
        <v>35</v>
      </c>
      <c r="E32" s="1022"/>
      <c r="F32" s="1568" t="s">
        <v>612</v>
      </c>
      <c r="G32" s="4664"/>
      <c r="H32" s="4564"/>
      <c r="I32" s="4312"/>
      <c r="J32" s="1622"/>
      <c r="K32" s="850" t="s">
        <v>118</v>
      </c>
      <c r="L32" s="1481">
        <v>0</v>
      </c>
      <c r="M32" s="635" t="s">
        <v>611</v>
      </c>
      <c r="N32" s="589" t="s">
        <v>113</v>
      </c>
      <c r="O32" s="634"/>
      <c r="R32" s="342"/>
    </row>
    <row r="33" spans="1:18" ht="24.75" customHeight="1" thickBot="1" x14ac:dyDescent="0.25">
      <c r="A33" s="1621" t="s">
        <v>33</v>
      </c>
      <c r="B33" s="1024" t="s">
        <v>33</v>
      </c>
      <c r="C33" s="1620" t="s">
        <v>103</v>
      </c>
      <c r="D33" s="1400" t="s">
        <v>103</v>
      </c>
      <c r="E33" s="1022"/>
      <c r="F33" s="1619" t="s">
        <v>610</v>
      </c>
      <c r="G33" s="4665"/>
      <c r="H33" s="4565"/>
      <c r="I33" s="4313"/>
      <c r="J33" s="1577"/>
      <c r="K33" s="850" t="s">
        <v>118</v>
      </c>
      <c r="L33" s="1481">
        <v>10</v>
      </c>
      <c r="M33" s="1618" t="s">
        <v>609</v>
      </c>
      <c r="N33" s="1617" t="s">
        <v>113</v>
      </c>
      <c r="O33" s="1616">
        <v>1</v>
      </c>
      <c r="R33" s="342"/>
    </row>
    <row r="34" spans="1:18" ht="13.5" customHeight="1" thickBot="1" x14ac:dyDescent="0.25">
      <c r="A34" s="1194" t="s">
        <v>33</v>
      </c>
      <c r="B34" s="1615" t="s">
        <v>33</v>
      </c>
      <c r="C34" s="4750" t="s">
        <v>34</v>
      </c>
      <c r="D34" s="4323"/>
      <c r="E34" s="4323"/>
      <c r="F34" s="4323"/>
      <c r="G34" s="4323"/>
      <c r="H34" s="4323"/>
      <c r="I34" s="4323"/>
      <c r="J34" s="4324"/>
      <c r="K34" s="1614" t="s">
        <v>29</v>
      </c>
      <c r="L34" s="1613">
        <f>L16+L21+L30</f>
        <v>199.3</v>
      </c>
      <c r="M34" s="1612"/>
      <c r="N34" s="1611"/>
      <c r="O34" s="1610"/>
    </row>
    <row r="35" spans="1:18" ht="13.5" customHeight="1" thickBot="1" x14ac:dyDescent="0.25">
      <c r="A35" s="1194" t="s">
        <v>33</v>
      </c>
      <c r="B35" s="807"/>
      <c r="C35" s="4581" t="s">
        <v>32</v>
      </c>
      <c r="D35" s="4325"/>
      <c r="E35" s="4325"/>
      <c r="F35" s="4325"/>
      <c r="G35" s="4325"/>
      <c r="H35" s="4325"/>
      <c r="I35" s="4325"/>
      <c r="J35" s="4326"/>
      <c r="K35" s="805" t="s">
        <v>29</v>
      </c>
      <c r="L35" s="1609">
        <f>L16+L21+L30</f>
        <v>199.3</v>
      </c>
      <c r="M35" s="1608"/>
      <c r="N35" s="377"/>
      <c r="O35" s="376"/>
    </row>
    <row r="36" spans="1:18" ht="27" customHeight="1" thickBot="1" x14ac:dyDescent="0.25">
      <c r="A36" s="4644" t="s">
        <v>35</v>
      </c>
      <c r="B36" s="1607"/>
      <c r="C36" s="1606" t="s">
        <v>608</v>
      </c>
      <c r="D36" s="1604"/>
      <c r="E36" s="1604"/>
      <c r="F36" s="1604"/>
      <c r="G36" s="1604"/>
      <c r="H36" s="1604"/>
      <c r="I36" s="1604"/>
      <c r="J36" s="1604"/>
      <c r="K36" s="1604"/>
      <c r="L36" s="1605"/>
      <c r="M36" s="1604"/>
      <c r="N36" s="1604"/>
      <c r="O36" s="1603"/>
    </row>
    <row r="37" spans="1:18" ht="18" customHeight="1" thickBot="1" x14ac:dyDescent="0.25">
      <c r="A37" s="4645"/>
      <c r="B37" s="4641"/>
      <c r="C37" s="4666"/>
      <c r="D37" s="4667"/>
      <c r="E37" s="4667"/>
      <c r="F37" s="4667"/>
      <c r="G37" s="4667"/>
      <c r="H37" s="4667"/>
      <c r="I37" s="4667"/>
      <c r="J37" s="4667"/>
      <c r="K37" s="4667"/>
      <c r="L37" s="4668"/>
      <c r="M37" s="996" t="s">
        <v>607</v>
      </c>
      <c r="N37" s="1602" t="s">
        <v>572</v>
      </c>
      <c r="O37" s="871">
        <v>1</v>
      </c>
    </row>
    <row r="38" spans="1:18" ht="22.5" customHeight="1" thickBot="1" x14ac:dyDescent="0.25">
      <c r="A38" s="4645"/>
      <c r="B38" s="4642"/>
      <c r="C38" s="4669"/>
      <c r="D38" s="4670"/>
      <c r="E38" s="4670"/>
      <c r="F38" s="4670"/>
      <c r="G38" s="4670"/>
      <c r="H38" s="4670"/>
      <c r="I38" s="4670"/>
      <c r="J38" s="4670"/>
      <c r="K38" s="4670"/>
      <c r="L38" s="4671"/>
      <c r="M38" s="1600" t="s">
        <v>551</v>
      </c>
      <c r="N38" s="1601" t="s">
        <v>545</v>
      </c>
      <c r="O38" s="1598"/>
    </row>
    <row r="39" spans="1:18" ht="28.5" customHeight="1" thickBot="1" x14ac:dyDescent="0.25">
      <c r="A39" s="4645"/>
      <c r="B39" s="4642"/>
      <c r="C39" s="4669"/>
      <c r="D39" s="4670"/>
      <c r="E39" s="4670"/>
      <c r="F39" s="4670"/>
      <c r="G39" s="4670"/>
      <c r="H39" s="4670"/>
      <c r="I39" s="4670"/>
      <c r="J39" s="4670"/>
      <c r="K39" s="4670"/>
      <c r="L39" s="4671"/>
      <c r="M39" s="1600" t="s">
        <v>606</v>
      </c>
      <c r="N39" s="1601" t="s">
        <v>113</v>
      </c>
      <c r="O39" s="1598"/>
    </row>
    <row r="40" spans="1:18" ht="37.5" customHeight="1" thickBot="1" x14ac:dyDescent="0.25">
      <c r="A40" s="4645"/>
      <c r="B40" s="4642"/>
      <c r="C40" s="4669"/>
      <c r="D40" s="4670"/>
      <c r="E40" s="4670"/>
      <c r="F40" s="4670"/>
      <c r="G40" s="4670"/>
      <c r="H40" s="4670"/>
      <c r="I40" s="4670"/>
      <c r="J40" s="4670"/>
      <c r="K40" s="4670"/>
      <c r="L40" s="4671"/>
      <c r="M40" s="1600" t="s">
        <v>605</v>
      </c>
      <c r="N40" s="1601" t="s">
        <v>113</v>
      </c>
      <c r="O40" s="1598"/>
    </row>
    <row r="41" spans="1:18" ht="24.75" customHeight="1" thickBot="1" x14ac:dyDescent="0.25">
      <c r="A41" s="4646"/>
      <c r="B41" s="4643"/>
      <c r="C41" s="4672"/>
      <c r="D41" s="4673"/>
      <c r="E41" s="4673"/>
      <c r="F41" s="4673"/>
      <c r="G41" s="4673"/>
      <c r="H41" s="4673"/>
      <c r="I41" s="4673"/>
      <c r="J41" s="4673"/>
      <c r="K41" s="4673"/>
      <c r="L41" s="4674"/>
      <c r="M41" s="1600" t="s">
        <v>604</v>
      </c>
      <c r="N41" s="1599" t="s">
        <v>572</v>
      </c>
      <c r="O41" s="1598">
        <v>90</v>
      </c>
    </row>
    <row r="42" spans="1:18" ht="25.5" customHeight="1" thickBot="1" x14ac:dyDescent="0.25">
      <c r="A42" s="1053" t="s">
        <v>35</v>
      </c>
      <c r="B42" s="1465" t="s">
        <v>33</v>
      </c>
      <c r="C42" s="1597" t="s">
        <v>299</v>
      </c>
      <c r="D42" s="658"/>
      <c r="E42" s="658"/>
      <c r="F42" s="658"/>
      <c r="G42" s="658"/>
      <c r="H42" s="658"/>
      <c r="I42" s="658"/>
      <c r="J42" s="658"/>
      <c r="K42" s="658"/>
      <c r="L42" s="658"/>
      <c r="M42" s="658"/>
      <c r="N42" s="658"/>
      <c r="O42" s="1596"/>
    </row>
    <row r="43" spans="1:18" ht="29.25" customHeight="1" thickBot="1" x14ac:dyDescent="0.25">
      <c r="A43" s="1053"/>
      <c r="B43" s="1465"/>
      <c r="C43" s="4759"/>
      <c r="D43" s="4760"/>
      <c r="E43" s="4760"/>
      <c r="F43" s="4760"/>
      <c r="G43" s="4760"/>
      <c r="H43" s="4760"/>
      <c r="I43" s="4760"/>
      <c r="J43" s="4760"/>
      <c r="K43" s="4760"/>
      <c r="L43" s="4761"/>
      <c r="M43" s="1595" t="s">
        <v>603</v>
      </c>
      <c r="N43" s="1319" t="s">
        <v>602</v>
      </c>
      <c r="O43" s="1594">
        <v>1137.5899999999999</v>
      </c>
    </row>
    <row r="44" spans="1:18" ht="30.6" customHeight="1" x14ac:dyDescent="0.2">
      <c r="A44" s="4647" t="s">
        <v>35</v>
      </c>
      <c r="B44" s="4650" t="s">
        <v>33</v>
      </c>
      <c r="C44" s="4652" t="s">
        <v>33</v>
      </c>
      <c r="D44" s="1593"/>
      <c r="E44" s="851"/>
      <c r="F44" s="4655" t="s">
        <v>601</v>
      </c>
      <c r="G44" s="4320" t="s">
        <v>493</v>
      </c>
      <c r="H44" s="4729" t="s">
        <v>40</v>
      </c>
      <c r="I44" s="4311" t="s">
        <v>49</v>
      </c>
      <c r="J44" s="1592" t="s">
        <v>38</v>
      </c>
      <c r="K44" s="1525" t="s">
        <v>118</v>
      </c>
      <c r="L44" s="1591">
        <f>L49+L50+L51+L52+L53+L54</f>
        <v>63</v>
      </c>
      <c r="M44" s="629"/>
      <c r="N44" s="1590"/>
      <c r="O44" s="1589"/>
    </row>
    <row r="45" spans="1:18" ht="31.15" customHeight="1" x14ac:dyDescent="0.2">
      <c r="A45" s="4648"/>
      <c r="B45" s="4506"/>
      <c r="C45" s="4653"/>
      <c r="D45" s="1582"/>
      <c r="E45" s="833"/>
      <c r="F45" s="4656"/>
      <c r="G45" s="4321"/>
      <c r="H45" s="4564"/>
      <c r="I45" s="4312"/>
      <c r="J45" s="1588" t="s">
        <v>48</v>
      </c>
      <c r="K45" s="1520"/>
      <c r="L45" s="1585"/>
      <c r="M45" s="1587"/>
      <c r="N45" s="1586"/>
      <c r="O45" s="1583"/>
    </row>
    <row r="46" spans="1:18" x14ac:dyDescent="0.2">
      <c r="A46" s="4648"/>
      <c r="B46" s="4506"/>
      <c r="C46" s="4653"/>
      <c r="D46" s="1582"/>
      <c r="E46" s="833"/>
      <c r="F46" s="4656"/>
      <c r="G46" s="4321"/>
      <c r="H46" s="4564"/>
      <c r="I46" s="4312"/>
      <c r="J46" s="1581"/>
      <c r="K46" s="1520"/>
      <c r="L46" s="1585"/>
      <c r="M46" s="468"/>
      <c r="N46" s="1584"/>
      <c r="O46" s="1583"/>
    </row>
    <row r="47" spans="1:18" x14ac:dyDescent="0.2">
      <c r="A47" s="4648"/>
      <c r="B47" s="4506"/>
      <c r="C47" s="4653"/>
      <c r="D47" s="1582"/>
      <c r="E47" s="833"/>
      <c r="F47" s="4731"/>
      <c r="G47" s="4321"/>
      <c r="H47" s="4564"/>
      <c r="I47" s="4312"/>
      <c r="J47" s="1581"/>
      <c r="K47" s="1520"/>
      <c r="L47" s="1519"/>
      <c r="M47" s="1494"/>
      <c r="N47" s="1580"/>
      <c r="O47" s="1579"/>
    </row>
    <row r="48" spans="1:18" ht="13.5" thickBot="1" x14ac:dyDescent="0.25">
      <c r="A48" s="4649"/>
      <c r="B48" s="4651"/>
      <c r="C48" s="4654"/>
      <c r="D48" s="1578"/>
      <c r="E48" s="821"/>
      <c r="F48" s="4732"/>
      <c r="G48" s="4322"/>
      <c r="H48" s="4730"/>
      <c r="I48" s="4312"/>
      <c r="J48" s="1577"/>
      <c r="K48" s="1039" t="s">
        <v>29</v>
      </c>
      <c r="L48" s="1576">
        <f>L44*1</f>
        <v>63</v>
      </c>
      <c r="M48" s="616"/>
      <c r="N48" s="1575"/>
      <c r="O48" s="984"/>
    </row>
    <row r="49" spans="1:16" ht="30" customHeight="1" thickBot="1" x14ac:dyDescent="0.25">
      <c r="A49" s="1034" t="s">
        <v>35</v>
      </c>
      <c r="B49" s="1555" t="s">
        <v>33</v>
      </c>
      <c r="C49" s="1033" t="s">
        <v>33</v>
      </c>
      <c r="D49" s="1400" t="s">
        <v>33</v>
      </c>
      <c r="E49" s="1560"/>
      <c r="F49" s="1559" t="s">
        <v>600</v>
      </c>
      <c r="G49" s="4320" t="s">
        <v>493</v>
      </c>
      <c r="H49" s="4563" t="s">
        <v>40</v>
      </c>
      <c r="I49" s="4312"/>
      <c r="J49" s="4311"/>
      <c r="K49" s="1558" t="s">
        <v>118</v>
      </c>
      <c r="L49" s="1574">
        <v>10</v>
      </c>
      <c r="M49" s="1573" t="s">
        <v>599</v>
      </c>
      <c r="N49" s="1572" t="s">
        <v>572</v>
      </c>
      <c r="O49" s="843">
        <v>2</v>
      </c>
    </row>
    <row r="50" spans="1:16" ht="26.25" customHeight="1" thickBot="1" x14ac:dyDescent="0.25">
      <c r="A50" s="1034" t="s">
        <v>35</v>
      </c>
      <c r="B50" s="1555" t="s">
        <v>33</v>
      </c>
      <c r="C50" s="1033" t="s">
        <v>33</v>
      </c>
      <c r="D50" s="1400" t="s">
        <v>35</v>
      </c>
      <c r="E50" s="1560"/>
      <c r="F50" s="1568" t="s">
        <v>598</v>
      </c>
      <c r="G50" s="4321"/>
      <c r="H50" s="4564"/>
      <c r="I50" s="4312"/>
      <c r="J50" s="4312"/>
      <c r="K50" s="1571" t="s">
        <v>118</v>
      </c>
      <c r="L50" s="1570">
        <v>0</v>
      </c>
      <c r="M50" s="827" t="s">
        <v>597</v>
      </c>
      <c r="N50" s="1569" t="s">
        <v>572</v>
      </c>
      <c r="O50" s="1561">
        <v>5</v>
      </c>
    </row>
    <row r="51" spans="1:16" ht="41.25" customHeight="1" thickBot="1" x14ac:dyDescent="0.25">
      <c r="A51" s="1034" t="s">
        <v>35</v>
      </c>
      <c r="B51" s="1555" t="s">
        <v>33</v>
      </c>
      <c r="C51" s="1033" t="s">
        <v>33</v>
      </c>
      <c r="D51" s="1400" t="s">
        <v>103</v>
      </c>
      <c r="E51" s="1560"/>
      <c r="F51" s="1568" t="s">
        <v>596</v>
      </c>
      <c r="G51" s="4322"/>
      <c r="H51" s="4564"/>
      <c r="I51" s="4312"/>
      <c r="J51" s="4312"/>
      <c r="K51" s="1552" t="s">
        <v>118</v>
      </c>
      <c r="L51" s="1567">
        <v>8</v>
      </c>
      <c r="M51" s="1566" t="s">
        <v>595</v>
      </c>
      <c r="N51" s="1565" t="s">
        <v>572</v>
      </c>
      <c r="O51" s="1564">
        <v>5</v>
      </c>
    </row>
    <row r="52" spans="1:16" ht="33" customHeight="1" thickBot="1" x14ac:dyDescent="0.25">
      <c r="A52" s="1034" t="s">
        <v>35</v>
      </c>
      <c r="B52" s="1555" t="s">
        <v>33</v>
      </c>
      <c r="C52" s="1033" t="s">
        <v>33</v>
      </c>
      <c r="D52" s="1400" t="s">
        <v>101</v>
      </c>
      <c r="E52" s="1560"/>
      <c r="F52" s="1559" t="s">
        <v>594</v>
      </c>
      <c r="G52" s="4320" t="s">
        <v>493</v>
      </c>
      <c r="H52" s="4564"/>
      <c r="I52" s="4312"/>
      <c r="J52" s="4312"/>
      <c r="K52" s="1563" t="s">
        <v>118</v>
      </c>
      <c r="L52" s="1562">
        <v>2.1</v>
      </c>
      <c r="M52" s="1045" t="s">
        <v>593</v>
      </c>
      <c r="N52" s="1527" t="s">
        <v>572</v>
      </c>
      <c r="O52" s="1561">
        <v>1</v>
      </c>
    </row>
    <row r="53" spans="1:16" ht="32.25" customHeight="1" thickBot="1" x14ac:dyDescent="0.25">
      <c r="A53" s="1034" t="s">
        <v>35</v>
      </c>
      <c r="B53" s="1555" t="s">
        <v>33</v>
      </c>
      <c r="C53" s="1033" t="s">
        <v>33</v>
      </c>
      <c r="D53" s="1400" t="s">
        <v>97</v>
      </c>
      <c r="E53" s="1560"/>
      <c r="F53" s="1559" t="s">
        <v>592</v>
      </c>
      <c r="G53" s="4321"/>
      <c r="H53" s="4564"/>
      <c r="I53" s="4312"/>
      <c r="J53" s="4312"/>
      <c r="K53" s="1558" t="s">
        <v>118</v>
      </c>
      <c r="L53" s="1557">
        <v>35</v>
      </c>
      <c r="M53" s="848" t="s">
        <v>591</v>
      </c>
      <c r="N53" s="1556" t="s">
        <v>572</v>
      </c>
      <c r="O53" s="846">
        <v>3</v>
      </c>
      <c r="P53" s="342"/>
    </row>
    <row r="54" spans="1:16" ht="33.75" customHeight="1" thickBot="1" x14ac:dyDescent="0.25">
      <c r="A54" s="1034" t="s">
        <v>35</v>
      </c>
      <c r="B54" s="1555" t="s">
        <v>33</v>
      </c>
      <c r="C54" s="1033" t="s">
        <v>33</v>
      </c>
      <c r="D54" s="1400" t="s">
        <v>91</v>
      </c>
      <c r="E54" s="1554"/>
      <c r="F54" s="1553" t="s">
        <v>590</v>
      </c>
      <c r="G54" s="4321"/>
      <c r="H54" s="4565"/>
      <c r="I54" s="4313"/>
      <c r="J54" s="4313"/>
      <c r="K54" s="1552" t="s">
        <v>118</v>
      </c>
      <c r="L54" s="1551">
        <v>7.9</v>
      </c>
      <c r="M54" s="1037" t="s">
        <v>589</v>
      </c>
      <c r="N54" s="1550" t="s">
        <v>572</v>
      </c>
      <c r="O54" s="1549">
        <v>1</v>
      </c>
    </row>
    <row r="55" spans="1:16" ht="24" customHeight="1" x14ac:dyDescent="0.2">
      <c r="A55" s="4647" t="s">
        <v>35</v>
      </c>
      <c r="B55" s="4650" t="s">
        <v>33</v>
      </c>
      <c r="C55" s="4734" t="s">
        <v>35</v>
      </c>
      <c r="D55" s="1032"/>
      <c r="E55" s="1031"/>
      <c r="F55" s="1416" t="s">
        <v>587</v>
      </c>
      <c r="G55" s="4320" t="s">
        <v>471</v>
      </c>
      <c r="H55" s="4563" t="s">
        <v>40</v>
      </c>
      <c r="I55" s="4311" t="s">
        <v>49</v>
      </c>
      <c r="J55" s="4768" t="s">
        <v>48</v>
      </c>
      <c r="K55" s="1548" t="s">
        <v>118</v>
      </c>
      <c r="L55" s="1524">
        <v>0</v>
      </c>
      <c r="M55" s="1547" t="s">
        <v>588</v>
      </c>
      <c r="N55" s="1535" t="s">
        <v>113</v>
      </c>
      <c r="O55" s="1040"/>
    </row>
    <row r="56" spans="1:16" ht="26.25" customHeight="1" thickBot="1" x14ac:dyDescent="0.25">
      <c r="A56" s="4649"/>
      <c r="B56" s="4651"/>
      <c r="C56" s="4736"/>
      <c r="D56" s="822"/>
      <c r="E56" s="1022"/>
      <c r="F56" s="1439"/>
      <c r="G56" s="4321"/>
      <c r="H56" s="4564"/>
      <c r="I56" s="4312"/>
      <c r="J56" s="4769"/>
      <c r="K56" s="1039" t="s">
        <v>29</v>
      </c>
      <c r="L56" s="1511">
        <f>SUM(L55)</f>
        <v>0</v>
      </c>
      <c r="M56" s="1546"/>
      <c r="N56" s="1545"/>
      <c r="O56" s="1544"/>
    </row>
    <row r="57" spans="1:16" ht="26.25" customHeight="1" x14ac:dyDescent="0.2">
      <c r="A57" s="4647" t="s">
        <v>35</v>
      </c>
      <c r="B57" s="4650" t="s">
        <v>33</v>
      </c>
      <c r="C57" s="4734" t="s">
        <v>35</v>
      </c>
      <c r="D57" s="1400" t="s">
        <v>33</v>
      </c>
      <c r="E57" s="1437"/>
      <c r="F57" s="1446" t="s">
        <v>587</v>
      </c>
      <c r="G57" s="4321"/>
      <c r="H57" s="4564"/>
      <c r="I57" s="4312"/>
      <c r="J57" s="4769"/>
      <c r="K57" s="1543" t="s">
        <v>118</v>
      </c>
      <c r="L57" s="1435">
        <v>0</v>
      </c>
      <c r="M57" s="1542"/>
      <c r="N57" s="1541"/>
      <c r="O57" s="1540"/>
    </row>
    <row r="58" spans="1:16" ht="16.5" customHeight="1" thickBot="1" x14ac:dyDescent="0.25">
      <c r="A58" s="4649"/>
      <c r="B58" s="4651"/>
      <c r="C58" s="4736"/>
      <c r="D58" s="1447"/>
      <c r="E58" s="1437"/>
      <c r="F58" s="1446"/>
      <c r="G58" s="4322"/>
      <c r="H58" s="4565"/>
      <c r="I58" s="4313"/>
      <c r="J58" s="4770"/>
      <c r="K58" s="1391" t="s">
        <v>29</v>
      </c>
      <c r="L58" s="1444">
        <f>SUM(L57)</f>
        <v>0</v>
      </c>
      <c r="M58" s="1539"/>
      <c r="N58" s="1538"/>
      <c r="O58" s="1537"/>
    </row>
    <row r="59" spans="1:16" ht="25.5" customHeight="1" x14ac:dyDescent="0.2">
      <c r="A59" s="4647" t="s">
        <v>35</v>
      </c>
      <c r="B59" s="4650" t="s">
        <v>33</v>
      </c>
      <c r="C59" s="4751" t="s">
        <v>103</v>
      </c>
      <c r="D59" s="1032"/>
      <c r="E59" s="1031"/>
      <c r="F59" s="1416" t="s">
        <v>584</v>
      </c>
      <c r="G59" s="4320" t="s">
        <v>586</v>
      </c>
      <c r="H59" s="4563" t="s">
        <v>40</v>
      </c>
      <c r="I59" s="4311" t="s">
        <v>49</v>
      </c>
      <c r="J59" s="4768" t="s">
        <v>48</v>
      </c>
      <c r="K59" s="1525" t="s">
        <v>118</v>
      </c>
      <c r="L59" s="1524">
        <v>0</v>
      </c>
      <c r="M59" s="1536" t="s">
        <v>585</v>
      </c>
      <c r="N59" s="1535" t="s">
        <v>113</v>
      </c>
      <c r="O59" s="1534"/>
    </row>
    <row r="60" spans="1:16" ht="25.5" customHeight="1" thickBot="1" x14ac:dyDescent="0.25">
      <c r="A60" s="4649"/>
      <c r="B60" s="4651"/>
      <c r="C60" s="4752"/>
      <c r="D60" s="822"/>
      <c r="E60" s="1022"/>
      <c r="F60" s="1533"/>
      <c r="G60" s="4321"/>
      <c r="H60" s="4564"/>
      <c r="I60" s="4312"/>
      <c r="J60" s="4771"/>
      <c r="K60" s="1039" t="s">
        <v>29</v>
      </c>
      <c r="L60" s="1511">
        <f>SUM(L59:L59)</f>
        <v>0</v>
      </c>
      <c r="M60" s="1532"/>
      <c r="N60" s="1531"/>
      <c r="O60" s="1490"/>
    </row>
    <row r="61" spans="1:16" ht="25.5" customHeight="1" x14ac:dyDescent="0.2">
      <c r="A61" s="4647" t="s">
        <v>35</v>
      </c>
      <c r="B61" s="4650" t="s">
        <v>33</v>
      </c>
      <c r="C61" s="4751" t="s">
        <v>103</v>
      </c>
      <c r="D61" s="1400" t="s">
        <v>33</v>
      </c>
      <c r="E61" s="1399"/>
      <c r="F61" s="1398" t="s">
        <v>584</v>
      </c>
      <c r="G61" s="4321"/>
      <c r="H61" s="4564"/>
      <c r="I61" s="4312"/>
      <c r="J61" s="4771"/>
      <c r="K61" s="1530" t="s">
        <v>118</v>
      </c>
      <c r="L61" s="1435">
        <v>0</v>
      </c>
      <c r="M61" s="1528"/>
      <c r="N61" s="1527"/>
      <c r="O61" s="1526"/>
    </row>
    <row r="62" spans="1:16" ht="25.5" customHeight="1" thickBot="1" x14ac:dyDescent="0.25">
      <c r="A62" s="4649"/>
      <c r="B62" s="4651"/>
      <c r="C62" s="4752"/>
      <c r="D62" s="822"/>
      <c r="E62" s="821"/>
      <c r="F62" s="1529"/>
      <c r="G62" s="4322"/>
      <c r="H62" s="4565"/>
      <c r="I62" s="4313"/>
      <c r="J62" s="4772"/>
      <c r="K62" s="1391" t="s">
        <v>29</v>
      </c>
      <c r="L62" s="1444">
        <f>SUM(L61)</f>
        <v>0</v>
      </c>
      <c r="M62" s="1528"/>
      <c r="N62" s="1527"/>
      <c r="O62" s="1526"/>
    </row>
    <row r="63" spans="1:16" ht="36.75" customHeight="1" x14ac:dyDescent="0.2">
      <c r="A63" s="4644" t="s">
        <v>35</v>
      </c>
      <c r="B63" s="4505" t="s">
        <v>33</v>
      </c>
      <c r="C63" s="1033" t="s">
        <v>101</v>
      </c>
      <c r="D63" s="4710" t="s">
        <v>583</v>
      </c>
      <c r="E63" s="4710"/>
      <c r="F63" s="4711"/>
      <c r="G63" s="4320" t="s">
        <v>564</v>
      </c>
      <c r="H63" s="4563" t="s">
        <v>40</v>
      </c>
      <c r="I63" s="4774" t="s">
        <v>49</v>
      </c>
      <c r="J63" s="4768" t="s">
        <v>48</v>
      </c>
      <c r="K63" s="1525" t="s">
        <v>118</v>
      </c>
      <c r="L63" s="1524">
        <f>L67+L70+L74+L77+L79+L82+L85+L88</f>
        <v>42.5</v>
      </c>
      <c r="M63" s="1523"/>
      <c r="N63" s="1522"/>
      <c r="O63" s="1521"/>
    </row>
    <row r="64" spans="1:16" x14ac:dyDescent="0.2">
      <c r="A64" s="4645"/>
      <c r="B64" s="4506"/>
      <c r="C64" s="1026"/>
      <c r="D64" s="4712"/>
      <c r="E64" s="4712"/>
      <c r="F64" s="4713"/>
      <c r="G64" s="4321"/>
      <c r="H64" s="4564"/>
      <c r="I64" s="4775"/>
      <c r="J64" s="4771"/>
      <c r="K64" s="1520" t="s">
        <v>134</v>
      </c>
      <c r="L64" s="1519">
        <f>L68+L71+L73+L76+L80+L83+L86+L89</f>
        <v>330.5</v>
      </c>
      <c r="M64" s="1518"/>
      <c r="N64" s="1514"/>
      <c r="O64" s="1513"/>
      <c r="P64" s="342"/>
    </row>
    <row r="65" spans="1:21" x14ac:dyDescent="0.2">
      <c r="A65" s="4645"/>
      <c r="B65" s="4506"/>
      <c r="C65" s="1026"/>
      <c r="D65" s="4712"/>
      <c r="E65" s="4712"/>
      <c r="F65" s="4713"/>
      <c r="G65" s="4321"/>
      <c r="H65" s="4564"/>
      <c r="I65" s="4775"/>
      <c r="J65" s="4771"/>
      <c r="K65" s="1517"/>
      <c r="L65" s="1516"/>
      <c r="M65" s="1515"/>
      <c r="N65" s="1514"/>
      <c r="O65" s="1513"/>
    </row>
    <row r="66" spans="1:21" ht="13.5" thickBot="1" x14ac:dyDescent="0.25">
      <c r="A66" s="4646"/>
      <c r="B66" s="4507"/>
      <c r="C66" s="1512"/>
      <c r="D66" s="4715"/>
      <c r="E66" s="4715"/>
      <c r="F66" s="4716"/>
      <c r="G66" s="4322"/>
      <c r="H66" s="4565"/>
      <c r="I66" s="4775"/>
      <c r="J66" s="4771"/>
      <c r="K66" s="1039" t="s">
        <v>29</v>
      </c>
      <c r="L66" s="1511">
        <f>SUM(L63:L64)</f>
        <v>373</v>
      </c>
      <c r="M66" s="1510"/>
      <c r="N66" s="1509"/>
      <c r="O66" s="1508"/>
    </row>
    <row r="67" spans="1:21" ht="27" customHeight="1" thickBot="1" x14ac:dyDescent="0.25">
      <c r="A67" s="4644" t="s">
        <v>35</v>
      </c>
      <c r="B67" s="4505" t="s">
        <v>33</v>
      </c>
      <c r="C67" s="4652" t="s">
        <v>101</v>
      </c>
      <c r="D67" s="4740" t="s">
        <v>33</v>
      </c>
      <c r="E67" s="4737"/>
      <c r="F67" s="4753" t="s">
        <v>582</v>
      </c>
      <c r="G67" s="4615" t="s">
        <v>564</v>
      </c>
      <c r="H67" s="4563" t="s">
        <v>40</v>
      </c>
      <c r="I67" s="4771"/>
      <c r="J67" s="4771"/>
      <c r="K67" s="1507" t="s">
        <v>118</v>
      </c>
      <c r="L67" s="1485">
        <v>0</v>
      </c>
      <c r="M67" s="468" t="s">
        <v>581</v>
      </c>
      <c r="N67" s="1075" t="s">
        <v>572</v>
      </c>
      <c r="O67" s="623">
        <v>0</v>
      </c>
      <c r="P67" s="347"/>
      <c r="Q67" s="342"/>
      <c r="U67" s="342"/>
    </row>
    <row r="68" spans="1:21" ht="27" customHeight="1" thickBot="1" x14ac:dyDescent="0.25">
      <c r="A68" s="4645"/>
      <c r="B68" s="4506"/>
      <c r="C68" s="4653"/>
      <c r="D68" s="4741"/>
      <c r="E68" s="4738"/>
      <c r="F68" s="4754"/>
      <c r="G68" s="4616"/>
      <c r="H68" s="4564"/>
      <c r="I68" s="4771"/>
      <c r="J68" s="4771"/>
      <c r="K68" s="1507" t="s">
        <v>134</v>
      </c>
      <c r="L68" s="1485"/>
      <c r="M68" s="1494"/>
      <c r="N68" s="1086"/>
      <c r="O68" s="400"/>
    </row>
    <row r="69" spans="1:21" ht="27" customHeight="1" thickBot="1" x14ac:dyDescent="0.25">
      <c r="A69" s="4646"/>
      <c r="B69" s="4507"/>
      <c r="C69" s="4743"/>
      <c r="D69" s="4742"/>
      <c r="E69" s="4739"/>
      <c r="F69" s="4755"/>
      <c r="G69" s="4617"/>
      <c r="H69" s="4564"/>
      <c r="I69" s="4771"/>
      <c r="J69" s="4771"/>
      <c r="K69" s="1506" t="s">
        <v>29</v>
      </c>
      <c r="L69" s="1489">
        <f>SUM(L67:L68)</f>
        <v>0</v>
      </c>
      <c r="M69" s="1494"/>
      <c r="N69" s="1086"/>
      <c r="O69" s="400"/>
    </row>
    <row r="70" spans="1:21" ht="27.75" customHeight="1" thickBot="1" x14ac:dyDescent="0.25">
      <c r="A70" s="4644" t="s">
        <v>35</v>
      </c>
      <c r="B70" s="4505" t="s">
        <v>33</v>
      </c>
      <c r="C70" s="4652" t="s">
        <v>101</v>
      </c>
      <c r="D70" s="4740" t="s">
        <v>35</v>
      </c>
      <c r="E70" s="4737"/>
      <c r="F70" s="4717" t="s">
        <v>580</v>
      </c>
      <c r="G70" s="4615" t="s">
        <v>564</v>
      </c>
      <c r="H70" s="4563" t="s">
        <v>40</v>
      </c>
      <c r="I70" s="4771"/>
      <c r="J70" s="4771"/>
      <c r="K70" s="850" t="s">
        <v>118</v>
      </c>
      <c r="L70" s="1485">
        <v>0</v>
      </c>
      <c r="M70" s="1494"/>
      <c r="N70" s="1086"/>
      <c r="O70" s="400"/>
      <c r="Q70" s="342"/>
      <c r="R70" s="342"/>
    </row>
    <row r="71" spans="1:21" ht="21" customHeight="1" thickBot="1" x14ac:dyDescent="0.25">
      <c r="A71" s="4645"/>
      <c r="B71" s="4506"/>
      <c r="C71" s="4653"/>
      <c r="D71" s="4741"/>
      <c r="E71" s="4738"/>
      <c r="F71" s="4756"/>
      <c r="G71" s="4616"/>
      <c r="H71" s="4564"/>
      <c r="I71" s="4771"/>
      <c r="J71" s="4771"/>
      <c r="K71" s="841" t="s">
        <v>134</v>
      </c>
      <c r="L71" s="1485">
        <v>300</v>
      </c>
      <c r="M71" s="1494" t="s">
        <v>579</v>
      </c>
      <c r="N71" s="1086" t="s">
        <v>572</v>
      </c>
      <c r="O71" s="734">
        <v>2</v>
      </c>
    </row>
    <row r="72" spans="1:21" ht="21" customHeight="1" thickBot="1" x14ac:dyDescent="0.25">
      <c r="A72" s="4646"/>
      <c r="B72" s="4507"/>
      <c r="C72" s="4743"/>
      <c r="D72" s="4742"/>
      <c r="E72" s="4739"/>
      <c r="F72" s="4718"/>
      <c r="G72" s="4617"/>
      <c r="H72" s="4565"/>
      <c r="I72" s="4771"/>
      <c r="J72" s="4771"/>
      <c r="K72" s="1404" t="s">
        <v>29</v>
      </c>
      <c r="L72" s="1489">
        <f>SUM(L70:L71)</f>
        <v>300</v>
      </c>
      <c r="M72" s="1494"/>
      <c r="N72" s="1086"/>
      <c r="O72" s="400"/>
    </row>
    <row r="73" spans="1:21" ht="24.75" customHeight="1" thickBot="1" x14ac:dyDescent="0.25">
      <c r="A73" s="4644" t="s">
        <v>35</v>
      </c>
      <c r="B73" s="4505" t="s">
        <v>33</v>
      </c>
      <c r="C73" s="4652" t="s">
        <v>101</v>
      </c>
      <c r="D73" s="4740" t="s">
        <v>103</v>
      </c>
      <c r="E73" s="4737"/>
      <c r="F73" s="4717" t="s">
        <v>578</v>
      </c>
      <c r="G73" s="4615" t="s">
        <v>564</v>
      </c>
      <c r="H73" s="4563" t="s">
        <v>40</v>
      </c>
      <c r="I73" s="4771"/>
      <c r="J73" s="4771"/>
      <c r="K73" s="850" t="s">
        <v>134</v>
      </c>
      <c r="L73" s="1485">
        <v>5</v>
      </c>
      <c r="M73" s="1505" t="s">
        <v>577</v>
      </c>
      <c r="N73" s="1504" t="s">
        <v>572</v>
      </c>
      <c r="O73" s="1503">
        <v>1</v>
      </c>
    </row>
    <row r="74" spans="1:21" ht="13.5" customHeight="1" thickBot="1" x14ac:dyDescent="0.25">
      <c r="A74" s="4645"/>
      <c r="B74" s="4506"/>
      <c r="C74" s="4653"/>
      <c r="D74" s="4741"/>
      <c r="E74" s="4738"/>
      <c r="F74" s="4756"/>
      <c r="G74" s="4616"/>
      <c r="H74" s="4564"/>
      <c r="I74" s="4771"/>
      <c r="J74" s="4771"/>
      <c r="K74" s="829" t="s">
        <v>118</v>
      </c>
      <c r="L74" s="1485"/>
      <c r="M74" s="1494"/>
      <c r="N74" s="892"/>
      <c r="O74" s="400"/>
    </row>
    <row r="75" spans="1:21" ht="16.5" customHeight="1" thickBot="1" x14ac:dyDescent="0.25">
      <c r="A75" s="4645"/>
      <c r="B75" s="4506"/>
      <c r="C75" s="4653"/>
      <c r="D75" s="4741"/>
      <c r="E75" s="4738"/>
      <c r="F75" s="4756"/>
      <c r="G75" s="4616"/>
      <c r="H75" s="4564"/>
      <c r="I75" s="4771"/>
      <c r="J75" s="4771"/>
      <c r="K75" s="1502" t="s">
        <v>29</v>
      </c>
      <c r="L75" s="1501">
        <f>SUM(L73:L74)</f>
        <v>5</v>
      </c>
      <c r="M75" s="469"/>
      <c r="N75" s="889"/>
      <c r="O75" s="421"/>
    </row>
    <row r="76" spans="1:21" ht="24.75" customHeight="1" thickBot="1" x14ac:dyDescent="0.25">
      <c r="A76" s="4644" t="s">
        <v>35</v>
      </c>
      <c r="B76" s="4505" t="s">
        <v>33</v>
      </c>
      <c r="C76" s="4652" t="s">
        <v>101</v>
      </c>
      <c r="D76" s="4740" t="s">
        <v>101</v>
      </c>
      <c r="E76" s="4737"/>
      <c r="F76" s="4717" t="s">
        <v>576</v>
      </c>
      <c r="G76" s="4615" t="s">
        <v>564</v>
      </c>
      <c r="H76" s="4563" t="s">
        <v>40</v>
      </c>
      <c r="I76" s="4771"/>
      <c r="J76" s="4771"/>
      <c r="K76" s="850" t="s">
        <v>134</v>
      </c>
      <c r="L76" s="1492">
        <v>6</v>
      </c>
      <c r="M76" s="1500" t="s">
        <v>575</v>
      </c>
      <c r="N76" s="1499" t="s">
        <v>572</v>
      </c>
      <c r="O76" s="1498">
        <v>50</v>
      </c>
    </row>
    <row r="77" spans="1:21" ht="19.5" customHeight="1" thickBot="1" x14ac:dyDescent="0.25">
      <c r="A77" s="4645"/>
      <c r="B77" s="4506"/>
      <c r="C77" s="4653"/>
      <c r="D77" s="4741"/>
      <c r="E77" s="4738"/>
      <c r="F77" s="4756"/>
      <c r="G77" s="4616"/>
      <c r="H77" s="4564"/>
      <c r="I77" s="4771"/>
      <c r="J77" s="4771"/>
      <c r="K77" s="841" t="s">
        <v>118</v>
      </c>
      <c r="L77" s="1485"/>
      <c r="M77" s="1494"/>
      <c r="N77" s="892"/>
      <c r="O77" s="400"/>
    </row>
    <row r="78" spans="1:21" ht="14.25" customHeight="1" thickBot="1" x14ac:dyDescent="0.25">
      <c r="A78" s="4646"/>
      <c r="B78" s="4507"/>
      <c r="C78" s="4743"/>
      <c r="D78" s="4742"/>
      <c r="E78" s="4739"/>
      <c r="F78" s="4718"/>
      <c r="G78" s="4617"/>
      <c r="H78" s="4565"/>
      <c r="I78" s="4771"/>
      <c r="J78" s="4771"/>
      <c r="K78" s="1404" t="s">
        <v>29</v>
      </c>
      <c r="L78" s="1489">
        <f>SUM(L76:L77)</f>
        <v>6</v>
      </c>
      <c r="M78" s="1497"/>
      <c r="N78" s="1496"/>
      <c r="O78" s="391"/>
    </row>
    <row r="79" spans="1:21" ht="26.25" customHeight="1" thickBot="1" x14ac:dyDescent="0.25">
      <c r="A79" s="4644" t="s">
        <v>35</v>
      </c>
      <c r="B79" s="4505" t="s">
        <v>33</v>
      </c>
      <c r="C79" s="4652" t="s">
        <v>101</v>
      </c>
      <c r="D79" s="4740" t="s">
        <v>97</v>
      </c>
      <c r="E79" s="4737"/>
      <c r="F79" s="4753" t="s">
        <v>574</v>
      </c>
      <c r="G79" s="4615" t="s">
        <v>564</v>
      </c>
      <c r="H79" s="4563" t="s">
        <v>40</v>
      </c>
      <c r="I79" s="4771"/>
      <c r="J79" s="4771"/>
      <c r="K79" s="850" t="s">
        <v>118</v>
      </c>
      <c r="L79" s="1492"/>
      <c r="M79" s="629"/>
      <c r="N79" s="1495"/>
      <c r="O79" s="412"/>
    </row>
    <row r="80" spans="1:21" ht="24.75" customHeight="1" thickBot="1" x14ac:dyDescent="0.25">
      <c r="A80" s="4645"/>
      <c r="B80" s="4506"/>
      <c r="C80" s="4653"/>
      <c r="D80" s="4741"/>
      <c r="E80" s="4738"/>
      <c r="F80" s="4754"/>
      <c r="G80" s="4616"/>
      <c r="H80" s="4564"/>
      <c r="I80" s="4771"/>
      <c r="J80" s="4771"/>
      <c r="K80" s="841" t="s">
        <v>134</v>
      </c>
      <c r="L80" s="1485">
        <v>19.5</v>
      </c>
      <c r="M80" s="1494" t="s">
        <v>573</v>
      </c>
      <c r="N80" s="892" t="s">
        <v>572</v>
      </c>
      <c r="O80" s="734">
        <v>50</v>
      </c>
    </row>
    <row r="81" spans="1:15" ht="24.75" customHeight="1" thickBot="1" x14ac:dyDescent="0.25">
      <c r="A81" s="4646"/>
      <c r="B81" s="4507"/>
      <c r="C81" s="4743"/>
      <c r="D81" s="4742"/>
      <c r="E81" s="4739"/>
      <c r="F81" s="4755"/>
      <c r="G81" s="4617"/>
      <c r="H81" s="4565"/>
      <c r="I81" s="4771"/>
      <c r="J81" s="4771"/>
      <c r="K81" s="1404" t="s">
        <v>29</v>
      </c>
      <c r="L81" s="1489">
        <f>SUM(L79:L80)</f>
        <v>19.5</v>
      </c>
      <c r="M81" s="1497"/>
      <c r="N81" s="1496"/>
      <c r="O81" s="391"/>
    </row>
    <row r="82" spans="1:15" ht="25.5" customHeight="1" thickBot="1" x14ac:dyDescent="0.25">
      <c r="A82" s="4644" t="s">
        <v>35</v>
      </c>
      <c r="B82" s="4505" t="s">
        <v>33</v>
      </c>
      <c r="C82" s="4652" t="s">
        <v>101</v>
      </c>
      <c r="D82" s="4740" t="s">
        <v>91</v>
      </c>
      <c r="E82" s="4737"/>
      <c r="F82" s="4753" t="s">
        <v>571</v>
      </c>
      <c r="G82" s="4615" t="s">
        <v>564</v>
      </c>
      <c r="H82" s="4563" t="s">
        <v>40</v>
      </c>
      <c r="I82" s="4771"/>
      <c r="J82" s="4771"/>
      <c r="K82" s="850" t="s">
        <v>118</v>
      </c>
      <c r="L82" s="1492">
        <v>15</v>
      </c>
      <c r="M82" s="629" t="s">
        <v>570</v>
      </c>
      <c r="N82" s="1495" t="s">
        <v>569</v>
      </c>
      <c r="O82" s="627">
        <v>1</v>
      </c>
    </row>
    <row r="83" spans="1:15" ht="17.25" customHeight="1" thickBot="1" x14ac:dyDescent="0.25">
      <c r="A83" s="4645"/>
      <c r="B83" s="4506"/>
      <c r="C83" s="4653"/>
      <c r="D83" s="4741"/>
      <c r="E83" s="4738"/>
      <c r="F83" s="4754"/>
      <c r="G83" s="4616"/>
      <c r="H83" s="4564"/>
      <c r="I83" s="4771"/>
      <c r="J83" s="4771"/>
      <c r="K83" s="841" t="s">
        <v>134</v>
      </c>
      <c r="L83" s="1485"/>
      <c r="M83" s="1494"/>
      <c r="N83" s="1086"/>
      <c r="O83" s="400"/>
    </row>
    <row r="84" spans="1:15" ht="16.5" customHeight="1" thickBot="1" x14ac:dyDescent="0.25">
      <c r="A84" s="4646"/>
      <c r="B84" s="4507"/>
      <c r="C84" s="4743"/>
      <c r="D84" s="4742"/>
      <c r="E84" s="4739"/>
      <c r="F84" s="4755"/>
      <c r="G84" s="4617"/>
      <c r="H84" s="4565"/>
      <c r="I84" s="4771"/>
      <c r="J84" s="4771"/>
      <c r="K84" s="1404" t="s">
        <v>29</v>
      </c>
      <c r="L84" s="1489">
        <f>SUM(L82:L83)</f>
        <v>15</v>
      </c>
      <c r="M84" s="865"/>
      <c r="N84" s="1488"/>
      <c r="O84" s="1493"/>
    </row>
    <row r="85" spans="1:15" ht="32.25" customHeight="1" thickBot="1" x14ac:dyDescent="0.25">
      <c r="A85" s="4644" t="s">
        <v>35</v>
      </c>
      <c r="B85" s="4505" t="s">
        <v>33</v>
      </c>
      <c r="C85" s="4652" t="s">
        <v>101</v>
      </c>
      <c r="D85" s="4740" t="s">
        <v>88</v>
      </c>
      <c r="E85" s="4737"/>
      <c r="F85" s="4753" t="s">
        <v>568</v>
      </c>
      <c r="G85" s="4615" t="s">
        <v>564</v>
      </c>
      <c r="H85" s="4563" t="s">
        <v>40</v>
      </c>
      <c r="I85" s="4771"/>
      <c r="J85" s="4771"/>
      <c r="K85" s="850" t="s">
        <v>118</v>
      </c>
      <c r="L85" s="1492">
        <v>0.5</v>
      </c>
      <c r="M85" s="579" t="s">
        <v>567</v>
      </c>
      <c r="N85" s="1491"/>
      <c r="O85" s="637" t="s">
        <v>566</v>
      </c>
    </row>
    <row r="86" spans="1:15" ht="12" customHeight="1" thickBot="1" x14ac:dyDescent="0.25">
      <c r="A86" s="4645"/>
      <c r="B86" s="4506"/>
      <c r="C86" s="4653"/>
      <c r="D86" s="4741"/>
      <c r="E86" s="4738"/>
      <c r="F86" s="4754"/>
      <c r="G86" s="4616"/>
      <c r="H86" s="4564"/>
      <c r="I86" s="4771"/>
      <c r="J86" s="4771"/>
      <c r="K86" s="841" t="s">
        <v>134</v>
      </c>
      <c r="L86" s="1485"/>
      <c r="M86" s="635"/>
      <c r="N86" s="1479"/>
      <c r="O86" s="1490"/>
    </row>
    <row r="87" spans="1:15" ht="24" customHeight="1" thickBot="1" x14ac:dyDescent="0.25">
      <c r="A87" s="4646"/>
      <c r="B87" s="4507"/>
      <c r="C87" s="4743"/>
      <c r="D87" s="4742"/>
      <c r="E87" s="4739"/>
      <c r="F87" s="4755"/>
      <c r="G87" s="4617"/>
      <c r="H87" s="4565"/>
      <c r="I87" s="4771"/>
      <c r="J87" s="4771"/>
      <c r="K87" s="1404" t="s">
        <v>29</v>
      </c>
      <c r="L87" s="1489">
        <f>SUM(L85:L86)</f>
        <v>0.5</v>
      </c>
      <c r="M87" s="865"/>
      <c r="N87" s="1488"/>
      <c r="O87" s="1487"/>
    </row>
    <row r="88" spans="1:15" ht="27.75" customHeight="1" thickBot="1" x14ac:dyDescent="0.25">
      <c r="A88" s="4644" t="s">
        <v>35</v>
      </c>
      <c r="B88" s="4505" t="s">
        <v>33</v>
      </c>
      <c r="C88" s="4652" t="s">
        <v>101</v>
      </c>
      <c r="D88" s="4740" t="s">
        <v>83</v>
      </c>
      <c r="E88" s="4737"/>
      <c r="F88" s="4753" t="s">
        <v>565</v>
      </c>
      <c r="G88" s="4616" t="s">
        <v>564</v>
      </c>
      <c r="H88" s="4564" t="s">
        <v>40</v>
      </c>
      <c r="I88" s="4771"/>
      <c r="J88" s="4771"/>
      <c r="K88" s="1486" t="s">
        <v>118</v>
      </c>
      <c r="L88" s="1485">
        <v>27</v>
      </c>
      <c r="M88" s="592" t="s">
        <v>563</v>
      </c>
      <c r="N88" s="1484"/>
      <c r="O88" s="1483" t="s">
        <v>562</v>
      </c>
    </row>
    <row r="89" spans="1:15" ht="13.5" thickBot="1" x14ac:dyDescent="0.25">
      <c r="A89" s="4645"/>
      <c r="B89" s="4506"/>
      <c r="C89" s="4653"/>
      <c r="D89" s="4741"/>
      <c r="E89" s="4738"/>
      <c r="F89" s="4754"/>
      <c r="G89" s="4616"/>
      <c r="H89" s="4564"/>
      <c r="I89" s="4771"/>
      <c r="J89" s="4771"/>
      <c r="K89" s="841" t="s">
        <v>134</v>
      </c>
      <c r="L89" s="1481"/>
      <c r="M89" s="1480"/>
      <c r="N89" s="1479"/>
      <c r="O89" s="1478"/>
    </row>
    <row r="90" spans="1:15" ht="24" customHeight="1" thickBot="1" x14ac:dyDescent="0.25">
      <c r="A90" s="4646"/>
      <c r="B90" s="4507"/>
      <c r="C90" s="4743"/>
      <c r="D90" s="4742"/>
      <c r="E90" s="4739"/>
      <c r="F90" s="4755"/>
      <c r="G90" s="4617"/>
      <c r="H90" s="4565"/>
      <c r="I90" s="4772"/>
      <c r="J90" s="4773"/>
      <c r="K90" s="1404" t="s">
        <v>29</v>
      </c>
      <c r="L90" s="1477">
        <f>SUM(L88:L89)</f>
        <v>27</v>
      </c>
      <c r="M90" s="1476"/>
      <c r="N90" s="1475"/>
      <c r="O90" s="1474"/>
    </row>
    <row r="91" spans="1:15" ht="13.5" customHeight="1" thickBot="1" x14ac:dyDescent="0.25">
      <c r="A91" s="824" t="s">
        <v>35</v>
      </c>
      <c r="B91" s="1386" t="s">
        <v>33</v>
      </c>
      <c r="C91" s="4750" t="s">
        <v>34</v>
      </c>
      <c r="D91" s="4323"/>
      <c r="E91" s="4323"/>
      <c r="F91" s="4323"/>
      <c r="G91" s="4323"/>
      <c r="H91" s="4323"/>
      <c r="I91" s="4324"/>
      <c r="J91" s="1473"/>
      <c r="K91" s="1385" t="s">
        <v>29</v>
      </c>
      <c r="L91" s="1472">
        <f>L48+L56+L60+L66</f>
        <v>436</v>
      </c>
      <c r="M91" s="1471"/>
      <c r="N91" s="1470"/>
      <c r="O91" s="1469"/>
    </row>
    <row r="92" spans="1:15" ht="27" customHeight="1" thickBot="1" x14ac:dyDescent="0.25">
      <c r="A92" s="1053" t="s">
        <v>35</v>
      </c>
      <c r="B92" s="1465" t="s">
        <v>35</v>
      </c>
      <c r="C92" s="4762" t="s">
        <v>561</v>
      </c>
      <c r="D92" s="4763"/>
      <c r="E92" s="4763"/>
      <c r="F92" s="4763"/>
      <c r="G92" s="4763"/>
      <c r="H92" s="4763"/>
      <c r="I92" s="4763"/>
      <c r="J92" s="4763"/>
      <c r="K92" s="4763"/>
      <c r="L92" s="4764"/>
      <c r="M92" s="1468"/>
      <c r="N92" s="1467"/>
      <c r="O92" s="1466"/>
    </row>
    <row r="93" spans="1:15" ht="39" customHeight="1" x14ac:dyDescent="0.2">
      <c r="A93" s="4644"/>
      <c r="B93" s="4641"/>
      <c r="C93" s="1464"/>
      <c r="D93" s="1463"/>
      <c r="E93" s="1463"/>
      <c r="F93" s="1463"/>
      <c r="G93" s="1463"/>
      <c r="H93" s="1463"/>
      <c r="I93" s="1463"/>
      <c r="J93" s="1463"/>
      <c r="K93" s="1463"/>
      <c r="L93" s="1462"/>
      <c r="M93" s="1461" t="s">
        <v>560</v>
      </c>
      <c r="N93" s="1460" t="s">
        <v>113</v>
      </c>
      <c r="O93" s="1459"/>
    </row>
    <row r="94" spans="1:15" ht="39.75" customHeight="1" thickBot="1" x14ac:dyDescent="0.25">
      <c r="A94" s="4646"/>
      <c r="B94" s="4643"/>
      <c r="C94" s="1458"/>
      <c r="D94" s="1457"/>
      <c r="E94" s="1457"/>
      <c r="F94" s="1457"/>
      <c r="G94" s="1457"/>
      <c r="H94" s="1457"/>
      <c r="I94" s="1457"/>
      <c r="J94" s="1457"/>
      <c r="K94" s="1457"/>
      <c r="L94" s="1456"/>
      <c r="M94" s="1455" t="s">
        <v>559</v>
      </c>
      <c r="N94" s="1454" t="s">
        <v>113</v>
      </c>
      <c r="O94" s="1453"/>
    </row>
    <row r="95" spans="1:15" ht="32.25" customHeight="1" x14ac:dyDescent="0.2">
      <c r="A95" s="4644" t="s">
        <v>35</v>
      </c>
      <c r="B95" s="4505" t="s">
        <v>35</v>
      </c>
      <c r="C95" s="1401" t="s">
        <v>33</v>
      </c>
      <c r="D95" s="1032"/>
      <c r="E95" s="1031"/>
      <c r="F95" s="1442" t="s">
        <v>555</v>
      </c>
      <c r="G95" s="4320" t="s">
        <v>558</v>
      </c>
      <c r="H95" s="4563" t="s">
        <v>40</v>
      </c>
      <c r="I95" s="4311" t="s">
        <v>49</v>
      </c>
      <c r="J95" s="4768" t="s">
        <v>48</v>
      </c>
      <c r="K95" s="850" t="s">
        <v>118</v>
      </c>
      <c r="L95" s="1427">
        <v>0</v>
      </c>
      <c r="M95" s="1425" t="s">
        <v>557</v>
      </c>
      <c r="N95" s="471" t="s">
        <v>113</v>
      </c>
      <c r="O95" s="568"/>
    </row>
    <row r="96" spans="1:15" ht="35.25" customHeight="1" thickBot="1" x14ac:dyDescent="0.25">
      <c r="A96" s="4645"/>
      <c r="B96" s="4506"/>
      <c r="C96" s="835"/>
      <c r="D96" s="834"/>
      <c r="E96" s="1025"/>
      <c r="F96" s="1441"/>
      <c r="G96" s="4321"/>
      <c r="H96" s="4564"/>
      <c r="I96" s="4312"/>
      <c r="J96" s="4769"/>
      <c r="K96" s="841"/>
      <c r="L96" s="1421"/>
      <c r="M96" s="1420" t="s">
        <v>556</v>
      </c>
      <c r="N96" s="573" t="s">
        <v>113</v>
      </c>
      <c r="O96" s="941"/>
    </row>
    <row r="97" spans="1:15" ht="13.5" thickBot="1" x14ac:dyDescent="0.25">
      <c r="A97" s="4646"/>
      <c r="B97" s="4507"/>
      <c r="C97" s="1452"/>
      <c r="D97" s="822"/>
      <c r="E97" s="1022"/>
      <c r="F97" s="1439"/>
      <c r="G97" s="4321"/>
      <c r="H97" s="4564"/>
      <c r="I97" s="4312"/>
      <c r="J97" s="4769"/>
      <c r="K97" s="1404" t="s">
        <v>29</v>
      </c>
      <c r="L97" s="1418">
        <f>SUM(L95:L96)</f>
        <v>0</v>
      </c>
      <c r="M97" s="1438"/>
      <c r="N97" s="1395"/>
      <c r="O97" s="1451"/>
    </row>
    <row r="98" spans="1:15" ht="25.5" x14ac:dyDescent="0.2">
      <c r="A98" s="4644" t="s">
        <v>35</v>
      </c>
      <c r="B98" s="4505" t="s">
        <v>35</v>
      </c>
      <c r="C98" s="1401" t="s">
        <v>33</v>
      </c>
      <c r="D98" s="1400" t="s">
        <v>33</v>
      </c>
      <c r="E98" s="1437"/>
      <c r="F98" s="1436" t="s">
        <v>555</v>
      </c>
      <c r="G98" s="4321"/>
      <c r="H98" s="4564"/>
      <c r="I98" s="4312"/>
      <c r="J98" s="4769"/>
      <c r="K98" s="841" t="s">
        <v>118</v>
      </c>
      <c r="L98" s="1435">
        <v>0</v>
      </c>
      <c r="M98" s="1450"/>
      <c r="N98" s="1449"/>
      <c r="O98" s="1448"/>
    </row>
    <row r="99" spans="1:15" ht="34.5" customHeight="1" thickBot="1" x14ac:dyDescent="0.25">
      <c r="A99" s="4645"/>
      <c r="B99" s="4506"/>
      <c r="C99" s="1203"/>
      <c r="D99" s="1447"/>
      <c r="E99" s="1437"/>
      <c r="F99" s="1446"/>
      <c r="G99" s="4321"/>
      <c r="H99" s="4564"/>
      <c r="I99" s="4312"/>
      <c r="J99" s="4769"/>
      <c r="K99" s="1445" t="s">
        <v>29</v>
      </c>
      <c r="L99" s="1444">
        <f>SUM(L98)</f>
        <v>0</v>
      </c>
      <c r="M99" s="1434"/>
      <c r="N99" s="1433"/>
      <c r="O99" s="1443"/>
    </row>
    <row r="100" spans="1:15" ht="26.25" customHeight="1" thickBot="1" x14ac:dyDescent="0.25">
      <c r="A100" s="4647" t="s">
        <v>35</v>
      </c>
      <c r="B100" s="4650" t="s">
        <v>35</v>
      </c>
      <c r="C100" s="4734" t="s">
        <v>35</v>
      </c>
      <c r="D100" s="1032"/>
      <c r="E100" s="1031"/>
      <c r="F100" s="1442" t="s">
        <v>551</v>
      </c>
      <c r="G100" s="4320" t="s">
        <v>554</v>
      </c>
      <c r="H100" s="4563" t="s">
        <v>40</v>
      </c>
      <c r="I100" s="4311" t="s">
        <v>49</v>
      </c>
      <c r="J100" s="4768" t="s">
        <v>48</v>
      </c>
      <c r="K100" s="850" t="s">
        <v>118</v>
      </c>
      <c r="L100" s="1427">
        <v>0</v>
      </c>
      <c r="M100" s="1426" t="s">
        <v>553</v>
      </c>
      <c r="N100" s="477" t="s">
        <v>113</v>
      </c>
      <c r="O100" s="1412"/>
    </row>
    <row r="101" spans="1:15" ht="42.75" customHeight="1" thickBot="1" x14ac:dyDescent="0.25">
      <c r="A101" s="4648"/>
      <c r="B101" s="4506"/>
      <c r="C101" s="4735"/>
      <c r="D101" s="834"/>
      <c r="E101" s="1025"/>
      <c r="F101" s="1441"/>
      <c r="G101" s="4321"/>
      <c r="H101" s="4564"/>
      <c r="I101" s="4312"/>
      <c r="J101" s="4769"/>
      <c r="K101" s="841"/>
      <c r="L101" s="1421"/>
      <c r="M101" s="1420" t="s">
        <v>552</v>
      </c>
      <c r="N101" s="573" t="s">
        <v>545</v>
      </c>
      <c r="O101" s="1440"/>
    </row>
    <row r="102" spans="1:15" ht="21" customHeight="1" thickBot="1" x14ac:dyDescent="0.25">
      <c r="A102" s="4649"/>
      <c r="B102" s="4651"/>
      <c r="C102" s="4736"/>
      <c r="D102" s="822"/>
      <c r="E102" s="1022"/>
      <c r="F102" s="1439"/>
      <c r="G102" s="4321"/>
      <c r="H102" s="4564"/>
      <c r="I102" s="4312"/>
      <c r="J102" s="4769"/>
      <c r="K102" s="1404" t="s">
        <v>29</v>
      </c>
      <c r="L102" s="1418">
        <f>SUM(L100:L101)</f>
        <v>0</v>
      </c>
      <c r="M102" s="1438"/>
      <c r="N102" s="1395"/>
      <c r="O102" s="1394"/>
    </row>
    <row r="103" spans="1:15" ht="22.5" customHeight="1" x14ac:dyDescent="0.2">
      <c r="A103" s="4644" t="s">
        <v>35</v>
      </c>
      <c r="B103" s="4505" t="s">
        <v>35</v>
      </c>
      <c r="C103" s="1401" t="s">
        <v>35</v>
      </c>
      <c r="D103" s="1400" t="s">
        <v>33</v>
      </c>
      <c r="E103" s="1437"/>
      <c r="F103" s="1436" t="s">
        <v>551</v>
      </c>
      <c r="G103" s="4321"/>
      <c r="H103" s="4564"/>
      <c r="I103" s="4312"/>
      <c r="J103" s="4769"/>
      <c r="K103" s="841" t="s">
        <v>118</v>
      </c>
      <c r="L103" s="1435">
        <v>0</v>
      </c>
      <c r="M103" s="1434"/>
      <c r="N103" s="1433"/>
      <c r="O103" s="1432"/>
    </row>
    <row r="104" spans="1:15" ht="27" customHeight="1" thickBot="1" x14ac:dyDescent="0.25">
      <c r="A104" s="4646"/>
      <c r="B104" s="4507"/>
      <c r="C104" s="1393"/>
      <c r="D104" s="822"/>
      <c r="E104" s="1022"/>
      <c r="F104" s="1431"/>
      <c r="G104" s="4322"/>
      <c r="H104" s="4565"/>
      <c r="I104" s="4313"/>
      <c r="J104" s="4770"/>
      <c r="K104" s="1391" t="s">
        <v>29</v>
      </c>
      <c r="L104" s="1430">
        <f>SUM(L103)</f>
        <v>0</v>
      </c>
      <c r="M104" s="1429"/>
      <c r="N104" s="1388"/>
      <c r="O104" s="1387"/>
    </row>
    <row r="105" spans="1:15" ht="27.75" customHeight="1" thickBot="1" x14ac:dyDescent="0.25">
      <c r="A105" s="4647" t="s">
        <v>35</v>
      </c>
      <c r="B105" s="4650" t="s">
        <v>35</v>
      </c>
      <c r="C105" s="4734" t="s">
        <v>103</v>
      </c>
      <c r="D105" s="1032"/>
      <c r="E105" s="1031"/>
      <c r="F105" s="1428" t="s">
        <v>544</v>
      </c>
      <c r="G105" s="4320" t="s">
        <v>550</v>
      </c>
      <c r="H105" s="4563" t="s">
        <v>40</v>
      </c>
      <c r="I105" s="4311" t="s">
        <v>49</v>
      </c>
      <c r="J105" s="1415" t="s">
        <v>48</v>
      </c>
      <c r="K105" s="850" t="s">
        <v>118</v>
      </c>
      <c r="L105" s="1427">
        <v>0</v>
      </c>
      <c r="M105" s="1426" t="s">
        <v>549</v>
      </c>
      <c r="N105" s="477" t="s">
        <v>113</v>
      </c>
      <c r="O105" s="1412"/>
    </row>
    <row r="106" spans="1:15" ht="25.5" x14ac:dyDescent="0.2">
      <c r="A106" s="4648"/>
      <c r="B106" s="4506"/>
      <c r="C106" s="4735"/>
      <c r="D106" s="834"/>
      <c r="E106" s="1025"/>
      <c r="F106" s="1424"/>
      <c r="G106" s="4321"/>
      <c r="H106" s="4564"/>
      <c r="I106" s="4312"/>
      <c r="J106" s="1397"/>
      <c r="K106" s="841"/>
      <c r="L106" s="1423"/>
      <c r="M106" s="1425" t="s">
        <v>548</v>
      </c>
      <c r="N106" s="573" t="s">
        <v>545</v>
      </c>
      <c r="O106" s="1409"/>
    </row>
    <row r="107" spans="1:15" ht="26.25" thickBot="1" x14ac:dyDescent="0.25">
      <c r="A107" s="4648"/>
      <c r="B107" s="4506"/>
      <c r="C107" s="4735"/>
      <c r="D107" s="834"/>
      <c r="E107" s="1025"/>
      <c r="F107" s="1424"/>
      <c r="G107" s="4321"/>
      <c r="H107" s="4564"/>
      <c r="I107" s="4312"/>
      <c r="J107" s="1397"/>
      <c r="K107" s="841"/>
      <c r="L107" s="1423"/>
      <c r="M107" s="1420" t="s">
        <v>547</v>
      </c>
      <c r="N107" s="471" t="s">
        <v>113</v>
      </c>
      <c r="O107" s="1409"/>
    </row>
    <row r="108" spans="1:15" ht="31.5" customHeight="1" thickBot="1" x14ac:dyDescent="0.25">
      <c r="A108" s="4648"/>
      <c r="B108" s="4506"/>
      <c r="C108" s="4735"/>
      <c r="D108" s="834"/>
      <c r="E108" s="1025"/>
      <c r="F108" s="1422"/>
      <c r="G108" s="4321"/>
      <c r="H108" s="4564"/>
      <c r="I108" s="4312"/>
      <c r="J108" s="1397"/>
      <c r="K108" s="841"/>
      <c r="L108" s="1421"/>
      <c r="M108" s="1420" t="s">
        <v>546</v>
      </c>
      <c r="N108" s="573" t="s">
        <v>545</v>
      </c>
      <c r="O108" s="1405"/>
    </row>
    <row r="109" spans="1:15" ht="13.5" thickBot="1" x14ac:dyDescent="0.25">
      <c r="A109" s="4649"/>
      <c r="B109" s="4651"/>
      <c r="C109" s="4736"/>
      <c r="D109" s="822"/>
      <c r="E109" s="1022"/>
      <c r="F109" s="1419"/>
      <c r="G109" s="4321"/>
      <c r="H109" s="4564"/>
      <c r="I109" s="4312"/>
      <c r="J109" s="1397"/>
      <c r="K109" s="1404" t="s">
        <v>29</v>
      </c>
      <c r="L109" s="1418">
        <f>SUM(L105:L108)</f>
        <v>0</v>
      </c>
      <c r="M109" s="1396"/>
      <c r="N109" s="1395"/>
      <c r="O109" s="1394"/>
    </row>
    <row r="110" spans="1:15" ht="15.75" customHeight="1" thickBot="1" x14ac:dyDescent="0.25">
      <c r="A110" s="4644" t="s">
        <v>35</v>
      </c>
      <c r="B110" s="4505" t="s">
        <v>35</v>
      </c>
      <c r="C110" s="1401" t="s">
        <v>103</v>
      </c>
      <c r="D110" s="1400" t="s">
        <v>33</v>
      </c>
      <c r="E110" s="4737"/>
      <c r="F110" s="4776" t="s">
        <v>544</v>
      </c>
      <c r="G110" s="4321"/>
      <c r="H110" s="4564"/>
      <c r="I110" s="4312"/>
      <c r="J110" s="1397"/>
      <c r="K110" s="841" t="s">
        <v>118</v>
      </c>
      <c r="L110" s="1390">
        <v>0</v>
      </c>
      <c r="M110" s="1396"/>
      <c r="N110" s="1395"/>
      <c r="O110" s="1394"/>
    </row>
    <row r="111" spans="1:15" ht="24" customHeight="1" thickBot="1" x14ac:dyDescent="0.25">
      <c r="A111" s="4646"/>
      <c r="B111" s="4507"/>
      <c r="C111" s="1393"/>
      <c r="D111" s="822"/>
      <c r="E111" s="4739"/>
      <c r="F111" s="4777"/>
      <c r="G111" s="4322"/>
      <c r="H111" s="4565"/>
      <c r="I111" s="4313"/>
      <c r="J111" s="1392"/>
      <c r="K111" s="1391" t="s">
        <v>29</v>
      </c>
      <c r="L111" s="1390">
        <f>SUM(L110)</f>
        <v>0</v>
      </c>
      <c r="M111" s="1389"/>
      <c r="N111" s="1388"/>
      <c r="O111" s="1387"/>
    </row>
    <row r="112" spans="1:15" ht="33.75" customHeight="1" x14ac:dyDescent="0.2">
      <c r="A112" s="4647" t="s">
        <v>35</v>
      </c>
      <c r="B112" s="4650" t="s">
        <v>35</v>
      </c>
      <c r="C112" s="4734" t="s">
        <v>101</v>
      </c>
      <c r="D112" s="1032"/>
      <c r="E112" s="1031"/>
      <c r="F112" s="4655" t="s">
        <v>541</v>
      </c>
      <c r="G112" s="4320" t="s">
        <v>543</v>
      </c>
      <c r="H112" s="4563" t="s">
        <v>40</v>
      </c>
      <c r="I112" s="4311" t="s">
        <v>49</v>
      </c>
      <c r="J112" s="1415" t="s">
        <v>48</v>
      </c>
      <c r="K112" s="850" t="s">
        <v>118</v>
      </c>
      <c r="L112" s="1414">
        <v>0</v>
      </c>
      <c r="M112" s="1413" t="s">
        <v>542</v>
      </c>
      <c r="N112" s="578" t="s">
        <v>113</v>
      </c>
      <c r="O112" s="1412"/>
    </row>
    <row r="113" spans="1:15" ht="24" customHeight="1" x14ac:dyDescent="0.2">
      <c r="A113" s="4648"/>
      <c r="B113" s="4506"/>
      <c r="C113" s="4735"/>
      <c r="D113" s="834"/>
      <c r="E113" s="1025"/>
      <c r="F113" s="4656"/>
      <c r="G113" s="4321"/>
      <c r="H113" s="4564"/>
      <c r="I113" s="4312"/>
      <c r="J113" s="1397"/>
      <c r="K113" s="841"/>
      <c r="L113" s="1410"/>
      <c r="M113" s="1411"/>
      <c r="N113" s="573"/>
      <c r="O113" s="1409"/>
    </row>
    <row r="114" spans="1:15" ht="24" customHeight="1" thickBot="1" x14ac:dyDescent="0.25">
      <c r="A114" s="4648"/>
      <c r="B114" s="4506"/>
      <c r="C114" s="4735"/>
      <c r="D114" s="834"/>
      <c r="E114" s="1025"/>
      <c r="F114" s="4656"/>
      <c r="G114" s="4321"/>
      <c r="H114" s="4564"/>
      <c r="I114" s="4312"/>
      <c r="J114" s="1397"/>
      <c r="K114" s="841"/>
      <c r="L114" s="1410"/>
      <c r="M114" s="1406"/>
      <c r="N114" s="471"/>
      <c r="O114" s="1409"/>
    </row>
    <row r="115" spans="1:15" ht="24" customHeight="1" thickBot="1" x14ac:dyDescent="0.25">
      <c r="A115" s="4648"/>
      <c r="B115" s="4506"/>
      <c r="C115" s="4735"/>
      <c r="D115" s="834"/>
      <c r="E115" s="1025"/>
      <c r="F115" s="4656"/>
      <c r="G115" s="4321"/>
      <c r="H115" s="4564"/>
      <c r="I115" s="4312"/>
      <c r="J115" s="1397"/>
      <c r="K115" s="841"/>
      <c r="L115" s="1407"/>
      <c r="M115" s="1406"/>
      <c r="N115" s="573"/>
      <c r="O115" s="1405"/>
    </row>
    <row r="116" spans="1:15" ht="24" customHeight="1" thickBot="1" x14ac:dyDescent="0.25">
      <c r="A116" s="4649"/>
      <c r="B116" s="4651"/>
      <c r="C116" s="4736"/>
      <c r="D116" s="822"/>
      <c r="E116" s="1022"/>
      <c r="F116" s="4733"/>
      <c r="G116" s="4321"/>
      <c r="H116" s="4564"/>
      <c r="I116" s="4312"/>
      <c r="J116" s="1397"/>
      <c r="K116" s="1404" t="s">
        <v>29</v>
      </c>
      <c r="L116" s="1403">
        <f>SUM(L112:L115)</f>
        <v>0</v>
      </c>
      <c r="M116" s="1402"/>
      <c r="N116" s="1395"/>
      <c r="O116" s="1394"/>
    </row>
    <row r="117" spans="1:15" ht="24" customHeight="1" thickBot="1" x14ac:dyDescent="0.25">
      <c r="A117" s="4644" t="s">
        <v>35</v>
      </c>
      <c r="B117" s="4505" t="s">
        <v>35</v>
      </c>
      <c r="C117" s="1401" t="s">
        <v>101</v>
      </c>
      <c r="D117" s="1400" t="s">
        <v>33</v>
      </c>
      <c r="E117" s="4737"/>
      <c r="F117" s="4778" t="s">
        <v>541</v>
      </c>
      <c r="G117" s="4321"/>
      <c r="H117" s="4564"/>
      <c r="I117" s="4312"/>
      <c r="J117" s="1397"/>
      <c r="K117" s="841" t="s">
        <v>118</v>
      </c>
      <c r="L117" s="1390">
        <v>0</v>
      </c>
      <c r="M117" s="1396"/>
      <c r="N117" s="1395"/>
      <c r="O117" s="1394"/>
    </row>
    <row r="118" spans="1:15" ht="24" customHeight="1" thickBot="1" x14ac:dyDescent="0.25">
      <c r="A118" s="4646"/>
      <c r="B118" s="4507"/>
      <c r="C118" s="1393"/>
      <c r="D118" s="822"/>
      <c r="E118" s="4739"/>
      <c r="F118" s="4779"/>
      <c r="G118" s="4322"/>
      <c r="H118" s="4565"/>
      <c r="I118" s="4313"/>
      <c r="J118" s="1392"/>
      <c r="K118" s="1391" t="s">
        <v>29</v>
      </c>
      <c r="L118" s="1390">
        <f>SUM(L117)</f>
        <v>0</v>
      </c>
      <c r="M118" s="1389"/>
      <c r="N118" s="1388"/>
      <c r="O118" s="1387"/>
    </row>
    <row r="119" spans="1:15" ht="13.5" customHeight="1" thickBot="1" x14ac:dyDescent="0.25">
      <c r="A119" s="824" t="s">
        <v>35</v>
      </c>
      <c r="B119" s="1386" t="s">
        <v>35</v>
      </c>
      <c r="C119" s="4750" t="s">
        <v>34</v>
      </c>
      <c r="D119" s="4323"/>
      <c r="E119" s="4323"/>
      <c r="F119" s="4323"/>
      <c r="G119" s="4323"/>
      <c r="H119" s="4323"/>
      <c r="I119" s="4323"/>
      <c r="J119" s="4324"/>
      <c r="K119" s="1385" t="s">
        <v>29</v>
      </c>
      <c r="L119" s="1384">
        <f>L97+L102+L109+L116</f>
        <v>0</v>
      </c>
      <c r="M119" s="1383"/>
      <c r="N119" s="1382"/>
      <c r="O119" s="1381"/>
    </row>
    <row r="120" spans="1:15" ht="13.5" customHeight="1" thickBot="1" x14ac:dyDescent="0.25">
      <c r="A120" s="824" t="s">
        <v>35</v>
      </c>
      <c r="B120" s="1193"/>
      <c r="C120" s="4581" t="s">
        <v>32</v>
      </c>
      <c r="D120" s="4325"/>
      <c r="E120" s="4325"/>
      <c r="F120" s="4325"/>
      <c r="G120" s="4325"/>
      <c r="H120" s="4325"/>
      <c r="I120" s="4325"/>
      <c r="J120" s="4326"/>
      <c r="K120" s="1191" t="s">
        <v>29</v>
      </c>
      <c r="L120" s="1380">
        <f>L91+L119</f>
        <v>436</v>
      </c>
      <c r="M120" s="1379"/>
      <c r="N120" s="674"/>
      <c r="O120" s="673"/>
    </row>
    <row r="121" spans="1:15" ht="13.5" customHeight="1" thickBot="1" x14ac:dyDescent="0.25">
      <c r="A121" s="824" t="s">
        <v>35</v>
      </c>
      <c r="B121" s="1060" t="s">
        <v>35</v>
      </c>
      <c r="C121" s="4750" t="s">
        <v>31</v>
      </c>
      <c r="D121" s="4323"/>
      <c r="E121" s="4323"/>
      <c r="F121" s="4323"/>
      <c r="G121" s="4323"/>
      <c r="H121" s="4323"/>
      <c r="I121" s="4323"/>
      <c r="J121" s="4324"/>
      <c r="K121" s="1211" t="s">
        <v>29</v>
      </c>
      <c r="L121" s="1378">
        <f>L122-L64</f>
        <v>304.79999999999995</v>
      </c>
      <c r="M121" s="1377"/>
      <c r="N121" s="384"/>
      <c r="O121" s="383"/>
    </row>
    <row r="122" spans="1:15" ht="13.5" thickBot="1" x14ac:dyDescent="0.25">
      <c r="A122" s="4744" t="s">
        <v>30</v>
      </c>
      <c r="B122" s="4745"/>
      <c r="C122" s="4745"/>
      <c r="D122" s="4745"/>
      <c r="E122" s="4745"/>
      <c r="F122" s="4745"/>
      <c r="G122" s="4745"/>
      <c r="H122" s="4745"/>
      <c r="I122" s="4745"/>
      <c r="J122" s="4745"/>
      <c r="K122" s="4746"/>
      <c r="L122" s="1376">
        <f>L120+L35</f>
        <v>635.29999999999995</v>
      </c>
      <c r="M122" s="4747"/>
      <c r="N122" s="4748"/>
      <c r="O122" s="4749"/>
    </row>
    <row r="123" spans="1:15" ht="15" x14ac:dyDescent="0.2">
      <c r="A123" s="1374" t="s">
        <v>28</v>
      </c>
      <c r="B123" s="1374"/>
      <c r="C123" s="1374"/>
      <c r="D123" s="1374"/>
      <c r="E123" s="1374"/>
      <c r="F123" s="1374"/>
      <c r="G123" s="1374"/>
      <c r="H123" s="1375"/>
      <c r="I123" s="1374"/>
      <c r="J123" s="1374"/>
      <c r="K123" s="1374"/>
      <c r="L123" s="1374"/>
      <c r="M123" s="1374"/>
      <c r="N123" s="1373"/>
      <c r="O123" s="1372"/>
    </row>
    <row r="124" spans="1:15" ht="8.25" customHeight="1" x14ac:dyDescent="0.2">
      <c r="A124" s="1364"/>
      <c r="B124" s="1364"/>
      <c r="C124" s="1364"/>
      <c r="D124" s="1364"/>
      <c r="E124" s="1364"/>
      <c r="F124" s="1364"/>
      <c r="G124" s="1364"/>
      <c r="H124" s="1364"/>
      <c r="I124" s="1364"/>
      <c r="J124" s="1364"/>
      <c r="K124" s="1364"/>
      <c r="L124" s="1364"/>
      <c r="M124" s="1364"/>
      <c r="N124" s="1364"/>
      <c r="O124" s="1363"/>
    </row>
    <row r="125" spans="1:15" ht="15" customHeight="1" x14ac:dyDescent="0.2">
      <c r="A125" s="4181" t="s">
        <v>27</v>
      </c>
      <c r="B125" s="4181"/>
      <c r="C125" s="4181"/>
      <c r="D125" s="4181"/>
      <c r="E125" s="4181"/>
      <c r="F125" s="4181"/>
      <c r="G125" s="4181"/>
      <c r="H125" s="4181"/>
      <c r="I125" s="4181"/>
      <c r="J125" s="4181"/>
      <c r="K125" s="4181"/>
      <c r="L125" s="4181"/>
      <c r="M125" s="1364"/>
      <c r="N125" s="1364"/>
      <c r="O125" s="1363"/>
    </row>
    <row r="126" spans="1:15" ht="18.75" customHeight="1" thickBot="1" x14ac:dyDescent="0.25">
      <c r="A126" s="26"/>
      <c r="B126" s="24"/>
      <c r="C126" s="24"/>
      <c r="D126" s="24"/>
      <c r="E126" s="24"/>
      <c r="F126" s="24"/>
      <c r="G126" s="25"/>
      <c r="H126" s="24"/>
      <c r="I126" s="24"/>
      <c r="J126" s="24"/>
      <c r="K126" s="15"/>
      <c r="L126" s="22" t="s">
        <v>26</v>
      </c>
      <c r="M126" s="1364"/>
      <c r="N126" s="1364"/>
      <c r="O126" s="1363"/>
    </row>
    <row r="127" spans="1:15" ht="27.6" customHeight="1" thickBot="1" x14ac:dyDescent="0.25">
      <c r="A127" s="20"/>
      <c r="B127" s="19"/>
      <c r="C127" s="4201" t="s">
        <v>25</v>
      </c>
      <c r="D127" s="4201"/>
      <c r="E127" s="4201"/>
      <c r="F127" s="4201"/>
      <c r="G127" s="4201"/>
      <c r="H127" s="4201"/>
      <c r="I127" s="4201"/>
      <c r="J127" s="4201"/>
      <c r="K127" s="4201"/>
      <c r="L127" s="18" t="s">
        <v>24</v>
      </c>
      <c r="M127" s="1364"/>
      <c r="N127" s="1364"/>
      <c r="O127" s="1363"/>
    </row>
    <row r="128" spans="1:15" ht="17.25" customHeight="1" x14ac:dyDescent="0.2">
      <c r="A128" s="4630" t="s">
        <v>23</v>
      </c>
      <c r="B128" s="4631"/>
      <c r="C128" s="4631"/>
      <c r="D128" s="4631"/>
      <c r="E128" s="4631"/>
      <c r="F128" s="4631"/>
      <c r="G128" s="4631"/>
      <c r="H128" s="4631"/>
      <c r="I128" s="4631"/>
      <c r="J128" s="4631"/>
      <c r="K128" s="4632"/>
      <c r="L128" s="1371">
        <f>L129+L133+L140+L141+L142+L143</f>
        <v>635.29999999999995</v>
      </c>
      <c r="M128" s="1364"/>
      <c r="N128" s="1364"/>
      <c r="O128" s="1363"/>
    </row>
    <row r="129" spans="1:15" ht="18.75" customHeight="1" x14ac:dyDescent="0.2">
      <c r="A129" s="4633" t="s">
        <v>197</v>
      </c>
      <c r="B129" s="4634"/>
      <c r="C129" s="4634"/>
      <c r="D129" s="4634"/>
      <c r="E129" s="4634"/>
      <c r="F129" s="4634"/>
      <c r="G129" s="4634"/>
      <c r="H129" s="4634"/>
      <c r="I129" s="4634"/>
      <c r="J129" s="4634"/>
      <c r="K129" s="4635"/>
      <c r="L129" s="10">
        <f>L130+L131+L132</f>
        <v>304.8</v>
      </c>
      <c r="M129" s="1364"/>
      <c r="N129" s="1364"/>
      <c r="O129" s="1363"/>
    </row>
    <row r="130" spans="1:15" ht="16.5" customHeight="1" x14ac:dyDescent="0.2">
      <c r="A130" s="4636" t="s">
        <v>196</v>
      </c>
      <c r="B130" s="4637"/>
      <c r="C130" s="4637"/>
      <c r="D130" s="4637"/>
      <c r="E130" s="4637"/>
      <c r="F130" s="4637"/>
      <c r="G130" s="4637"/>
      <c r="H130" s="4637"/>
      <c r="I130" s="4637"/>
      <c r="J130" s="4637"/>
      <c r="K130" s="4638"/>
      <c r="L130" s="10">
        <f>L14+L19+L27+L44+L55+L59+L63+L95+L100+L105+L112</f>
        <v>304.8</v>
      </c>
      <c r="M130" s="1364"/>
      <c r="N130" s="1364"/>
      <c r="O130" s="1363"/>
    </row>
    <row r="131" spans="1:15" ht="19.5" customHeight="1" x14ac:dyDescent="0.2">
      <c r="A131" s="4633" t="s">
        <v>195</v>
      </c>
      <c r="B131" s="4634"/>
      <c r="C131" s="4634"/>
      <c r="D131" s="4634"/>
      <c r="E131" s="4639"/>
      <c r="F131" s="4639"/>
      <c r="G131" s="4639"/>
      <c r="H131" s="4639"/>
      <c r="I131" s="4639"/>
      <c r="J131" s="4639"/>
      <c r="K131" s="4640"/>
      <c r="L131" s="10"/>
      <c r="M131" s="1364"/>
      <c r="N131" s="1364"/>
      <c r="O131" s="1363"/>
    </row>
    <row r="132" spans="1:15" ht="19.5" customHeight="1" x14ac:dyDescent="0.2">
      <c r="A132" s="4765" t="s">
        <v>540</v>
      </c>
      <c r="B132" s="4766"/>
      <c r="C132" s="4766"/>
      <c r="D132" s="4766"/>
      <c r="E132" s="4766"/>
      <c r="F132" s="4766"/>
      <c r="G132" s="4766"/>
      <c r="H132" s="4766"/>
      <c r="I132" s="4766"/>
      <c r="J132" s="4766"/>
      <c r="K132" s="4767"/>
      <c r="L132" s="10"/>
      <c r="M132" s="1364"/>
      <c r="N132" s="1364"/>
      <c r="O132" s="1363"/>
    </row>
    <row r="133" spans="1:15" ht="15" customHeight="1" x14ac:dyDescent="0.2">
      <c r="A133" s="4636" t="s">
        <v>18</v>
      </c>
      <c r="B133" s="4637"/>
      <c r="C133" s="4637"/>
      <c r="D133" s="4637"/>
      <c r="E133" s="4637"/>
      <c r="F133" s="4637"/>
      <c r="G133" s="4637"/>
      <c r="H133" s="4637"/>
      <c r="I133" s="4637"/>
      <c r="J133" s="4637"/>
      <c r="K133" s="4638"/>
      <c r="L133" s="10"/>
      <c r="M133" s="1364"/>
      <c r="N133" s="1364"/>
      <c r="O133" s="1363"/>
    </row>
    <row r="134" spans="1:15" ht="18.75" customHeight="1" x14ac:dyDescent="0.2">
      <c r="A134" s="4633" t="s">
        <v>193</v>
      </c>
      <c r="B134" s="4634"/>
      <c r="C134" s="4634"/>
      <c r="D134" s="4634"/>
      <c r="E134" s="4639"/>
      <c r="F134" s="4639"/>
      <c r="G134" s="4639"/>
      <c r="H134" s="4639"/>
      <c r="I134" s="4639"/>
      <c r="J134" s="4639"/>
      <c r="K134" s="4640"/>
      <c r="L134" s="10"/>
      <c r="M134" s="1364"/>
      <c r="N134" s="1364"/>
      <c r="O134" s="1363"/>
    </row>
    <row r="135" spans="1:15" ht="18.75" customHeight="1" x14ac:dyDescent="0.2">
      <c r="A135" s="4633" t="s">
        <v>192</v>
      </c>
      <c r="B135" s="4634"/>
      <c r="C135" s="4634"/>
      <c r="D135" s="4634"/>
      <c r="E135" s="4639"/>
      <c r="F135" s="4639"/>
      <c r="G135" s="4639"/>
      <c r="H135" s="4639"/>
      <c r="I135" s="4639"/>
      <c r="J135" s="4639"/>
      <c r="K135" s="4640"/>
      <c r="L135" s="10"/>
      <c r="M135" s="1364"/>
      <c r="N135" s="1364"/>
      <c r="O135" s="1363"/>
    </row>
    <row r="136" spans="1:15" ht="17.25" customHeight="1" x14ac:dyDescent="0.2">
      <c r="A136" s="4633" t="s">
        <v>191</v>
      </c>
      <c r="B136" s="4634"/>
      <c r="C136" s="4634"/>
      <c r="D136" s="4634"/>
      <c r="E136" s="4639"/>
      <c r="F136" s="4639"/>
      <c r="G136" s="4639"/>
      <c r="H136" s="4639"/>
      <c r="I136" s="4639"/>
      <c r="J136" s="4639"/>
      <c r="K136" s="4640"/>
      <c r="L136" s="10"/>
      <c r="M136" s="1364"/>
      <c r="N136" s="1364"/>
      <c r="O136" s="1363"/>
    </row>
    <row r="137" spans="1:15" ht="21" customHeight="1" x14ac:dyDescent="0.2">
      <c r="A137" s="4633" t="s">
        <v>190</v>
      </c>
      <c r="B137" s="4639"/>
      <c r="C137" s="4639"/>
      <c r="D137" s="4639"/>
      <c r="E137" s="4639"/>
      <c r="F137" s="4639"/>
      <c r="G137" s="4639"/>
      <c r="H137" s="4639"/>
      <c r="I137" s="4639"/>
      <c r="J137" s="4639"/>
      <c r="K137" s="4640"/>
      <c r="L137" s="10"/>
      <c r="M137" s="1364"/>
      <c r="N137" s="1364"/>
      <c r="O137" s="1363"/>
    </row>
    <row r="138" spans="1:15" ht="19.5" customHeight="1" x14ac:dyDescent="0.2">
      <c r="A138" s="4633" t="s">
        <v>189</v>
      </c>
      <c r="B138" s="4634"/>
      <c r="C138" s="4634"/>
      <c r="D138" s="4634"/>
      <c r="E138" s="4639"/>
      <c r="F138" s="4639"/>
      <c r="G138" s="4639"/>
      <c r="H138" s="4639"/>
      <c r="I138" s="4639"/>
      <c r="J138" s="4639"/>
      <c r="K138" s="4640"/>
      <c r="L138" s="10"/>
      <c r="M138" s="1364"/>
      <c r="N138" s="1364"/>
      <c r="O138" s="1363"/>
    </row>
    <row r="139" spans="1:15" ht="17.25" customHeight="1" x14ac:dyDescent="0.2">
      <c r="A139" s="4662" t="s">
        <v>188</v>
      </c>
      <c r="B139" s="4663"/>
      <c r="C139" s="4663"/>
      <c r="D139" s="4663"/>
      <c r="E139" s="4639"/>
      <c r="F139" s="4639"/>
      <c r="G139" s="4639"/>
      <c r="H139" s="4639"/>
      <c r="I139" s="4639"/>
      <c r="J139" s="4639"/>
      <c r="K139" s="4640"/>
      <c r="L139" s="10"/>
      <c r="M139" s="1364"/>
      <c r="N139" s="1364"/>
      <c r="O139" s="1363"/>
    </row>
    <row r="140" spans="1:15" ht="18.75" customHeight="1" x14ac:dyDescent="0.2">
      <c r="A140" s="4633" t="s">
        <v>187</v>
      </c>
      <c r="B140" s="4639"/>
      <c r="C140" s="4639"/>
      <c r="D140" s="4639"/>
      <c r="E140" s="4639"/>
      <c r="F140" s="4639"/>
      <c r="G140" s="4639"/>
      <c r="H140" s="4639"/>
      <c r="I140" s="4639"/>
      <c r="J140" s="4639"/>
      <c r="K140" s="4640"/>
      <c r="L140" s="10"/>
      <c r="M140" s="1364"/>
      <c r="N140" s="1364"/>
      <c r="O140" s="1363"/>
    </row>
    <row r="141" spans="1:15" ht="16.5" customHeight="1" x14ac:dyDescent="0.2">
      <c r="A141" s="4659" t="s">
        <v>186</v>
      </c>
      <c r="B141" s="4660"/>
      <c r="C141" s="4660"/>
      <c r="D141" s="4660"/>
      <c r="E141" s="4660"/>
      <c r="F141" s="4660"/>
      <c r="G141" s="4660"/>
      <c r="H141" s="4660"/>
      <c r="I141" s="4660"/>
      <c r="J141" s="4660"/>
      <c r="K141" s="4661"/>
      <c r="L141" s="10"/>
      <c r="M141" s="1364"/>
      <c r="N141" s="1364"/>
      <c r="O141" s="1363"/>
    </row>
    <row r="142" spans="1:15" ht="16.5" customHeight="1" x14ac:dyDescent="0.2">
      <c r="A142" s="4636" t="s">
        <v>185</v>
      </c>
      <c r="B142" s="4637"/>
      <c r="C142" s="4637"/>
      <c r="D142" s="4637"/>
      <c r="E142" s="4637"/>
      <c r="F142" s="4637"/>
      <c r="G142" s="4637"/>
      <c r="H142" s="4637"/>
      <c r="I142" s="4637"/>
      <c r="J142" s="4637"/>
      <c r="K142" s="4638"/>
      <c r="L142" s="10"/>
      <c r="M142" s="1364"/>
      <c r="N142" s="1364"/>
      <c r="O142" s="1363"/>
    </row>
    <row r="143" spans="1:15" ht="17.25" customHeight="1" x14ac:dyDescent="0.2">
      <c r="A143" s="4633" t="s">
        <v>8</v>
      </c>
      <c r="B143" s="4634"/>
      <c r="C143" s="4634"/>
      <c r="D143" s="4634"/>
      <c r="E143" s="4639"/>
      <c r="F143" s="4639"/>
      <c r="G143" s="4639"/>
      <c r="H143" s="4639"/>
      <c r="I143" s="4639"/>
      <c r="J143" s="4639"/>
      <c r="K143" s="4640"/>
      <c r="L143" s="10">
        <f>L144+L145</f>
        <v>330.5</v>
      </c>
      <c r="M143" s="1364"/>
      <c r="N143" s="1364"/>
      <c r="O143" s="1363"/>
    </row>
    <row r="144" spans="1:15" ht="16.5" customHeight="1" x14ac:dyDescent="0.2">
      <c r="A144" s="4633" t="s">
        <v>7</v>
      </c>
      <c r="B144" s="4634"/>
      <c r="C144" s="4634"/>
      <c r="D144" s="4634"/>
      <c r="E144" s="4639"/>
      <c r="F144" s="4639"/>
      <c r="G144" s="4639"/>
      <c r="H144" s="4639"/>
      <c r="I144" s="4639"/>
      <c r="J144" s="4639"/>
      <c r="K144" s="4640"/>
      <c r="L144" s="10">
        <f>L64</f>
        <v>330.5</v>
      </c>
      <c r="M144" s="1364"/>
      <c r="N144" s="1364"/>
      <c r="O144" s="1363"/>
    </row>
    <row r="145" spans="1:15" ht="18.75" customHeight="1" thickBot="1" x14ac:dyDescent="0.25">
      <c r="A145" s="4633" t="s">
        <v>6</v>
      </c>
      <c r="B145" s="4634"/>
      <c r="C145" s="4634"/>
      <c r="D145" s="4634"/>
      <c r="E145" s="4634"/>
      <c r="F145" s="4634"/>
      <c r="G145" s="4634"/>
      <c r="H145" s="4634"/>
      <c r="I145" s="4634"/>
      <c r="J145" s="4634"/>
      <c r="K145" s="4635"/>
      <c r="L145" s="10"/>
      <c r="M145" s="1364"/>
      <c r="N145" s="1364"/>
      <c r="O145" s="1363"/>
    </row>
    <row r="146" spans="1:15" ht="27.6" customHeight="1" thickBot="1" x14ac:dyDescent="0.25">
      <c r="A146" s="4675" t="s">
        <v>5</v>
      </c>
      <c r="B146" s="4676"/>
      <c r="C146" s="4676"/>
      <c r="D146" s="4676"/>
      <c r="E146" s="4676"/>
      <c r="F146" s="4676"/>
      <c r="G146" s="4676"/>
      <c r="H146" s="4676"/>
      <c r="I146" s="4676"/>
      <c r="J146" s="4676"/>
      <c r="K146" s="4677"/>
      <c r="L146" s="1370">
        <f>L147+L148</f>
        <v>0</v>
      </c>
      <c r="M146" s="1364"/>
      <c r="N146" s="1364"/>
      <c r="O146" s="1363"/>
    </row>
    <row r="147" spans="1:15" ht="19.5" customHeight="1" x14ac:dyDescent="0.2">
      <c r="A147" s="4678" t="s">
        <v>4</v>
      </c>
      <c r="B147" s="4679"/>
      <c r="C147" s="4679"/>
      <c r="D147" s="4679"/>
      <c r="E147" s="4680"/>
      <c r="F147" s="4680"/>
      <c r="G147" s="4680"/>
      <c r="H147" s="4680"/>
      <c r="I147" s="4680"/>
      <c r="J147" s="4680"/>
      <c r="K147" s="4681"/>
      <c r="L147" s="1369">
        <v>0</v>
      </c>
      <c r="M147" s="1364"/>
      <c r="N147" s="1364"/>
      <c r="O147" s="1363"/>
    </row>
    <row r="148" spans="1:15" ht="20.25" customHeight="1" thickBot="1" x14ac:dyDescent="0.25">
      <c r="A148" s="4682" t="s">
        <v>3</v>
      </c>
      <c r="B148" s="4683"/>
      <c r="C148" s="4683"/>
      <c r="D148" s="4683"/>
      <c r="E148" s="4683"/>
      <c r="F148" s="4683"/>
      <c r="G148" s="4683"/>
      <c r="H148" s="4683"/>
      <c r="I148" s="4683"/>
      <c r="J148" s="4683"/>
      <c r="K148" s="4684"/>
      <c r="L148" s="1368"/>
      <c r="M148" s="1364"/>
      <c r="N148" s="1364"/>
      <c r="O148" s="1363"/>
    </row>
    <row r="149" spans="1:15" ht="27.6" customHeight="1" thickBot="1" x14ac:dyDescent="0.25">
      <c r="A149" s="4621" t="s">
        <v>184</v>
      </c>
      <c r="B149" s="4622"/>
      <c r="C149" s="4622"/>
      <c r="D149" s="4622"/>
      <c r="E149" s="4622"/>
      <c r="F149" s="4622"/>
      <c r="G149" s="4622"/>
      <c r="H149" s="4622"/>
      <c r="I149" s="4622"/>
      <c r="J149" s="4622"/>
      <c r="K149" s="4623"/>
      <c r="L149" s="1367">
        <f>L146+L128</f>
        <v>635.29999999999995</v>
      </c>
      <c r="M149" s="1364"/>
      <c r="N149" s="1364"/>
      <c r="O149" s="1363"/>
    </row>
    <row r="150" spans="1:15" ht="22.5" customHeight="1" x14ac:dyDescent="0.2">
      <c r="A150" s="4624" t="s">
        <v>1</v>
      </c>
      <c r="B150" s="4625"/>
      <c r="C150" s="4625"/>
      <c r="D150" s="4625"/>
      <c r="E150" s="4625"/>
      <c r="F150" s="4625"/>
      <c r="G150" s="4625"/>
      <c r="H150" s="4625"/>
      <c r="I150" s="4625"/>
      <c r="J150" s="4625"/>
      <c r="K150" s="4626"/>
      <c r="L150" s="1366"/>
      <c r="M150" s="1364"/>
      <c r="N150" s="1364"/>
      <c r="O150" s="1363"/>
    </row>
    <row r="151" spans="1:15" ht="19.5" customHeight="1" thickBot="1" x14ac:dyDescent="0.25">
      <c r="A151" s="4627" t="s">
        <v>0</v>
      </c>
      <c r="B151" s="4628"/>
      <c r="C151" s="4628"/>
      <c r="D151" s="4628"/>
      <c r="E151" s="4628"/>
      <c r="F151" s="4628"/>
      <c r="G151" s="4628"/>
      <c r="H151" s="4628"/>
      <c r="I151" s="4628"/>
      <c r="J151" s="4628"/>
      <c r="K151" s="4629"/>
      <c r="L151" s="1365">
        <v>-55.7</v>
      </c>
      <c r="M151" s="1364"/>
      <c r="N151" s="1364"/>
      <c r="O151" s="1363"/>
    </row>
    <row r="152" spans="1:15" ht="27.6" customHeight="1" x14ac:dyDescent="0.2">
      <c r="A152" s="1364"/>
      <c r="B152" s="1364"/>
      <c r="C152" s="1364"/>
      <c r="D152" s="1364"/>
      <c r="E152" s="1364"/>
      <c r="F152" s="1364"/>
      <c r="G152" s="1364"/>
      <c r="H152" s="1364"/>
      <c r="I152" s="1364"/>
      <c r="J152" s="1364"/>
      <c r="K152" s="1364"/>
      <c r="L152" s="1364"/>
      <c r="M152" s="1364"/>
      <c r="N152" s="1364"/>
      <c r="O152" s="1363"/>
    </row>
    <row r="153" spans="1:15" ht="27.6" customHeight="1" x14ac:dyDescent="0.2">
      <c r="A153" s="1364"/>
      <c r="B153" s="1364"/>
      <c r="C153" s="1364"/>
      <c r="D153" s="1364"/>
      <c r="E153" s="1364"/>
      <c r="F153" s="1364"/>
      <c r="G153" s="1364"/>
      <c r="H153" s="1364"/>
      <c r="I153" s="1364"/>
      <c r="J153" s="1364"/>
      <c r="K153" s="1364"/>
      <c r="L153" s="1364"/>
      <c r="M153" s="1364"/>
      <c r="N153" s="1364"/>
      <c r="O153" s="1363"/>
    </row>
    <row r="154" spans="1:15" ht="27.6" customHeight="1" x14ac:dyDescent="0.2">
      <c r="A154" s="1364"/>
      <c r="B154" s="1364"/>
      <c r="C154" s="1364"/>
      <c r="D154" s="1364"/>
      <c r="E154" s="1364"/>
      <c r="F154" s="1364"/>
      <c r="G154" s="1364"/>
      <c r="H154" s="1364"/>
      <c r="I154" s="1364"/>
      <c r="J154" s="1364"/>
      <c r="K154" s="1364"/>
      <c r="L154" s="1364"/>
      <c r="M154" s="1364"/>
      <c r="N154" s="1364"/>
      <c r="O154" s="1363"/>
    </row>
    <row r="155" spans="1:15" ht="27.6" customHeight="1" x14ac:dyDescent="0.2">
      <c r="A155" s="1364"/>
      <c r="B155" s="1364"/>
      <c r="C155" s="1364"/>
      <c r="D155" s="1364"/>
      <c r="E155" s="1364"/>
      <c r="F155" s="1364"/>
      <c r="G155" s="1364"/>
      <c r="H155" s="1364"/>
      <c r="I155" s="1364"/>
      <c r="J155" s="1364"/>
      <c r="K155" s="1364"/>
      <c r="L155" s="1364"/>
      <c r="M155" s="1364"/>
      <c r="N155" s="1364"/>
      <c r="O155" s="1363"/>
    </row>
    <row r="156" spans="1:15" ht="27.6" customHeight="1" x14ac:dyDescent="0.2">
      <c r="A156" s="1364"/>
      <c r="B156" s="1364"/>
      <c r="C156" s="1364"/>
      <c r="D156" s="1364"/>
      <c r="E156" s="1364"/>
      <c r="F156" s="1364"/>
      <c r="G156" s="1364"/>
      <c r="H156" s="1364"/>
      <c r="I156" s="1364"/>
      <c r="J156" s="1364"/>
      <c r="K156" s="1364"/>
      <c r="L156" s="1364"/>
      <c r="M156" s="1364"/>
      <c r="N156" s="1364"/>
      <c r="O156" s="1363"/>
    </row>
    <row r="157" spans="1:15" ht="27.6" customHeight="1" x14ac:dyDescent="0.2">
      <c r="A157" s="1364"/>
      <c r="B157" s="1364"/>
      <c r="C157" s="1364"/>
      <c r="D157" s="1364"/>
      <c r="E157" s="1364"/>
      <c r="F157" s="1364"/>
      <c r="G157" s="1364"/>
      <c r="H157" s="1364"/>
      <c r="I157" s="1364"/>
      <c r="J157" s="1364"/>
      <c r="K157" s="1364"/>
      <c r="L157" s="1364"/>
      <c r="M157" s="1364"/>
      <c r="N157" s="1364"/>
      <c r="O157" s="1363"/>
    </row>
    <row r="158" spans="1:15" ht="27.6" customHeight="1" x14ac:dyDescent="0.2">
      <c r="A158" s="1364"/>
      <c r="B158" s="1364"/>
      <c r="C158" s="1364"/>
      <c r="D158" s="1364"/>
      <c r="E158" s="1364"/>
      <c r="F158" s="1364"/>
      <c r="G158" s="1364"/>
      <c r="H158" s="1364"/>
      <c r="I158" s="1364"/>
      <c r="J158" s="1364"/>
      <c r="K158" s="1364"/>
      <c r="L158" s="1364"/>
      <c r="M158" s="1364"/>
      <c r="N158" s="1364"/>
      <c r="O158" s="1363"/>
    </row>
    <row r="159" spans="1:15" ht="27.6" customHeight="1" x14ac:dyDescent="0.2">
      <c r="A159" s="1364"/>
      <c r="B159" s="1364"/>
      <c r="C159" s="1364"/>
      <c r="D159" s="1364"/>
      <c r="E159" s="1364"/>
      <c r="F159" s="1364"/>
      <c r="G159" s="1364"/>
      <c r="H159" s="1363"/>
    </row>
    <row r="160" spans="1:15" ht="27.6" customHeight="1" x14ac:dyDescent="0.2">
      <c r="A160" s="1364"/>
      <c r="B160" s="1364"/>
      <c r="C160" s="1364"/>
      <c r="D160" s="1364"/>
      <c r="E160" s="1364"/>
      <c r="F160" s="1364"/>
      <c r="G160" s="1364"/>
      <c r="H160" s="1363"/>
    </row>
    <row r="161" spans="1:8" ht="15.75" x14ac:dyDescent="0.2">
      <c r="A161" s="1359"/>
      <c r="B161" s="1359"/>
      <c r="C161" s="1359"/>
      <c r="D161" s="1359"/>
      <c r="E161" s="1359"/>
      <c r="F161" s="1362"/>
      <c r="G161" s="1362"/>
      <c r="H161" s="1360"/>
    </row>
    <row r="162" spans="1:8" x14ac:dyDescent="0.2">
      <c r="A162" s="1359"/>
      <c r="B162" s="1359"/>
      <c r="C162" s="1359"/>
      <c r="D162" s="1359"/>
      <c r="E162" s="1359"/>
      <c r="F162" s="1359"/>
      <c r="G162" s="1359"/>
      <c r="H162" s="1360"/>
    </row>
    <row r="163" spans="1:8" x14ac:dyDescent="0.2">
      <c r="A163" s="1359"/>
      <c r="B163" s="1359"/>
      <c r="C163" s="1359"/>
      <c r="D163" s="1359"/>
      <c r="E163" s="1359"/>
      <c r="F163" s="1359"/>
      <c r="G163" s="1359"/>
      <c r="H163" s="1360"/>
    </row>
    <row r="164" spans="1:8" x14ac:dyDescent="0.2">
      <c r="A164" s="1359"/>
      <c r="B164" s="1359"/>
      <c r="C164" s="1359"/>
      <c r="D164" s="1359"/>
      <c r="E164" s="1359"/>
      <c r="F164" s="1359"/>
      <c r="G164" s="1359"/>
      <c r="H164" s="1360"/>
    </row>
    <row r="165" spans="1:8" x14ac:dyDescent="0.2">
      <c r="A165" s="1359"/>
      <c r="B165" s="1359"/>
      <c r="C165" s="1359"/>
      <c r="D165" s="1359"/>
      <c r="E165" s="1359"/>
      <c r="F165" s="1359"/>
      <c r="G165" s="1359"/>
      <c r="H165" s="1360"/>
    </row>
    <row r="166" spans="1:8" x14ac:dyDescent="0.2">
      <c r="A166" s="1359"/>
      <c r="B166" s="1359"/>
      <c r="C166" s="1359"/>
      <c r="D166" s="1359"/>
      <c r="E166" s="1359"/>
      <c r="F166" s="1359"/>
      <c r="G166" s="1359"/>
      <c r="H166" s="1360"/>
    </row>
    <row r="167" spans="1:8" x14ac:dyDescent="0.2">
      <c r="A167" s="1359"/>
      <c r="B167" s="1359"/>
      <c r="C167" s="1359"/>
      <c r="D167" s="1359"/>
      <c r="E167" s="1359"/>
      <c r="F167" s="1359"/>
      <c r="G167" s="1359"/>
      <c r="H167" s="1360"/>
    </row>
    <row r="168" spans="1:8" x14ac:dyDescent="0.2">
      <c r="A168" s="1359"/>
      <c r="B168" s="1359"/>
      <c r="C168" s="1359"/>
      <c r="D168" s="1359"/>
      <c r="E168" s="1359"/>
      <c r="F168" s="1359"/>
      <c r="G168" s="1359"/>
      <c r="H168" s="1360"/>
    </row>
    <row r="169" spans="1:8" x14ac:dyDescent="0.2">
      <c r="A169" s="1359"/>
      <c r="B169" s="1359"/>
      <c r="C169" s="1359"/>
      <c r="D169" s="1359"/>
      <c r="E169" s="1359"/>
      <c r="F169" s="1359"/>
      <c r="G169" s="1359"/>
      <c r="H169" s="1360"/>
    </row>
    <row r="170" spans="1:8" x14ac:dyDescent="0.2">
      <c r="A170" s="1359"/>
      <c r="B170" s="1359"/>
      <c r="C170" s="1359"/>
      <c r="D170" s="1359"/>
      <c r="E170" s="1359"/>
      <c r="F170" s="1359"/>
      <c r="G170" s="1359"/>
      <c r="H170" s="1361"/>
    </row>
    <row r="171" spans="1:8" x14ac:dyDescent="0.2">
      <c r="A171" s="1359"/>
      <c r="B171" s="1359"/>
      <c r="C171" s="1359"/>
      <c r="D171" s="1359"/>
      <c r="E171" s="1359"/>
      <c r="F171" s="1359"/>
      <c r="G171" s="1359"/>
      <c r="H171" s="1360"/>
    </row>
    <row r="172" spans="1:8" x14ac:dyDescent="0.2">
      <c r="A172" s="1359"/>
      <c r="B172" s="1359"/>
      <c r="C172" s="1359"/>
      <c r="D172" s="1359"/>
      <c r="E172" s="1359"/>
      <c r="F172" s="1359"/>
      <c r="G172" s="1359"/>
      <c r="H172" s="1360"/>
    </row>
    <row r="173" spans="1:8" x14ac:dyDescent="0.2">
      <c r="A173" s="1359"/>
      <c r="B173" s="1359"/>
      <c r="C173" s="1359"/>
      <c r="D173" s="1359"/>
      <c r="E173" s="1359"/>
      <c r="F173" s="1359"/>
      <c r="G173" s="1359"/>
      <c r="H173" s="1360"/>
    </row>
    <row r="174" spans="1:8" x14ac:dyDescent="0.2">
      <c r="F174" s="1359"/>
      <c r="G174" s="1359"/>
    </row>
    <row r="175" spans="1:8" x14ac:dyDescent="0.2">
      <c r="F175" s="1359"/>
      <c r="G175" s="1359"/>
    </row>
  </sheetData>
  <mergeCells count="238">
    <mergeCell ref="P1:Q2"/>
    <mergeCell ref="C119:J119"/>
    <mergeCell ref="C120:J120"/>
    <mergeCell ref="C105:C109"/>
    <mergeCell ref="A110:A111"/>
    <mergeCell ref="J100:J104"/>
    <mergeCell ref="G100:G104"/>
    <mergeCell ref="G95:G99"/>
    <mergeCell ref="A98:A99"/>
    <mergeCell ref="J95:J99"/>
    <mergeCell ref="G105:G111"/>
    <mergeCell ref="H105:H111"/>
    <mergeCell ref="I105:I111"/>
    <mergeCell ref="F110:F111"/>
    <mergeCell ref="E110:E111"/>
    <mergeCell ref="H112:H118"/>
    <mergeCell ref="I112:I118"/>
    <mergeCell ref="A117:A118"/>
    <mergeCell ref="B117:B118"/>
    <mergeCell ref="E117:E118"/>
    <mergeCell ref="F117:F118"/>
    <mergeCell ref="B98:B99"/>
    <mergeCell ref="B95:B97"/>
    <mergeCell ref="A105:A109"/>
    <mergeCell ref="B105:B109"/>
    <mergeCell ref="J55:J58"/>
    <mergeCell ref="J59:J62"/>
    <mergeCell ref="J63:J90"/>
    <mergeCell ref="I63:I90"/>
    <mergeCell ref="A88:A90"/>
    <mergeCell ref="A73:A75"/>
    <mergeCell ref="A67:A69"/>
    <mergeCell ref="A70:A72"/>
    <mergeCell ref="C61:C62"/>
    <mergeCell ref="B67:B69"/>
    <mergeCell ref="B70:B72"/>
    <mergeCell ref="I55:I58"/>
    <mergeCell ref="A93:A94"/>
    <mergeCell ref="F88:F90"/>
    <mergeCell ref="G67:G69"/>
    <mergeCell ref="G70:G72"/>
    <mergeCell ref="H100:H104"/>
    <mergeCell ref="I100:I104"/>
    <mergeCell ref="I95:I99"/>
    <mergeCell ref="H95:H99"/>
    <mergeCell ref="C34:J34"/>
    <mergeCell ref="C35:J35"/>
    <mergeCell ref="D79:D81"/>
    <mergeCell ref="B73:B75"/>
    <mergeCell ref="B76:B78"/>
    <mergeCell ref="B79:B81"/>
    <mergeCell ref="E67:E69"/>
    <mergeCell ref="C121:J121"/>
    <mergeCell ref="J20:J21"/>
    <mergeCell ref="H19:H23"/>
    <mergeCell ref="H24:H26"/>
    <mergeCell ref="H49:H54"/>
    <mergeCell ref="J49:J54"/>
    <mergeCell ref="C43:L43"/>
    <mergeCell ref="E70:E72"/>
    <mergeCell ref="D70:D72"/>
    <mergeCell ref="D63:F66"/>
    <mergeCell ref="C67:C69"/>
    <mergeCell ref="C70:C72"/>
    <mergeCell ref="E76:E78"/>
    <mergeCell ref="E79:E81"/>
    <mergeCell ref="B57:B58"/>
    <mergeCell ref="C57:C58"/>
    <mergeCell ref="B61:B62"/>
    <mergeCell ref="G44:G48"/>
    <mergeCell ref="C55:C56"/>
    <mergeCell ref="G76:G78"/>
    <mergeCell ref="C59:C60"/>
    <mergeCell ref="D73:D75"/>
    <mergeCell ref="D67:D69"/>
    <mergeCell ref="E73:E75"/>
    <mergeCell ref="I44:I54"/>
    <mergeCell ref="H88:H90"/>
    <mergeCell ref="F85:F87"/>
    <mergeCell ref="H67:H69"/>
    <mergeCell ref="H70:H72"/>
    <mergeCell ref="H73:H75"/>
    <mergeCell ref="H79:H81"/>
    <mergeCell ref="G82:G84"/>
    <mergeCell ref="G85:G87"/>
    <mergeCell ref="F67:F69"/>
    <mergeCell ref="F70:F72"/>
    <mergeCell ref="F73:F75"/>
    <mergeCell ref="F76:F78"/>
    <mergeCell ref="F79:F81"/>
    <mergeCell ref="F82:F84"/>
    <mergeCell ref="I59:I62"/>
    <mergeCell ref="G88:G90"/>
    <mergeCell ref="C88:C90"/>
    <mergeCell ref="A85:A87"/>
    <mergeCell ref="A57:A58"/>
    <mergeCell ref="A61:A62"/>
    <mergeCell ref="A122:K122"/>
    <mergeCell ref="M122:O122"/>
    <mergeCell ref="C91:I91"/>
    <mergeCell ref="A100:A102"/>
    <mergeCell ref="B100:B102"/>
    <mergeCell ref="C100:C102"/>
    <mergeCell ref="A103:A104"/>
    <mergeCell ref="B93:B94"/>
    <mergeCell ref="C82:C84"/>
    <mergeCell ref="C85:C87"/>
    <mergeCell ref="H76:H78"/>
    <mergeCell ref="H82:H84"/>
    <mergeCell ref="D88:D90"/>
    <mergeCell ref="D85:D87"/>
    <mergeCell ref="B82:B84"/>
    <mergeCell ref="E88:E90"/>
    <mergeCell ref="H85:H87"/>
    <mergeCell ref="C92:L92"/>
    <mergeCell ref="B103:B104"/>
    <mergeCell ref="A95:A97"/>
    <mergeCell ref="G59:G62"/>
    <mergeCell ref="D82:D84"/>
    <mergeCell ref="D76:D78"/>
    <mergeCell ref="G63:G66"/>
    <mergeCell ref="B85:B87"/>
    <mergeCell ref="E82:E84"/>
    <mergeCell ref="C73:C75"/>
    <mergeCell ref="C76:C78"/>
    <mergeCell ref="C79:C81"/>
    <mergeCell ref="H44:H48"/>
    <mergeCell ref="F47:F48"/>
    <mergeCell ref="A55:A56"/>
    <mergeCell ref="B55:B56"/>
    <mergeCell ref="G49:G51"/>
    <mergeCell ref="G52:G54"/>
    <mergeCell ref="A76:A78"/>
    <mergeCell ref="F112:F116"/>
    <mergeCell ref="A59:A60"/>
    <mergeCell ref="B59:B60"/>
    <mergeCell ref="A112:A116"/>
    <mergeCell ref="B112:B116"/>
    <mergeCell ref="C112:C116"/>
    <mergeCell ref="G112:G118"/>
    <mergeCell ref="B110:B111"/>
    <mergeCell ref="E85:E87"/>
    <mergeCell ref="G79:G81"/>
    <mergeCell ref="G73:G75"/>
    <mergeCell ref="A79:A81"/>
    <mergeCell ref="A82:A84"/>
    <mergeCell ref="H59:H62"/>
    <mergeCell ref="H55:H58"/>
    <mergeCell ref="B88:B90"/>
    <mergeCell ref="G55:G58"/>
    <mergeCell ref="A63:A66"/>
    <mergeCell ref="B63:B66"/>
    <mergeCell ref="H63:H66"/>
    <mergeCell ref="A44:A48"/>
    <mergeCell ref="B44:B48"/>
    <mergeCell ref="A2:O2"/>
    <mergeCell ref="A22:A23"/>
    <mergeCell ref="B22:B23"/>
    <mergeCell ref="D22:D23"/>
    <mergeCell ref="G22:G24"/>
    <mergeCell ref="G25:G26"/>
    <mergeCell ref="I14:I18"/>
    <mergeCell ref="C12:L13"/>
    <mergeCell ref="D19:F21"/>
    <mergeCell ref="F22:F23"/>
    <mergeCell ref="K6:K8"/>
    <mergeCell ref="L6:L8"/>
    <mergeCell ref="M6:O6"/>
    <mergeCell ref="M7:M8"/>
    <mergeCell ref="N7:N8"/>
    <mergeCell ref="D6:D8"/>
    <mergeCell ref="G6:G8"/>
    <mergeCell ref="C44:C48"/>
    <mergeCell ref="F44:F46"/>
    <mergeCell ref="O7:O8"/>
    <mergeCell ref="M1:O1"/>
    <mergeCell ref="A3:O3"/>
    <mergeCell ref="A4:O4"/>
    <mergeCell ref="A6:A8"/>
    <mergeCell ref="B6:B8"/>
    <mergeCell ref="C6:C8"/>
    <mergeCell ref="E6:E8"/>
    <mergeCell ref="F6:F8"/>
    <mergeCell ref="H6:H8"/>
    <mergeCell ref="I6:I8"/>
    <mergeCell ref="C19:C21"/>
    <mergeCell ref="A27:A30"/>
    <mergeCell ref="B27:B30"/>
    <mergeCell ref="C27:C30"/>
    <mergeCell ref="H27:H30"/>
    <mergeCell ref="G14:G18"/>
    <mergeCell ref="G19:G21"/>
    <mergeCell ref="H14:H18"/>
    <mergeCell ref="J6:J8"/>
    <mergeCell ref="I27:I30"/>
    <mergeCell ref="D27:F30"/>
    <mergeCell ref="B11:B13"/>
    <mergeCell ref="A11:A13"/>
    <mergeCell ref="A14:A16"/>
    <mergeCell ref="B14:B16"/>
    <mergeCell ref="C14:C16"/>
    <mergeCell ref="F14:F15"/>
    <mergeCell ref="D17:D18"/>
    <mergeCell ref="A140:K140"/>
    <mergeCell ref="A141:K141"/>
    <mergeCell ref="A134:K134"/>
    <mergeCell ref="A135:K135"/>
    <mergeCell ref="A136:K136"/>
    <mergeCell ref="A137:K137"/>
    <mergeCell ref="A138:K138"/>
    <mergeCell ref="A139:K139"/>
    <mergeCell ref="B37:B41"/>
    <mergeCell ref="A36:A41"/>
    <mergeCell ref="H31:H33"/>
    <mergeCell ref="G27:G30"/>
    <mergeCell ref="G31:G33"/>
    <mergeCell ref="C37:L41"/>
    <mergeCell ref="I31:I33"/>
    <mergeCell ref="A19:A21"/>
    <mergeCell ref="B19:B21"/>
    <mergeCell ref="A149:K149"/>
    <mergeCell ref="A150:K150"/>
    <mergeCell ref="A151:K151"/>
    <mergeCell ref="A125:L125"/>
    <mergeCell ref="C127:K127"/>
    <mergeCell ref="A128:K128"/>
    <mergeCell ref="A129:K129"/>
    <mergeCell ref="A130:K130"/>
    <mergeCell ref="A131:K131"/>
    <mergeCell ref="A133:K133"/>
    <mergeCell ref="A146:K146"/>
    <mergeCell ref="A147:K147"/>
    <mergeCell ref="A148:K148"/>
    <mergeCell ref="A142:K142"/>
    <mergeCell ref="A143:K143"/>
    <mergeCell ref="A144:K144"/>
    <mergeCell ref="A145:K145"/>
    <mergeCell ref="A132:K132"/>
  </mergeCells>
  <pageMargins left="0.70866141732283472" right="0.70866141732283472" top="0.74803149606299213" bottom="0.74803149606299213" header="0.31496062992125984" footer="0.31496062992125984"/>
  <pageSetup paperSize="9" scale="66" firstPageNumber="26" fitToHeight="0" orientation="landscape" useFirstPageNumber="1" r:id="rId1"/>
  <headerFooter>
    <oddHeader>&amp;C&amp;P</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0EEB91-68BC-4CA1-9E53-6106C805AB36}">
  <sheetPr>
    <pageSetUpPr fitToPage="1"/>
  </sheetPr>
  <dimension ref="A1:S98"/>
  <sheetViews>
    <sheetView zoomScaleNormal="100" workbookViewId="0">
      <selection activeCell="R8" sqref="R8"/>
    </sheetView>
  </sheetViews>
  <sheetFormatPr defaultRowHeight="12.75" x14ac:dyDescent="0.2"/>
  <cols>
    <col min="1" max="1" width="3.5703125" style="334" customWidth="1"/>
    <col min="2" max="2" width="3.28515625" style="334" customWidth="1"/>
    <col min="3" max="3" width="4.140625" style="334" customWidth="1"/>
    <col min="4" max="4" width="3.7109375" style="334" customWidth="1"/>
    <col min="5" max="5" width="3.42578125" style="334" customWidth="1"/>
    <col min="6" max="6" width="39.140625" style="334" customWidth="1"/>
    <col min="7" max="7" width="5" style="334" customWidth="1"/>
    <col min="8" max="8" width="5" style="1701" customWidth="1"/>
    <col min="9" max="9" width="4.42578125" style="334" customWidth="1"/>
    <col min="10" max="10" width="28.42578125" style="334" customWidth="1"/>
    <col min="11" max="11" width="7.28515625" style="334" customWidth="1"/>
    <col min="12" max="12" width="10" style="334" customWidth="1"/>
    <col min="13" max="13" width="41.28515625" style="334" customWidth="1"/>
    <col min="14" max="14" width="9.140625" style="334" customWidth="1"/>
    <col min="15" max="15" width="10.7109375" style="334" customWidth="1"/>
    <col min="16" max="16384" width="9.140625" style="334"/>
  </cols>
  <sheetData>
    <row r="1" spans="1:18" ht="64.5" customHeight="1" x14ac:dyDescent="0.2">
      <c r="M1" s="4687" t="s">
        <v>1396</v>
      </c>
      <c r="N1" s="4687"/>
      <c r="O1" s="4687"/>
      <c r="Q1" s="3950"/>
      <c r="R1" s="3950"/>
    </row>
    <row r="2" spans="1:18" ht="19.5" customHeight="1" x14ac:dyDescent="0.2">
      <c r="A2" s="4788" t="s">
        <v>682</v>
      </c>
      <c r="B2" s="4788"/>
      <c r="C2" s="4788"/>
      <c r="D2" s="4788"/>
      <c r="E2" s="4788"/>
      <c r="F2" s="4788"/>
      <c r="G2" s="4788"/>
      <c r="H2" s="4788"/>
      <c r="I2" s="4788"/>
      <c r="J2" s="4788"/>
      <c r="K2" s="4788"/>
      <c r="L2" s="4788"/>
      <c r="M2" s="4788"/>
      <c r="N2" s="4788"/>
      <c r="O2" s="4788"/>
      <c r="Q2" s="3950"/>
      <c r="R2" s="3950"/>
    </row>
    <row r="3" spans="1:18" ht="15" customHeight="1" x14ac:dyDescent="0.2">
      <c r="A3" s="4479" t="s">
        <v>681</v>
      </c>
      <c r="B3" s="4479"/>
      <c r="C3" s="4479"/>
      <c r="D3" s="4479"/>
      <c r="E3" s="4479"/>
      <c r="F3" s="4479"/>
      <c r="G3" s="4479"/>
      <c r="H3" s="4479"/>
      <c r="I3" s="4479"/>
      <c r="J3" s="4479"/>
      <c r="K3" s="4479"/>
      <c r="L3" s="4479"/>
      <c r="M3" s="4479"/>
      <c r="N3" s="4479"/>
      <c r="O3" s="4479"/>
    </row>
    <row r="4" spans="1:18" ht="20.25" customHeight="1" x14ac:dyDescent="0.2">
      <c r="A4" s="4688" t="s">
        <v>181</v>
      </c>
      <c r="B4" s="4688"/>
      <c r="C4" s="4688"/>
      <c r="D4" s="4688"/>
      <c r="E4" s="4688"/>
      <c r="F4" s="4688"/>
      <c r="G4" s="4688"/>
      <c r="H4" s="4688"/>
      <c r="I4" s="4688"/>
      <c r="J4" s="4688"/>
      <c r="K4" s="4688"/>
      <c r="L4" s="4688"/>
      <c r="M4" s="4688"/>
      <c r="N4" s="4688"/>
      <c r="O4" s="4688"/>
    </row>
    <row r="5" spans="1:18" ht="13.5" customHeight="1" thickBot="1" x14ac:dyDescent="0.25">
      <c r="A5" s="1356"/>
      <c r="B5" s="1356"/>
      <c r="C5" s="1356"/>
      <c r="D5" s="1356"/>
      <c r="E5" s="1356"/>
      <c r="F5" s="1356"/>
      <c r="G5" s="1356"/>
      <c r="H5" s="1855"/>
      <c r="I5" s="1356"/>
      <c r="J5" s="1356"/>
      <c r="K5" s="1356"/>
      <c r="L5" s="1356"/>
      <c r="M5" s="1355"/>
      <c r="N5" s="4784" t="s">
        <v>680</v>
      </c>
      <c r="O5" s="4784"/>
    </row>
    <row r="6" spans="1:18" ht="28.9" customHeight="1" thickBot="1" x14ac:dyDescent="0.25">
      <c r="A6" s="4689" t="s">
        <v>180</v>
      </c>
      <c r="B6" s="4692" t="s">
        <v>179</v>
      </c>
      <c r="C6" s="4695" t="s">
        <v>175</v>
      </c>
      <c r="D6" s="4726" t="s">
        <v>177</v>
      </c>
      <c r="E6" s="4698" t="s">
        <v>178</v>
      </c>
      <c r="F6" s="4701" t="s">
        <v>176</v>
      </c>
      <c r="G6" s="4289" t="s">
        <v>175</v>
      </c>
      <c r="H6" s="4469" t="s">
        <v>174</v>
      </c>
      <c r="I6" s="4799" t="s">
        <v>173</v>
      </c>
      <c r="J6" s="4785" t="s">
        <v>172</v>
      </c>
      <c r="K6" s="4704" t="s">
        <v>171</v>
      </c>
      <c r="L6" s="4785" t="s">
        <v>170</v>
      </c>
      <c r="M6" s="4719" t="s">
        <v>169</v>
      </c>
      <c r="N6" s="4720"/>
      <c r="O6" s="4721"/>
    </row>
    <row r="7" spans="1:18" x14ac:dyDescent="0.2">
      <c r="A7" s="4690"/>
      <c r="B7" s="4693"/>
      <c r="C7" s="4696"/>
      <c r="D7" s="4727"/>
      <c r="E7" s="4699"/>
      <c r="F7" s="4702"/>
      <c r="G7" s="4290"/>
      <c r="H7" s="4470"/>
      <c r="I7" s="4800"/>
      <c r="J7" s="4786"/>
      <c r="K7" s="4705"/>
      <c r="L7" s="4786"/>
      <c r="M7" s="4722" t="s">
        <v>168</v>
      </c>
      <c r="N7" s="4724" t="s">
        <v>167</v>
      </c>
      <c r="O7" s="4797" t="s">
        <v>166</v>
      </c>
    </row>
    <row r="8" spans="1:18" ht="120" customHeight="1" thickBot="1" x14ac:dyDescent="0.25">
      <c r="A8" s="4691"/>
      <c r="B8" s="4694"/>
      <c r="C8" s="4697"/>
      <c r="D8" s="4728"/>
      <c r="E8" s="4700"/>
      <c r="F8" s="4703"/>
      <c r="G8" s="4291"/>
      <c r="H8" s="4471"/>
      <c r="I8" s="4801"/>
      <c r="J8" s="4786"/>
      <c r="K8" s="4706"/>
      <c r="L8" s="4787"/>
      <c r="M8" s="4723"/>
      <c r="N8" s="4725"/>
      <c r="O8" s="4798"/>
    </row>
    <row r="9" spans="1:18" ht="33" customHeight="1" thickBot="1" x14ac:dyDescent="0.25">
      <c r="A9" s="1189" t="s">
        <v>33</v>
      </c>
      <c r="B9" s="4795" t="s">
        <v>679</v>
      </c>
      <c r="C9" s="4796"/>
      <c r="D9" s="4796"/>
      <c r="E9" s="4796"/>
      <c r="F9" s="4796"/>
      <c r="G9" s="4796"/>
      <c r="H9" s="4796"/>
      <c r="I9" s="4796"/>
      <c r="J9" s="4796"/>
      <c r="K9" s="4796"/>
      <c r="L9" s="4796"/>
      <c r="M9" s="1854" t="s">
        <v>678</v>
      </c>
      <c r="N9" s="1853" t="s">
        <v>113</v>
      </c>
      <c r="O9" s="1852"/>
    </row>
    <row r="10" spans="1:18" ht="19.5" customHeight="1" thickBot="1" x14ac:dyDescent="0.25">
      <c r="A10" s="4644" t="s">
        <v>33</v>
      </c>
      <c r="B10" s="4641" t="s">
        <v>33</v>
      </c>
      <c r="C10" s="4780" t="s">
        <v>677</v>
      </c>
      <c r="D10" s="4781"/>
      <c r="E10" s="4781"/>
      <c r="F10" s="4781"/>
      <c r="G10" s="4781"/>
      <c r="H10" s="4781"/>
      <c r="I10" s="4781"/>
      <c r="J10" s="4781"/>
      <c r="K10" s="4781"/>
      <c r="L10" s="4781"/>
      <c r="M10" s="1851" t="s">
        <v>676</v>
      </c>
      <c r="N10" s="1850" t="s">
        <v>76</v>
      </c>
      <c r="O10" s="1849">
        <v>28350</v>
      </c>
    </row>
    <row r="11" spans="1:18" ht="26.25" customHeight="1" thickBot="1" x14ac:dyDescent="0.25">
      <c r="A11" s="4646"/>
      <c r="B11" s="4643"/>
      <c r="C11" s="4782"/>
      <c r="D11" s="4783"/>
      <c r="E11" s="4783"/>
      <c r="F11" s="4783"/>
      <c r="G11" s="4783"/>
      <c r="H11" s="4783"/>
      <c r="I11" s="4783"/>
      <c r="J11" s="4783"/>
      <c r="K11" s="4783"/>
      <c r="L11" s="4783"/>
      <c r="M11" s="1848" t="s">
        <v>675</v>
      </c>
      <c r="N11" s="1847" t="s">
        <v>76</v>
      </c>
      <c r="O11" s="1846">
        <v>3120</v>
      </c>
    </row>
    <row r="12" spans="1:18" ht="39.75" customHeight="1" x14ac:dyDescent="0.2">
      <c r="A12" s="4789" t="s">
        <v>33</v>
      </c>
      <c r="B12" s="4792" t="s">
        <v>33</v>
      </c>
      <c r="C12" s="4735" t="s">
        <v>33</v>
      </c>
      <c r="D12" s="4819" t="s">
        <v>674</v>
      </c>
      <c r="E12" s="4820"/>
      <c r="F12" s="4821"/>
      <c r="G12" s="4812" t="s">
        <v>156</v>
      </c>
      <c r="H12" s="4831" t="s">
        <v>40</v>
      </c>
      <c r="I12" s="4834" t="s">
        <v>319</v>
      </c>
      <c r="J12" s="4110" t="s">
        <v>322</v>
      </c>
      <c r="K12" s="4807" t="s">
        <v>118</v>
      </c>
      <c r="L12" s="4806">
        <f>L15</f>
        <v>79.5</v>
      </c>
      <c r="M12" s="1845" t="s">
        <v>673</v>
      </c>
      <c r="N12" s="1844" t="s">
        <v>113</v>
      </c>
      <c r="O12" s="734">
        <v>3</v>
      </c>
    </row>
    <row r="13" spans="1:18" ht="35.25" customHeight="1" thickBot="1" x14ac:dyDescent="0.25">
      <c r="A13" s="4790"/>
      <c r="B13" s="4793"/>
      <c r="C13" s="4735"/>
      <c r="D13" s="4822"/>
      <c r="E13" s="4823"/>
      <c r="F13" s="4824"/>
      <c r="G13" s="4813"/>
      <c r="H13" s="4832"/>
      <c r="I13" s="4835"/>
      <c r="J13" s="4818"/>
      <c r="K13" s="4807"/>
      <c r="L13" s="4806"/>
      <c r="M13" s="1494" t="s">
        <v>672</v>
      </c>
      <c r="N13" s="1841" t="s">
        <v>76</v>
      </c>
      <c r="O13" s="734">
        <v>4400</v>
      </c>
    </row>
    <row r="14" spans="1:18" ht="22.5" customHeight="1" thickBot="1" x14ac:dyDescent="0.25">
      <c r="A14" s="4791"/>
      <c r="B14" s="4794"/>
      <c r="C14" s="4736"/>
      <c r="D14" s="4825"/>
      <c r="E14" s="4826"/>
      <c r="F14" s="4827"/>
      <c r="G14" s="4813"/>
      <c r="H14" s="4832"/>
      <c r="I14" s="4835"/>
      <c r="J14" s="4818"/>
      <c r="K14" s="1761" t="s">
        <v>29</v>
      </c>
      <c r="L14" s="1787">
        <f>SUM(L12)</f>
        <v>79.5</v>
      </c>
      <c r="M14" s="1786"/>
      <c r="N14" s="1843"/>
      <c r="O14" s="1756"/>
      <c r="P14" s="1722"/>
      <c r="Q14" s="1722"/>
    </row>
    <row r="15" spans="1:18" ht="36" customHeight="1" thickBot="1" x14ac:dyDescent="0.25">
      <c r="A15" s="1823" t="s">
        <v>33</v>
      </c>
      <c r="B15" s="1822" t="s">
        <v>33</v>
      </c>
      <c r="C15" s="1687" t="s">
        <v>33</v>
      </c>
      <c r="D15" s="1482" t="s">
        <v>33</v>
      </c>
      <c r="E15" s="1775"/>
      <c r="F15" s="4838" t="s">
        <v>671</v>
      </c>
      <c r="G15" s="4813"/>
      <c r="H15" s="4832"/>
      <c r="I15" s="4835"/>
      <c r="J15" s="4818"/>
      <c r="K15" s="850" t="s">
        <v>118</v>
      </c>
      <c r="L15" s="1842">
        <v>79.5</v>
      </c>
      <c r="M15" s="1494" t="s">
        <v>670</v>
      </c>
      <c r="N15" s="1841" t="s">
        <v>76</v>
      </c>
      <c r="O15" s="1840">
        <v>110000</v>
      </c>
      <c r="P15" s="1839"/>
      <c r="Q15" s="1839"/>
    </row>
    <row r="16" spans="1:18" ht="24.75" customHeight="1" thickBot="1" x14ac:dyDescent="0.25">
      <c r="A16" s="1823"/>
      <c r="B16" s="1822"/>
      <c r="C16" s="1203"/>
      <c r="D16" s="1447"/>
      <c r="E16" s="1770"/>
      <c r="F16" s="4816"/>
      <c r="G16" s="4814"/>
      <c r="H16" s="4833"/>
      <c r="I16" s="4836"/>
      <c r="J16" s="4111"/>
      <c r="K16" s="1754" t="s">
        <v>29</v>
      </c>
      <c r="L16" s="1838">
        <f>SUM(L15)</f>
        <v>79.5</v>
      </c>
      <c r="M16" s="1837"/>
      <c r="N16" s="1836"/>
      <c r="O16" s="1835"/>
      <c r="P16" s="1834"/>
      <c r="Q16" s="1834"/>
    </row>
    <row r="17" spans="1:15" ht="21" customHeight="1" x14ac:dyDescent="0.2">
      <c r="A17" s="4789" t="s">
        <v>33</v>
      </c>
      <c r="B17" s="4817" t="s">
        <v>33</v>
      </c>
      <c r="C17" s="4734" t="s">
        <v>35</v>
      </c>
      <c r="D17" s="4819" t="s">
        <v>669</v>
      </c>
      <c r="E17" s="4820"/>
      <c r="F17" s="4821"/>
      <c r="G17" s="4828" t="s">
        <v>140</v>
      </c>
      <c r="H17" s="4831" t="s">
        <v>40</v>
      </c>
      <c r="I17" s="4834" t="s">
        <v>319</v>
      </c>
      <c r="J17" s="1828" t="s">
        <v>322</v>
      </c>
      <c r="K17" s="1740" t="s">
        <v>118</v>
      </c>
      <c r="L17" s="1688">
        <f>L24</f>
        <v>90</v>
      </c>
      <c r="M17" s="629" t="s">
        <v>668</v>
      </c>
      <c r="N17" s="628" t="s">
        <v>113</v>
      </c>
      <c r="O17" s="627">
        <v>2</v>
      </c>
    </row>
    <row r="18" spans="1:15" ht="24.75" customHeight="1" x14ac:dyDescent="0.2">
      <c r="A18" s="4790"/>
      <c r="B18" s="4793"/>
      <c r="C18" s="4735"/>
      <c r="D18" s="4822"/>
      <c r="E18" s="4823"/>
      <c r="F18" s="4824"/>
      <c r="G18" s="4829"/>
      <c r="H18" s="4832"/>
      <c r="I18" s="4835"/>
      <c r="J18" s="1815"/>
      <c r="K18" s="1833"/>
      <c r="L18" s="1825"/>
      <c r="M18" s="468" t="s">
        <v>667</v>
      </c>
      <c r="N18" s="624" t="s">
        <v>113</v>
      </c>
      <c r="O18" s="623">
        <v>2</v>
      </c>
    </row>
    <row r="19" spans="1:15" ht="31.15" customHeight="1" thickBot="1" x14ac:dyDescent="0.25">
      <c r="A19" s="4790"/>
      <c r="B19" s="4793"/>
      <c r="C19" s="4735"/>
      <c r="D19" s="4822"/>
      <c r="E19" s="4823"/>
      <c r="F19" s="4824"/>
      <c r="G19" s="4829"/>
      <c r="H19" s="4832"/>
      <c r="I19" s="4835"/>
      <c r="J19" s="1815"/>
      <c r="K19" s="1832"/>
      <c r="L19" s="1831"/>
      <c r="M19" s="1497" t="s">
        <v>666</v>
      </c>
      <c r="N19" s="1830" t="s">
        <v>113</v>
      </c>
      <c r="O19" s="1829">
        <v>1</v>
      </c>
    </row>
    <row r="20" spans="1:15" ht="29.25" customHeight="1" x14ac:dyDescent="0.2">
      <c r="A20" s="4790"/>
      <c r="B20" s="4793"/>
      <c r="C20" s="4735"/>
      <c r="D20" s="4822"/>
      <c r="E20" s="4823"/>
      <c r="F20" s="4824"/>
      <c r="G20" s="4829"/>
      <c r="H20" s="4832"/>
      <c r="I20" s="4835"/>
      <c r="J20" s="1828"/>
      <c r="K20" s="1827"/>
      <c r="L20" s="1826"/>
      <c r="M20" s="579" t="s">
        <v>665</v>
      </c>
      <c r="N20" s="628" t="s">
        <v>113</v>
      </c>
      <c r="O20" s="627">
        <v>0</v>
      </c>
    </row>
    <row r="21" spans="1:15" ht="16.899999999999999" customHeight="1" x14ac:dyDescent="0.2">
      <c r="A21" s="4790"/>
      <c r="B21" s="4793"/>
      <c r="C21" s="4735"/>
      <c r="D21" s="4822"/>
      <c r="E21" s="4823"/>
      <c r="F21" s="4824"/>
      <c r="G21" s="4829"/>
      <c r="H21" s="4832"/>
      <c r="I21" s="4835"/>
      <c r="J21" s="1815"/>
      <c r="K21" s="1821"/>
      <c r="L21" s="1825"/>
      <c r="M21" s="635" t="s">
        <v>664</v>
      </c>
      <c r="N21" s="1824" t="s">
        <v>113</v>
      </c>
      <c r="O21" s="734">
        <v>1</v>
      </c>
    </row>
    <row r="22" spans="1:15" ht="53.45" customHeight="1" thickBot="1" x14ac:dyDescent="0.25">
      <c r="A22" s="4790"/>
      <c r="B22" s="4793"/>
      <c r="C22" s="4735"/>
      <c r="D22" s="4822"/>
      <c r="E22" s="4823"/>
      <c r="F22" s="4824"/>
      <c r="G22" s="4829"/>
      <c r="H22" s="4832"/>
      <c r="I22" s="4835"/>
      <c r="J22" s="1815"/>
      <c r="K22" s="1821"/>
      <c r="L22" s="1820"/>
      <c r="M22" s="1573" t="s">
        <v>663</v>
      </c>
      <c r="N22" s="1819" t="s">
        <v>113</v>
      </c>
      <c r="O22" s="734">
        <v>1</v>
      </c>
    </row>
    <row r="23" spans="1:15" ht="19.899999999999999" customHeight="1" thickBot="1" x14ac:dyDescent="0.25">
      <c r="A23" s="4791"/>
      <c r="B23" s="4794"/>
      <c r="C23" s="4736"/>
      <c r="D23" s="4825"/>
      <c r="E23" s="4826"/>
      <c r="F23" s="4827"/>
      <c r="G23" s="4829"/>
      <c r="H23" s="4832"/>
      <c r="I23" s="4835"/>
      <c r="J23" s="1815"/>
      <c r="K23" s="1761" t="s">
        <v>29</v>
      </c>
      <c r="L23" s="1633">
        <f>SUM(L17:L22)</f>
        <v>90</v>
      </c>
      <c r="M23" s="1818"/>
      <c r="N23" s="1817"/>
      <c r="O23" s="523"/>
    </row>
    <row r="24" spans="1:15" ht="19.899999999999999" customHeight="1" thickBot="1" x14ac:dyDescent="0.25">
      <c r="A24" s="4802" t="s">
        <v>33</v>
      </c>
      <c r="B24" s="4804" t="s">
        <v>33</v>
      </c>
      <c r="C24" s="4652" t="s">
        <v>35</v>
      </c>
      <c r="D24" s="1816" t="s">
        <v>33</v>
      </c>
      <c r="E24" s="1775"/>
      <c r="F24" s="4838" t="s">
        <v>662</v>
      </c>
      <c r="G24" s="4829"/>
      <c r="H24" s="4832"/>
      <c r="I24" s="4835"/>
      <c r="J24" s="1815"/>
      <c r="K24" s="1507" t="s">
        <v>118</v>
      </c>
      <c r="L24" s="1814">
        <v>90</v>
      </c>
      <c r="M24" s="1813"/>
      <c r="N24" s="966"/>
      <c r="O24" s="543"/>
    </row>
    <row r="25" spans="1:15" ht="26.25" customHeight="1" thickBot="1" x14ac:dyDescent="0.25">
      <c r="A25" s="4803"/>
      <c r="B25" s="4805"/>
      <c r="C25" s="4743"/>
      <c r="D25" s="1578"/>
      <c r="E25" s="1770"/>
      <c r="F25" s="4816"/>
      <c r="G25" s="4830"/>
      <c r="H25" s="4833"/>
      <c r="I25" s="4836"/>
      <c r="J25" s="1812"/>
      <c r="K25" s="1811" t="s">
        <v>29</v>
      </c>
      <c r="L25" s="1390">
        <f>SUM(L24)</f>
        <v>90</v>
      </c>
      <c r="M25" s="1810"/>
      <c r="N25" s="1809"/>
      <c r="O25" s="685"/>
    </row>
    <row r="26" spans="1:15" ht="12.75" customHeight="1" thickBot="1" x14ac:dyDescent="0.25">
      <c r="A26" s="1194" t="s">
        <v>33</v>
      </c>
      <c r="B26" s="812" t="s">
        <v>33</v>
      </c>
      <c r="C26" s="4750" t="s">
        <v>34</v>
      </c>
      <c r="D26" s="4323"/>
      <c r="E26" s="4323"/>
      <c r="F26" s="4323"/>
      <c r="G26" s="4323"/>
      <c r="H26" s="4323"/>
      <c r="I26" s="4323"/>
      <c r="J26" s="4324"/>
      <c r="K26" s="810" t="s">
        <v>29</v>
      </c>
      <c r="L26" s="1808">
        <f>L14+L23</f>
        <v>169.5</v>
      </c>
      <c r="M26" s="1152"/>
      <c r="N26" s="678"/>
      <c r="O26" s="1807"/>
    </row>
    <row r="27" spans="1:15" ht="20.45" customHeight="1" thickBot="1" x14ac:dyDescent="0.25">
      <c r="A27" s="807" t="s">
        <v>33</v>
      </c>
      <c r="B27" s="4581" t="s">
        <v>32</v>
      </c>
      <c r="C27" s="4325"/>
      <c r="D27" s="4325"/>
      <c r="E27" s="4325"/>
      <c r="F27" s="4325"/>
      <c r="G27" s="4325"/>
      <c r="H27" s="4325"/>
      <c r="I27" s="4325"/>
      <c r="J27" s="4326"/>
      <c r="K27" s="1806" t="s">
        <v>29</v>
      </c>
      <c r="L27" s="1805">
        <f>L26*1</f>
        <v>169.5</v>
      </c>
      <c r="M27" s="1804"/>
      <c r="N27" s="1803"/>
      <c r="O27" s="1802"/>
    </row>
    <row r="28" spans="1:15" ht="26.25" customHeight="1" thickBot="1" x14ac:dyDescent="0.25">
      <c r="A28" s="1053" t="s">
        <v>35</v>
      </c>
      <c r="B28" s="4810" t="s">
        <v>661</v>
      </c>
      <c r="C28" s="4811"/>
      <c r="D28" s="4811"/>
      <c r="E28" s="4811"/>
      <c r="F28" s="4811"/>
      <c r="G28" s="4811"/>
      <c r="H28" s="4811"/>
      <c r="I28" s="4811"/>
      <c r="J28" s="4811"/>
      <c r="K28" s="4811"/>
      <c r="L28" s="4811"/>
      <c r="M28" s="1801" t="s">
        <v>660</v>
      </c>
      <c r="N28" s="1800" t="s">
        <v>62</v>
      </c>
      <c r="O28" s="1799" t="s">
        <v>659</v>
      </c>
    </row>
    <row r="29" spans="1:15" ht="22.15" customHeight="1" thickBot="1" x14ac:dyDescent="0.25">
      <c r="A29" s="1210" t="s">
        <v>35</v>
      </c>
      <c r="B29" s="1209" t="s">
        <v>33</v>
      </c>
      <c r="C29" s="1798" t="s">
        <v>658</v>
      </c>
      <c r="D29" s="1797"/>
      <c r="E29" s="1797"/>
      <c r="F29" s="1797"/>
      <c r="G29" s="1797"/>
      <c r="H29" s="1796"/>
      <c r="I29" s="658"/>
      <c r="J29" s="658"/>
      <c r="K29" s="658"/>
      <c r="L29" s="658"/>
      <c r="M29" s="1795"/>
      <c r="N29" s="1745"/>
      <c r="O29" s="1794"/>
    </row>
    <row r="30" spans="1:15" ht="27.75" customHeight="1" thickBot="1" x14ac:dyDescent="0.25">
      <c r="A30" s="1053"/>
      <c r="B30" s="1055"/>
      <c r="C30" s="1793"/>
      <c r="D30" s="1791"/>
      <c r="E30" s="1791"/>
      <c r="F30" s="1791"/>
      <c r="G30" s="1791"/>
      <c r="H30" s="1792"/>
      <c r="I30" s="1791"/>
      <c r="J30" s="1791"/>
      <c r="K30" s="1790"/>
      <c r="L30" s="1790"/>
      <c r="M30" s="1789" t="s">
        <v>657</v>
      </c>
      <c r="N30" s="628" t="s">
        <v>113</v>
      </c>
      <c r="O30" s="1788"/>
    </row>
    <row r="31" spans="1:15" ht="36" customHeight="1" thickBot="1" x14ac:dyDescent="0.25">
      <c r="A31" s="4802" t="s">
        <v>35</v>
      </c>
      <c r="B31" s="4804" t="s">
        <v>33</v>
      </c>
      <c r="C31" s="4652" t="s">
        <v>33</v>
      </c>
      <c r="D31" s="4220" t="s">
        <v>655</v>
      </c>
      <c r="E31" s="4710"/>
      <c r="F31" s="4711"/>
      <c r="G31" s="4812" t="s">
        <v>493</v>
      </c>
      <c r="H31" s="4839" t="s">
        <v>40</v>
      </c>
      <c r="I31" s="4834" t="s">
        <v>319</v>
      </c>
      <c r="J31" s="4110" t="s">
        <v>322</v>
      </c>
      <c r="K31" s="1779" t="s">
        <v>118</v>
      </c>
      <c r="L31" s="1778">
        <f>L33</f>
        <v>35</v>
      </c>
      <c r="M31" s="468" t="s">
        <v>656</v>
      </c>
      <c r="N31" s="1460" t="s">
        <v>113</v>
      </c>
      <c r="O31" s="627">
        <v>8</v>
      </c>
    </row>
    <row r="32" spans="1:15" ht="26.25" customHeight="1" thickBot="1" x14ac:dyDescent="0.25">
      <c r="A32" s="4803"/>
      <c r="B32" s="4805"/>
      <c r="C32" s="4743"/>
      <c r="D32" s="4223"/>
      <c r="E32" s="4712"/>
      <c r="F32" s="4713"/>
      <c r="G32" s="4813"/>
      <c r="H32" s="4840"/>
      <c r="I32" s="4835"/>
      <c r="J32" s="4818"/>
      <c r="K32" s="1761" t="s">
        <v>29</v>
      </c>
      <c r="L32" s="1787">
        <f>SUM(L31)</f>
        <v>35</v>
      </c>
      <c r="M32" s="1786"/>
      <c r="N32" s="1785"/>
      <c r="O32" s="1784"/>
    </row>
    <row r="33" spans="1:19" ht="31.5" customHeight="1" thickBot="1" x14ac:dyDescent="0.25">
      <c r="A33" s="4802" t="s">
        <v>35</v>
      </c>
      <c r="B33" s="4804" t="s">
        <v>33</v>
      </c>
      <c r="C33" s="4652" t="s">
        <v>33</v>
      </c>
      <c r="D33" s="4808" t="s">
        <v>33</v>
      </c>
      <c r="E33" s="1783"/>
      <c r="F33" s="4815" t="s">
        <v>655</v>
      </c>
      <c r="G33" s="4813"/>
      <c r="H33" s="4840"/>
      <c r="I33" s="4835"/>
      <c r="J33" s="4818"/>
      <c r="K33" s="1727" t="s">
        <v>118</v>
      </c>
      <c r="L33" s="1768">
        <v>35</v>
      </c>
      <c r="M33" s="1494" t="s">
        <v>654</v>
      </c>
      <c r="N33" s="1332" t="s">
        <v>113</v>
      </c>
      <c r="O33" s="734">
        <v>2</v>
      </c>
    </row>
    <row r="34" spans="1:19" ht="17.25" customHeight="1" thickBot="1" x14ac:dyDescent="0.25">
      <c r="A34" s="4803"/>
      <c r="B34" s="4805"/>
      <c r="C34" s="4743"/>
      <c r="D34" s="4809"/>
      <c r="E34" s="1770"/>
      <c r="F34" s="4816"/>
      <c r="G34" s="4814"/>
      <c r="H34" s="4841"/>
      <c r="I34" s="4836"/>
      <c r="J34" s="4111"/>
      <c r="K34" s="1754" t="s">
        <v>29</v>
      </c>
      <c r="L34" s="1768">
        <f>SUM(L33)</f>
        <v>35</v>
      </c>
      <c r="M34" s="1782"/>
      <c r="N34" s="1781"/>
      <c r="O34" s="1780"/>
    </row>
    <row r="35" spans="1:19" ht="33.75" customHeight="1" thickBot="1" x14ac:dyDescent="0.25">
      <c r="A35" s="4802" t="s">
        <v>35</v>
      </c>
      <c r="B35" s="4804" t="s">
        <v>33</v>
      </c>
      <c r="C35" s="4652" t="s">
        <v>35</v>
      </c>
      <c r="D35" s="4852" t="s">
        <v>653</v>
      </c>
      <c r="E35" s="4853"/>
      <c r="F35" s="4854"/>
      <c r="G35" s="4812" t="s">
        <v>471</v>
      </c>
      <c r="H35" s="4839" t="s">
        <v>40</v>
      </c>
      <c r="I35" s="4834" t="s">
        <v>319</v>
      </c>
      <c r="J35" s="4110" t="s">
        <v>322</v>
      </c>
      <c r="K35" s="1779" t="s">
        <v>118</v>
      </c>
      <c r="L35" s="1778">
        <f>L37</f>
        <v>72.099999999999994</v>
      </c>
      <c r="M35" s="1739" t="s">
        <v>652</v>
      </c>
      <c r="N35" s="1777" t="s">
        <v>113</v>
      </c>
      <c r="O35" s="1762">
        <v>12000</v>
      </c>
    </row>
    <row r="36" spans="1:19" ht="26.25" customHeight="1" thickBot="1" x14ac:dyDescent="0.25">
      <c r="A36" s="4803"/>
      <c r="B36" s="4805"/>
      <c r="C36" s="4743"/>
      <c r="D36" s="4855"/>
      <c r="E36" s="4856"/>
      <c r="F36" s="4857"/>
      <c r="G36" s="4813"/>
      <c r="H36" s="4840"/>
      <c r="I36" s="4835"/>
      <c r="J36" s="4818"/>
      <c r="K36" s="1761" t="s">
        <v>29</v>
      </c>
      <c r="L36" s="1776">
        <f>SUM(L35)</f>
        <v>72.099999999999994</v>
      </c>
      <c r="M36" s="1732" t="s">
        <v>651</v>
      </c>
      <c r="N36" s="1332" t="s">
        <v>650</v>
      </c>
      <c r="O36" s="1726">
        <v>10</v>
      </c>
    </row>
    <row r="37" spans="1:19" ht="27.75" customHeight="1" thickBot="1" x14ac:dyDescent="0.25">
      <c r="A37" s="4802" t="s">
        <v>35</v>
      </c>
      <c r="B37" s="4804" t="s">
        <v>33</v>
      </c>
      <c r="C37" s="4652" t="s">
        <v>35</v>
      </c>
      <c r="D37" s="4837" t="s">
        <v>33</v>
      </c>
      <c r="E37" s="1775"/>
      <c r="F37" s="4838" t="s">
        <v>649</v>
      </c>
      <c r="G37" s="4813"/>
      <c r="H37" s="4840"/>
      <c r="I37" s="4835"/>
      <c r="J37" s="4818"/>
      <c r="K37" s="1727" t="s">
        <v>118</v>
      </c>
      <c r="L37" s="1774">
        <v>72.099999999999994</v>
      </c>
      <c r="M37" s="1773"/>
      <c r="N37" s="1772"/>
      <c r="O37" s="1771"/>
      <c r="Q37" s="342"/>
    </row>
    <row r="38" spans="1:19" ht="17.25" customHeight="1" thickBot="1" x14ac:dyDescent="0.25">
      <c r="A38" s="4803"/>
      <c r="B38" s="4805"/>
      <c r="C38" s="4743"/>
      <c r="D38" s="4809"/>
      <c r="E38" s="1770"/>
      <c r="F38" s="4816"/>
      <c r="G38" s="4814"/>
      <c r="H38" s="4841"/>
      <c r="I38" s="4836"/>
      <c r="J38" s="4111"/>
      <c r="K38" s="1754" t="s">
        <v>29</v>
      </c>
      <c r="L38" s="1768">
        <f>SUM(L37)</f>
        <v>72.099999999999994</v>
      </c>
      <c r="M38" s="1767"/>
      <c r="N38" s="1766"/>
      <c r="O38" s="1765"/>
    </row>
    <row r="39" spans="1:19" ht="22.5" customHeight="1" thickBot="1" x14ac:dyDescent="0.25">
      <c r="A39" s="4644" t="s">
        <v>35</v>
      </c>
      <c r="B39" s="4505" t="s">
        <v>33</v>
      </c>
      <c r="C39" s="1417" t="s">
        <v>103</v>
      </c>
      <c r="D39" s="4819" t="s">
        <v>648</v>
      </c>
      <c r="E39" s="4820"/>
      <c r="F39" s="4821"/>
      <c r="G39" s="4812" t="s">
        <v>586</v>
      </c>
      <c r="H39" s="4563" t="s">
        <v>40</v>
      </c>
      <c r="I39" s="4311" t="s">
        <v>319</v>
      </c>
      <c r="J39" s="4110" t="s">
        <v>322</v>
      </c>
      <c r="K39" s="1764" t="s">
        <v>118</v>
      </c>
      <c r="L39" s="1763">
        <f>L41</f>
        <v>15</v>
      </c>
      <c r="M39" s="1739" t="s">
        <v>647</v>
      </c>
      <c r="N39" s="1624" t="s">
        <v>113</v>
      </c>
      <c r="O39" s="1762">
        <v>1</v>
      </c>
    </row>
    <row r="40" spans="1:19" ht="24.6" customHeight="1" thickBot="1" x14ac:dyDescent="0.25">
      <c r="A40" s="4646"/>
      <c r="B40" s="4507"/>
      <c r="C40" s="1393"/>
      <c r="D40" s="4825"/>
      <c r="E40" s="4826"/>
      <c r="F40" s="4827"/>
      <c r="G40" s="4813"/>
      <c r="H40" s="4564"/>
      <c r="I40" s="4312"/>
      <c r="J40" s="4818"/>
      <c r="K40" s="1761" t="s">
        <v>29</v>
      </c>
      <c r="L40" s="1760">
        <f>SUM(L39)</f>
        <v>15</v>
      </c>
      <c r="M40" s="635" t="s">
        <v>646</v>
      </c>
      <c r="N40" s="1759" t="s">
        <v>113</v>
      </c>
      <c r="O40" s="1726">
        <v>1</v>
      </c>
    </row>
    <row r="41" spans="1:19" ht="24.6" customHeight="1" thickBot="1" x14ac:dyDescent="0.25">
      <c r="A41" s="4644" t="s">
        <v>35</v>
      </c>
      <c r="B41" s="4505" t="s">
        <v>33</v>
      </c>
      <c r="C41" s="1417" t="s">
        <v>103</v>
      </c>
      <c r="D41" s="4837" t="s">
        <v>33</v>
      </c>
      <c r="E41" s="1730"/>
      <c r="F41" s="4847" t="s">
        <v>645</v>
      </c>
      <c r="G41" s="4813"/>
      <c r="H41" s="4564"/>
      <c r="I41" s="4312"/>
      <c r="J41" s="4818"/>
      <c r="K41" s="1507" t="s">
        <v>118</v>
      </c>
      <c r="L41" s="1753">
        <v>15</v>
      </c>
      <c r="M41" s="1758"/>
      <c r="N41" s="1757"/>
      <c r="O41" s="1756"/>
    </row>
    <row r="42" spans="1:19" ht="18" customHeight="1" thickBot="1" x14ac:dyDescent="0.25">
      <c r="A42" s="4646"/>
      <c r="B42" s="4507"/>
      <c r="C42" s="1393"/>
      <c r="D42" s="4809"/>
      <c r="E42" s="1721"/>
      <c r="F42" s="4848"/>
      <c r="G42" s="4814"/>
      <c r="H42" s="4565"/>
      <c r="I42" s="4313"/>
      <c r="J42" s="4111"/>
      <c r="K42" s="1754" t="s">
        <v>29</v>
      </c>
      <c r="L42" s="1753">
        <f>SUM(L41)</f>
        <v>15</v>
      </c>
      <c r="M42" s="1752"/>
      <c r="N42" s="1751"/>
      <c r="O42" s="1493"/>
    </row>
    <row r="43" spans="1:19" ht="21" customHeight="1" thickBot="1" x14ac:dyDescent="0.25">
      <c r="A43" s="1194" t="s">
        <v>35</v>
      </c>
      <c r="B43" s="812" t="s">
        <v>35</v>
      </c>
      <c r="C43" s="4750" t="s">
        <v>34</v>
      </c>
      <c r="D43" s="4323"/>
      <c r="E43" s="4323"/>
      <c r="F43" s="4323"/>
      <c r="G43" s="4323"/>
      <c r="H43" s="4369"/>
      <c r="I43" s="4369"/>
      <c r="J43" s="4370"/>
      <c r="K43" s="1211" t="s">
        <v>29</v>
      </c>
      <c r="L43" s="1750">
        <f>L32+L36+L40</f>
        <v>122.1</v>
      </c>
      <c r="M43" s="1749"/>
      <c r="N43" s="1748"/>
      <c r="O43" s="1747"/>
    </row>
    <row r="44" spans="1:19" ht="17.25" customHeight="1" thickBot="1" x14ac:dyDescent="0.25">
      <c r="A44" s="1210" t="s">
        <v>35</v>
      </c>
      <c r="B44" s="1209" t="s">
        <v>35</v>
      </c>
      <c r="C44" s="1597" t="s">
        <v>644</v>
      </c>
      <c r="D44" s="658"/>
      <c r="E44" s="658"/>
      <c r="F44" s="658"/>
      <c r="G44" s="658"/>
      <c r="H44" s="1746"/>
      <c r="I44" s="1745"/>
      <c r="J44" s="1745"/>
      <c r="K44" s="1745"/>
      <c r="L44" s="1745"/>
      <c r="M44" s="1744"/>
      <c r="N44" s="1743"/>
      <c r="O44" s="1742"/>
    </row>
    <row r="45" spans="1:19" ht="30.6" customHeight="1" x14ac:dyDescent="0.2">
      <c r="A45" s="4647" t="s">
        <v>35</v>
      </c>
      <c r="B45" s="4650" t="s">
        <v>35</v>
      </c>
      <c r="C45" s="4734" t="s">
        <v>33</v>
      </c>
      <c r="D45" s="4819" t="s">
        <v>643</v>
      </c>
      <c r="E45" s="4820"/>
      <c r="F45" s="4821"/>
      <c r="G45" s="4812" t="s">
        <v>642</v>
      </c>
      <c r="H45" s="4849" t="s">
        <v>40</v>
      </c>
      <c r="I45" s="4311" t="s">
        <v>39</v>
      </c>
      <c r="J45" s="4110" t="s">
        <v>38</v>
      </c>
      <c r="K45" s="1740" t="s">
        <v>118</v>
      </c>
      <c r="L45" s="1688">
        <f>L49</f>
        <v>98</v>
      </c>
      <c r="M45" s="1739" t="s">
        <v>641</v>
      </c>
      <c r="N45" s="1624" t="s">
        <v>113</v>
      </c>
      <c r="O45" s="637">
        <v>4</v>
      </c>
      <c r="Q45" s="1731"/>
      <c r="R45" s="1723"/>
      <c r="S45" s="1738"/>
    </row>
    <row r="46" spans="1:19" ht="40.5" customHeight="1" x14ac:dyDescent="0.2">
      <c r="A46" s="4648"/>
      <c r="B46" s="4506"/>
      <c r="C46" s="4735"/>
      <c r="D46" s="4822"/>
      <c r="E46" s="4823"/>
      <c r="F46" s="4824"/>
      <c r="G46" s="4813"/>
      <c r="H46" s="4850"/>
      <c r="I46" s="4312"/>
      <c r="J46" s="4818"/>
      <c r="K46" s="1735"/>
      <c r="L46" s="1734"/>
      <c r="M46" s="747" t="s">
        <v>640</v>
      </c>
      <c r="N46" s="569" t="s">
        <v>113</v>
      </c>
      <c r="O46" s="1737">
        <v>3</v>
      </c>
      <c r="Q46" s="1736"/>
      <c r="R46" s="1723"/>
      <c r="S46" s="1723"/>
    </row>
    <row r="47" spans="1:19" ht="18.75" customHeight="1" x14ac:dyDescent="0.2">
      <c r="A47" s="4648"/>
      <c r="B47" s="4506"/>
      <c r="C47" s="4735"/>
      <c r="D47" s="4822"/>
      <c r="E47" s="4823"/>
      <c r="F47" s="4824"/>
      <c r="G47" s="4813"/>
      <c r="H47" s="4850"/>
      <c r="I47" s="4312"/>
      <c r="J47" s="4818"/>
      <c r="K47" s="1735"/>
      <c r="L47" s="1734"/>
      <c r="M47" s="1732" t="s">
        <v>639</v>
      </c>
      <c r="N47" s="569" t="s">
        <v>113</v>
      </c>
      <c r="O47" s="1726">
        <v>1050</v>
      </c>
      <c r="Q47" s="1731"/>
      <c r="R47" s="1723"/>
      <c r="S47" s="1722"/>
    </row>
    <row r="48" spans="1:19" ht="18.75" customHeight="1" thickBot="1" x14ac:dyDescent="0.25">
      <c r="A48" s="4649"/>
      <c r="B48" s="4651"/>
      <c r="C48" s="4736"/>
      <c r="D48" s="4825"/>
      <c r="E48" s="4826"/>
      <c r="F48" s="4827"/>
      <c r="G48" s="4813"/>
      <c r="H48" s="4850"/>
      <c r="I48" s="4312"/>
      <c r="J48" s="4818"/>
      <c r="K48" s="1733" t="s">
        <v>29</v>
      </c>
      <c r="L48" s="1633">
        <f>SUM(L45:L47)</f>
        <v>98</v>
      </c>
      <c r="M48" s="1732" t="s">
        <v>638</v>
      </c>
      <c r="N48" s="569" t="s">
        <v>113</v>
      </c>
      <c r="O48" s="1726">
        <v>60</v>
      </c>
      <c r="Q48" s="1731"/>
      <c r="R48" s="1723"/>
      <c r="S48" s="1722"/>
    </row>
    <row r="49" spans="1:19" ht="33.75" customHeight="1" x14ac:dyDescent="0.2">
      <c r="A49" s="4644" t="s">
        <v>35</v>
      </c>
      <c r="B49" s="4505" t="s">
        <v>35</v>
      </c>
      <c r="C49" s="4652" t="s">
        <v>33</v>
      </c>
      <c r="D49" s="4740" t="s">
        <v>33</v>
      </c>
      <c r="E49" s="1730"/>
      <c r="F49" s="1729" t="s">
        <v>637</v>
      </c>
      <c r="G49" s="4813"/>
      <c r="H49" s="4850"/>
      <c r="I49" s="4312"/>
      <c r="J49" s="4818"/>
      <c r="K49" s="1727" t="s">
        <v>118</v>
      </c>
      <c r="L49" s="1427">
        <v>98</v>
      </c>
      <c r="M49" s="635" t="s">
        <v>636</v>
      </c>
      <c r="N49" s="569" t="s">
        <v>113</v>
      </c>
      <c r="O49" s="1726">
        <v>2000</v>
      </c>
      <c r="P49" s="1725"/>
      <c r="Q49" s="1724"/>
      <c r="R49" s="1723"/>
      <c r="S49" s="1722"/>
    </row>
    <row r="50" spans="1:19" ht="13.5" thickBot="1" x14ac:dyDescent="0.25">
      <c r="A50" s="4646"/>
      <c r="B50" s="4507"/>
      <c r="C50" s="4743"/>
      <c r="D50" s="4742"/>
      <c r="E50" s="1721"/>
      <c r="F50" s="1720"/>
      <c r="G50" s="4814"/>
      <c r="H50" s="4851"/>
      <c r="I50" s="4313"/>
      <c r="J50" s="4111"/>
      <c r="K50" s="1718" t="s">
        <v>29</v>
      </c>
      <c r="L50" s="1485">
        <f>SUM(L49)</f>
        <v>98</v>
      </c>
      <c r="M50" s="1717"/>
      <c r="N50" s="1716"/>
      <c r="O50" s="1715"/>
    </row>
    <row r="51" spans="1:19" ht="13.5" customHeight="1" thickBot="1" x14ac:dyDescent="0.25">
      <c r="A51" s="824" t="s">
        <v>35</v>
      </c>
      <c r="B51" s="1060" t="s">
        <v>33</v>
      </c>
      <c r="C51" s="4750" t="s">
        <v>34</v>
      </c>
      <c r="D51" s="4323"/>
      <c r="E51" s="4323"/>
      <c r="F51" s="4323"/>
      <c r="G51" s="4323"/>
      <c r="H51" s="4323"/>
      <c r="I51" s="4323"/>
      <c r="J51" s="4324"/>
      <c r="K51" s="1211" t="s">
        <v>29</v>
      </c>
      <c r="L51" s="1056">
        <f>L48</f>
        <v>98</v>
      </c>
      <c r="M51" s="384"/>
      <c r="N51" s="1714"/>
      <c r="O51" s="383"/>
    </row>
    <row r="52" spans="1:19" ht="13.5" customHeight="1" thickBot="1" x14ac:dyDescent="0.25">
      <c r="A52" s="1713" t="s">
        <v>35</v>
      </c>
      <c r="B52" s="4858" t="s">
        <v>32</v>
      </c>
      <c r="C52" s="4859"/>
      <c r="D52" s="4859"/>
      <c r="E52" s="4859"/>
      <c r="F52" s="4859"/>
      <c r="G52" s="4859"/>
      <c r="H52" s="4859"/>
      <c r="I52" s="4859"/>
      <c r="J52" s="4860"/>
      <c r="K52" s="1712" t="s">
        <v>29</v>
      </c>
      <c r="L52" s="1712">
        <f>L51+L43</f>
        <v>220.1</v>
      </c>
      <c r="M52" s="1711"/>
      <c r="N52" s="1711"/>
      <c r="O52" s="1710"/>
    </row>
    <row r="53" spans="1:19" ht="13.5" thickBot="1" x14ac:dyDescent="0.25">
      <c r="A53" s="4844" t="s">
        <v>30</v>
      </c>
      <c r="B53" s="4845"/>
      <c r="C53" s="4845"/>
      <c r="D53" s="4845"/>
      <c r="E53" s="4845"/>
      <c r="F53" s="4845"/>
      <c r="G53" s="4845"/>
      <c r="H53" s="4845"/>
      <c r="I53" s="4845"/>
      <c r="J53" s="4845"/>
      <c r="K53" s="4846"/>
      <c r="L53" s="1709">
        <f>L52+L27</f>
        <v>389.6</v>
      </c>
      <c r="M53" s="1708"/>
      <c r="N53" s="1707"/>
      <c r="O53" s="1706"/>
    </row>
    <row r="54" spans="1:19" ht="192.75" customHeight="1" x14ac:dyDescent="0.2">
      <c r="A54" s="1374" t="s">
        <v>28</v>
      </c>
      <c r="B54" s="1374"/>
      <c r="C54" s="1374"/>
      <c r="D54" s="1374"/>
      <c r="E54" s="1374"/>
      <c r="F54" s="1374"/>
      <c r="G54" s="1374"/>
      <c r="H54" s="1375"/>
      <c r="I54" s="1374"/>
      <c r="J54" s="1374"/>
      <c r="K54" s="1374"/>
      <c r="L54" s="1374"/>
      <c r="M54" s="1374"/>
      <c r="N54" s="1373"/>
      <c r="O54" s="1372"/>
    </row>
    <row r="55" spans="1:19" x14ac:dyDescent="0.2">
      <c r="A55" s="4181" t="s">
        <v>27</v>
      </c>
      <c r="B55" s="4181"/>
      <c r="C55" s="4181"/>
      <c r="D55" s="4181"/>
      <c r="E55" s="4181"/>
      <c r="F55" s="4181"/>
      <c r="G55" s="4181"/>
      <c r="H55" s="4181"/>
      <c r="I55" s="4181"/>
      <c r="J55" s="4181"/>
      <c r="K55" s="4181"/>
      <c r="L55" s="4181"/>
      <c r="M55" s="1364"/>
      <c r="N55" s="1364"/>
      <c r="O55" s="1363"/>
    </row>
    <row r="56" spans="1:19" ht="13.5" thickBot="1" x14ac:dyDescent="0.25">
      <c r="A56" s="26"/>
      <c r="B56" s="24"/>
      <c r="C56" s="24"/>
      <c r="D56" s="24"/>
      <c r="E56" s="24"/>
      <c r="F56" s="24"/>
      <c r="G56" s="25"/>
      <c r="H56" s="24"/>
      <c r="I56" s="24"/>
      <c r="J56" s="24"/>
      <c r="K56" s="15"/>
      <c r="L56" s="22" t="s">
        <v>26</v>
      </c>
      <c r="M56" s="1364"/>
      <c r="N56" s="1364"/>
      <c r="O56" s="1363"/>
    </row>
    <row r="57" spans="1:19" ht="26.25" thickBot="1" x14ac:dyDescent="0.25">
      <c r="A57" s="20"/>
      <c r="B57" s="19"/>
      <c r="C57" s="4843" t="s">
        <v>635</v>
      </c>
      <c r="D57" s="4843"/>
      <c r="E57" s="4843"/>
      <c r="F57" s="4843"/>
      <c r="G57" s="4843"/>
      <c r="H57" s="4843"/>
      <c r="I57" s="4843"/>
      <c r="J57" s="4843"/>
      <c r="K57" s="4843"/>
      <c r="L57" s="1705" t="s">
        <v>24</v>
      </c>
      <c r="M57" s="1364"/>
      <c r="N57" s="1364"/>
      <c r="O57" s="1363"/>
    </row>
    <row r="58" spans="1:19" ht="14.25" x14ac:dyDescent="0.2">
      <c r="A58" s="4630" t="s">
        <v>23</v>
      </c>
      <c r="B58" s="4631"/>
      <c r="C58" s="4631"/>
      <c r="D58" s="4631"/>
      <c r="E58" s="4631"/>
      <c r="F58" s="4631"/>
      <c r="G58" s="4631"/>
      <c r="H58" s="4631"/>
      <c r="I58" s="4631"/>
      <c r="J58" s="4631"/>
      <c r="K58" s="4632"/>
      <c r="L58" s="1704">
        <f>L59+L70+L63+L71+L72+L73</f>
        <v>389.6</v>
      </c>
      <c r="M58" s="1364"/>
      <c r="N58" s="1364"/>
      <c r="O58" s="1363"/>
    </row>
    <row r="59" spans="1:19" ht="15" x14ac:dyDescent="0.2">
      <c r="A59" s="4633" t="s">
        <v>197</v>
      </c>
      <c r="B59" s="4634"/>
      <c r="C59" s="4634"/>
      <c r="D59" s="4634"/>
      <c r="E59" s="4634"/>
      <c r="F59" s="4634"/>
      <c r="G59" s="4634"/>
      <c r="H59" s="4634"/>
      <c r="I59" s="4634"/>
      <c r="J59" s="4634"/>
      <c r="K59" s="4635"/>
      <c r="L59" s="10">
        <f>L60</f>
        <v>389.6</v>
      </c>
      <c r="M59" s="1364"/>
      <c r="N59" s="1364"/>
      <c r="O59" s="1363"/>
    </row>
    <row r="60" spans="1:19" ht="15" x14ac:dyDescent="0.2">
      <c r="A60" s="4636" t="s">
        <v>196</v>
      </c>
      <c r="B60" s="4637"/>
      <c r="C60" s="4637"/>
      <c r="D60" s="4637"/>
      <c r="E60" s="4637"/>
      <c r="F60" s="4637"/>
      <c r="G60" s="4637"/>
      <c r="H60" s="4637"/>
      <c r="I60" s="4637"/>
      <c r="J60" s="4637"/>
      <c r="K60" s="4638"/>
      <c r="L60" s="10">
        <f>L12+L17+L31+L35+L39+L45</f>
        <v>389.6</v>
      </c>
      <c r="M60" s="1364"/>
      <c r="N60" s="1364"/>
      <c r="O60" s="1363"/>
    </row>
    <row r="61" spans="1:19" ht="15" x14ac:dyDescent="0.2">
      <c r="A61" s="4633" t="s">
        <v>195</v>
      </c>
      <c r="B61" s="4634"/>
      <c r="C61" s="4634"/>
      <c r="D61" s="4634"/>
      <c r="E61" s="4639"/>
      <c r="F61" s="4639"/>
      <c r="G61" s="4639"/>
      <c r="H61" s="4639"/>
      <c r="I61" s="4639"/>
      <c r="J61" s="4639"/>
      <c r="K61" s="4640"/>
      <c r="L61" s="10"/>
      <c r="M61" s="1364"/>
      <c r="N61" s="1364"/>
      <c r="O61" s="1363"/>
    </row>
    <row r="62" spans="1:19" ht="34.5" customHeight="1" x14ac:dyDescent="0.2">
      <c r="A62" s="4765" t="s">
        <v>540</v>
      </c>
      <c r="B62" s="4766"/>
      <c r="C62" s="4766"/>
      <c r="D62" s="4766"/>
      <c r="E62" s="4766"/>
      <c r="F62" s="4766"/>
      <c r="G62" s="4766"/>
      <c r="H62" s="4766"/>
      <c r="I62" s="4766"/>
      <c r="J62" s="4766"/>
      <c r="K62" s="4767"/>
      <c r="L62" s="10"/>
      <c r="M62" s="1364"/>
      <c r="N62" s="1364"/>
      <c r="O62" s="1363"/>
    </row>
    <row r="63" spans="1:19" ht="15" x14ac:dyDescent="0.2">
      <c r="A63" s="4636" t="s">
        <v>18</v>
      </c>
      <c r="B63" s="4637"/>
      <c r="C63" s="4637"/>
      <c r="D63" s="4637"/>
      <c r="E63" s="4637"/>
      <c r="F63" s="4637"/>
      <c r="G63" s="4637"/>
      <c r="H63" s="4637"/>
      <c r="I63" s="4637"/>
      <c r="J63" s="4637"/>
      <c r="K63" s="4638"/>
      <c r="L63" s="10"/>
      <c r="M63" s="1364"/>
      <c r="N63" s="1364"/>
      <c r="O63" s="1363"/>
    </row>
    <row r="64" spans="1:19" ht="15" x14ac:dyDescent="0.2">
      <c r="A64" s="4633" t="s">
        <v>193</v>
      </c>
      <c r="B64" s="4634"/>
      <c r="C64" s="4634"/>
      <c r="D64" s="4634"/>
      <c r="E64" s="4639"/>
      <c r="F64" s="4639"/>
      <c r="G64" s="4639"/>
      <c r="H64" s="4639"/>
      <c r="I64" s="4639"/>
      <c r="J64" s="4639"/>
      <c r="K64" s="4640"/>
      <c r="L64" s="10"/>
      <c r="M64" s="1364"/>
      <c r="N64" s="1364"/>
      <c r="O64" s="1363"/>
    </row>
    <row r="65" spans="1:15" ht="15" x14ac:dyDescent="0.2">
      <c r="A65" s="4633" t="s">
        <v>192</v>
      </c>
      <c r="B65" s="4634"/>
      <c r="C65" s="4634"/>
      <c r="D65" s="4634"/>
      <c r="E65" s="4639"/>
      <c r="F65" s="4639"/>
      <c r="G65" s="4639"/>
      <c r="H65" s="4639"/>
      <c r="I65" s="4639"/>
      <c r="J65" s="4639"/>
      <c r="K65" s="4640"/>
      <c r="L65" s="10"/>
      <c r="M65" s="1364"/>
      <c r="N65" s="1364"/>
      <c r="O65" s="1363"/>
    </row>
    <row r="66" spans="1:15" ht="15" x14ac:dyDescent="0.2">
      <c r="A66" s="4633" t="s">
        <v>191</v>
      </c>
      <c r="B66" s="4634"/>
      <c r="C66" s="4634"/>
      <c r="D66" s="4634"/>
      <c r="E66" s="4639"/>
      <c r="F66" s="4639"/>
      <c r="G66" s="4639"/>
      <c r="H66" s="4639"/>
      <c r="I66" s="4639"/>
      <c r="J66" s="4639"/>
      <c r="K66" s="4640"/>
      <c r="L66" s="10"/>
      <c r="M66" s="1364"/>
      <c r="N66" s="1364"/>
      <c r="O66" s="1363"/>
    </row>
    <row r="67" spans="1:15" ht="14.25" x14ac:dyDescent="0.2">
      <c r="A67" s="4633" t="s">
        <v>190</v>
      </c>
      <c r="B67" s="4639"/>
      <c r="C67" s="4639"/>
      <c r="D67" s="4639"/>
      <c r="E67" s="4639"/>
      <c r="F67" s="4639"/>
      <c r="G67" s="4639"/>
      <c r="H67" s="4639"/>
      <c r="I67" s="4639"/>
      <c r="J67" s="4639"/>
      <c r="K67" s="4640"/>
      <c r="L67" s="10"/>
      <c r="M67" s="1364"/>
      <c r="N67" s="1364"/>
      <c r="O67" s="1363"/>
    </row>
    <row r="68" spans="1:15" ht="15" x14ac:dyDescent="0.2">
      <c r="A68" s="4633" t="s">
        <v>189</v>
      </c>
      <c r="B68" s="4634"/>
      <c r="C68" s="4634"/>
      <c r="D68" s="4634"/>
      <c r="E68" s="4639"/>
      <c r="F68" s="4639"/>
      <c r="G68" s="4639"/>
      <c r="H68" s="4639"/>
      <c r="I68" s="4639"/>
      <c r="J68" s="4639"/>
      <c r="K68" s="4640"/>
      <c r="L68" s="10"/>
      <c r="M68" s="1364"/>
      <c r="N68" s="1364"/>
      <c r="O68" s="1363"/>
    </row>
    <row r="69" spans="1:15" ht="15" x14ac:dyDescent="0.2">
      <c r="A69" s="4662" t="s">
        <v>188</v>
      </c>
      <c r="B69" s="4663"/>
      <c r="C69" s="4663"/>
      <c r="D69" s="4663"/>
      <c r="E69" s="4639"/>
      <c r="F69" s="4639"/>
      <c r="G69" s="4639"/>
      <c r="H69" s="4639"/>
      <c r="I69" s="4639"/>
      <c r="J69" s="4639"/>
      <c r="K69" s="4640"/>
      <c r="L69" s="10"/>
      <c r="M69" s="1364"/>
      <c r="N69" s="1364"/>
      <c r="O69" s="1363"/>
    </row>
    <row r="70" spans="1:15" ht="14.25" x14ac:dyDescent="0.2">
      <c r="A70" s="4633" t="s">
        <v>187</v>
      </c>
      <c r="B70" s="4639"/>
      <c r="C70" s="4639"/>
      <c r="D70" s="4639"/>
      <c r="E70" s="4639"/>
      <c r="F70" s="4639"/>
      <c r="G70" s="4639"/>
      <c r="H70" s="4639"/>
      <c r="I70" s="4639"/>
      <c r="J70" s="4639"/>
      <c r="K70" s="4640"/>
      <c r="L70" s="10"/>
      <c r="M70" s="1364"/>
      <c r="N70" s="1364"/>
      <c r="O70" s="1363"/>
    </row>
    <row r="71" spans="1:15" ht="15" x14ac:dyDescent="0.2">
      <c r="A71" s="4659" t="s">
        <v>186</v>
      </c>
      <c r="B71" s="4660"/>
      <c r="C71" s="4660"/>
      <c r="D71" s="4660"/>
      <c r="E71" s="4660"/>
      <c r="F71" s="4660"/>
      <c r="G71" s="4660"/>
      <c r="H71" s="4660"/>
      <c r="I71" s="4660"/>
      <c r="J71" s="4660"/>
      <c r="K71" s="4661"/>
      <c r="L71" s="10"/>
      <c r="M71" s="1364"/>
      <c r="N71" s="1364"/>
      <c r="O71" s="1363"/>
    </row>
    <row r="72" spans="1:15" ht="15" x14ac:dyDescent="0.2">
      <c r="A72" s="4636" t="s">
        <v>185</v>
      </c>
      <c r="B72" s="4637"/>
      <c r="C72" s="4637"/>
      <c r="D72" s="4637"/>
      <c r="E72" s="4637"/>
      <c r="F72" s="4637"/>
      <c r="G72" s="4637"/>
      <c r="H72" s="4637"/>
      <c r="I72" s="4637"/>
      <c r="J72" s="4637"/>
      <c r="K72" s="4638"/>
      <c r="L72" s="10"/>
      <c r="M72" s="1364"/>
      <c r="N72" s="1364"/>
      <c r="O72" s="1363"/>
    </row>
    <row r="73" spans="1:15" ht="15" x14ac:dyDescent="0.2">
      <c r="A73" s="4633" t="s">
        <v>8</v>
      </c>
      <c r="B73" s="4634"/>
      <c r="C73" s="4634"/>
      <c r="D73" s="4634"/>
      <c r="E73" s="4639"/>
      <c r="F73" s="4639"/>
      <c r="G73" s="4639"/>
      <c r="H73" s="4639"/>
      <c r="I73" s="4639"/>
      <c r="J73" s="4639"/>
      <c r="K73" s="4640"/>
      <c r="L73" s="10"/>
      <c r="M73" s="1364"/>
      <c r="N73" s="1364"/>
      <c r="O73" s="1363"/>
    </row>
    <row r="74" spans="1:15" ht="15" x14ac:dyDescent="0.2">
      <c r="A74" s="4633" t="s">
        <v>7</v>
      </c>
      <c r="B74" s="4634"/>
      <c r="C74" s="4634"/>
      <c r="D74" s="4634"/>
      <c r="E74" s="4639"/>
      <c r="F74" s="4639"/>
      <c r="G74" s="4639"/>
      <c r="H74" s="4639"/>
      <c r="I74" s="4639"/>
      <c r="J74" s="4639"/>
      <c r="K74" s="4640"/>
      <c r="L74" s="10"/>
      <c r="M74" s="1364"/>
      <c r="N74" s="1364"/>
      <c r="O74" s="1363"/>
    </row>
    <row r="75" spans="1:15" ht="15.75" thickBot="1" x14ac:dyDescent="0.25">
      <c r="A75" s="4633" t="s">
        <v>6</v>
      </c>
      <c r="B75" s="4634"/>
      <c r="C75" s="4634"/>
      <c r="D75" s="4634"/>
      <c r="E75" s="4634"/>
      <c r="F75" s="4634"/>
      <c r="G75" s="4634"/>
      <c r="H75" s="4634"/>
      <c r="I75" s="4634"/>
      <c r="J75" s="4634"/>
      <c r="K75" s="4635"/>
      <c r="L75" s="10"/>
      <c r="M75" s="1364"/>
      <c r="N75" s="1364"/>
      <c r="O75" s="1363"/>
    </row>
    <row r="76" spans="1:15" ht="15" thickBot="1" x14ac:dyDescent="0.25">
      <c r="A76" s="4675" t="s">
        <v>5</v>
      </c>
      <c r="B76" s="4676"/>
      <c r="C76" s="4676"/>
      <c r="D76" s="4676"/>
      <c r="E76" s="4676"/>
      <c r="F76" s="4676"/>
      <c r="G76" s="4676"/>
      <c r="H76" s="4676"/>
      <c r="I76" s="4676"/>
      <c r="J76" s="4676"/>
      <c r="K76" s="4677"/>
      <c r="L76" s="9">
        <f>L77</f>
        <v>0</v>
      </c>
      <c r="M76" s="1364"/>
      <c r="N76" s="1364"/>
      <c r="O76" s="1363"/>
    </row>
    <row r="77" spans="1:15" ht="15" x14ac:dyDescent="0.2">
      <c r="A77" s="4678" t="s">
        <v>4</v>
      </c>
      <c r="B77" s="4679"/>
      <c r="C77" s="4679"/>
      <c r="D77" s="4679"/>
      <c r="E77" s="4680"/>
      <c r="F77" s="4680"/>
      <c r="G77" s="4680"/>
      <c r="H77" s="4680"/>
      <c r="I77" s="4680"/>
      <c r="J77" s="4680"/>
      <c r="K77" s="4681"/>
      <c r="L77" s="1702">
        <v>0</v>
      </c>
      <c r="M77" s="1364"/>
      <c r="N77" s="1364"/>
      <c r="O77" s="1363"/>
    </row>
    <row r="78" spans="1:15" ht="15.75" thickBot="1" x14ac:dyDescent="0.25">
      <c r="A78" s="4682" t="s">
        <v>3</v>
      </c>
      <c r="B78" s="4683"/>
      <c r="C78" s="4683"/>
      <c r="D78" s="4683"/>
      <c r="E78" s="4683"/>
      <c r="F78" s="4683"/>
      <c r="G78" s="4683"/>
      <c r="H78" s="4683"/>
      <c r="I78" s="4683"/>
      <c r="J78" s="4683"/>
      <c r="K78" s="4684"/>
      <c r="L78" s="1365"/>
      <c r="M78" s="1364"/>
      <c r="N78" s="1364"/>
      <c r="O78" s="1363"/>
    </row>
    <row r="79" spans="1:15" ht="15" thickBot="1" x14ac:dyDescent="0.25">
      <c r="A79" s="4621" t="s">
        <v>184</v>
      </c>
      <c r="B79" s="4622"/>
      <c r="C79" s="4622"/>
      <c r="D79" s="4622"/>
      <c r="E79" s="4622"/>
      <c r="F79" s="4622"/>
      <c r="G79" s="4622"/>
      <c r="H79" s="4622"/>
      <c r="I79" s="4622"/>
      <c r="J79" s="4622"/>
      <c r="K79" s="4623"/>
      <c r="L79" s="1703">
        <f>L58+L76</f>
        <v>389.6</v>
      </c>
      <c r="M79" s="1364"/>
      <c r="N79" s="1364"/>
      <c r="O79" s="1363"/>
    </row>
    <row r="80" spans="1:15" ht="15" x14ac:dyDescent="0.2">
      <c r="A80" s="4624" t="s">
        <v>1</v>
      </c>
      <c r="B80" s="4625"/>
      <c r="C80" s="4625"/>
      <c r="D80" s="4625"/>
      <c r="E80" s="4625"/>
      <c r="F80" s="4625"/>
      <c r="G80" s="4625"/>
      <c r="H80" s="4625"/>
      <c r="I80" s="4625"/>
      <c r="J80" s="4625"/>
      <c r="K80" s="4626"/>
      <c r="L80" s="1702"/>
      <c r="M80" s="1364"/>
      <c r="N80" s="1364"/>
      <c r="O80" s="1363"/>
    </row>
    <row r="81" spans="1:12" ht="21.75" customHeight="1" thickBot="1" x14ac:dyDescent="0.25">
      <c r="A81" s="4627" t="s">
        <v>0</v>
      </c>
      <c r="B81" s="4628"/>
      <c r="C81" s="4628"/>
      <c r="D81" s="4628"/>
      <c r="E81" s="4628"/>
      <c r="F81" s="4628"/>
      <c r="G81" s="4628"/>
      <c r="H81" s="4628"/>
      <c r="I81" s="4628"/>
      <c r="J81" s="4628"/>
      <c r="K81" s="4629"/>
      <c r="L81" s="1365">
        <v>92.1</v>
      </c>
    </row>
    <row r="82" spans="1:12" ht="15.75" x14ac:dyDescent="0.2">
      <c r="A82" s="1179"/>
      <c r="B82" s="1179"/>
      <c r="C82" s="1179"/>
      <c r="D82" s="1179"/>
      <c r="E82" s="1179"/>
      <c r="F82" s="4842"/>
      <c r="G82" s="4842"/>
      <c r="H82" s="4842"/>
      <c r="I82" s="4842"/>
      <c r="J82" s="4842"/>
      <c r="K82" s="4842"/>
      <c r="L82" s="4842"/>
    </row>
    <row r="83" spans="1:12" ht="51" customHeight="1" x14ac:dyDescent="0.2">
      <c r="A83" s="1179"/>
      <c r="B83" s="1179"/>
      <c r="C83" s="1179"/>
      <c r="D83" s="1179"/>
      <c r="E83" s="1179"/>
      <c r="H83" s="334"/>
    </row>
    <row r="84" spans="1:12" x14ac:dyDescent="0.2">
      <c r="A84" s="1179"/>
      <c r="B84" s="1179"/>
      <c r="C84" s="1179"/>
      <c r="D84" s="1179"/>
      <c r="E84" s="1179"/>
      <c r="H84" s="334"/>
    </row>
    <row r="85" spans="1:12" x14ac:dyDescent="0.2">
      <c r="A85" s="1179"/>
      <c r="B85" s="1179"/>
      <c r="C85" s="1179"/>
      <c r="D85" s="1179"/>
      <c r="E85" s="1179"/>
      <c r="H85" s="334"/>
    </row>
    <row r="86" spans="1:12" x14ac:dyDescent="0.2">
      <c r="A86" s="1179"/>
      <c r="B86" s="1179"/>
      <c r="C86" s="1179"/>
      <c r="D86" s="1179"/>
      <c r="E86" s="1179"/>
      <c r="H86" s="334"/>
    </row>
    <row r="87" spans="1:12" x14ac:dyDescent="0.2">
      <c r="H87" s="334"/>
    </row>
    <row r="88" spans="1:12" ht="26.45" customHeight="1" x14ac:dyDescent="0.2">
      <c r="H88" s="334"/>
    </row>
    <row r="89" spans="1:12" x14ac:dyDescent="0.2">
      <c r="H89" s="334"/>
    </row>
    <row r="90" spans="1:12" x14ac:dyDescent="0.2">
      <c r="H90" s="334"/>
    </row>
    <row r="91" spans="1:12" x14ac:dyDescent="0.2">
      <c r="H91" s="334"/>
    </row>
    <row r="92" spans="1:12" x14ac:dyDescent="0.2">
      <c r="H92" s="334"/>
    </row>
    <row r="93" spans="1:12" x14ac:dyDescent="0.2">
      <c r="H93" s="334"/>
    </row>
    <row r="94" spans="1:12" x14ac:dyDescent="0.2">
      <c r="H94" s="334"/>
    </row>
    <row r="95" spans="1:12" x14ac:dyDescent="0.2">
      <c r="H95" s="334"/>
    </row>
    <row r="96" spans="1:12" x14ac:dyDescent="0.2">
      <c r="H96" s="334"/>
    </row>
    <row r="97" s="334" customFormat="1" x14ac:dyDescent="0.2"/>
    <row r="98" s="334" customFormat="1" x14ac:dyDescent="0.2"/>
  </sheetData>
  <mergeCells count="131">
    <mergeCell ref="Q1:R2"/>
    <mergeCell ref="A35:A36"/>
    <mergeCell ref="C37:C38"/>
    <mergeCell ref="B37:B38"/>
    <mergeCell ref="A37:A38"/>
    <mergeCell ref="G39:G42"/>
    <mergeCell ref="F41:F42"/>
    <mergeCell ref="A49:A50"/>
    <mergeCell ref="G45:G50"/>
    <mergeCell ref="H45:H50"/>
    <mergeCell ref="C43:J43"/>
    <mergeCell ref="H35:H38"/>
    <mergeCell ref="D41:D42"/>
    <mergeCell ref="F37:F38"/>
    <mergeCell ref="D39:F40"/>
    <mergeCell ref="D35:F36"/>
    <mergeCell ref="B45:B48"/>
    <mergeCell ref="C45:C48"/>
    <mergeCell ref="D49:D50"/>
    <mergeCell ref="H39:H42"/>
    <mergeCell ref="G35:G38"/>
    <mergeCell ref="B39:B40"/>
    <mergeCell ref="C35:C36"/>
    <mergeCell ref="B35:B36"/>
    <mergeCell ref="I45:I50"/>
    <mergeCell ref="A78:K78"/>
    <mergeCell ref="A79:K79"/>
    <mergeCell ref="A71:K71"/>
    <mergeCell ref="A39:A40"/>
    <mergeCell ref="B41:B42"/>
    <mergeCell ref="A41:A42"/>
    <mergeCell ref="J39:J42"/>
    <mergeCell ref="I39:I42"/>
    <mergeCell ref="D45:F48"/>
    <mergeCell ref="J45:J50"/>
    <mergeCell ref="A45:A48"/>
    <mergeCell ref="C49:C50"/>
    <mergeCell ref="B49:B50"/>
    <mergeCell ref="A53:K53"/>
    <mergeCell ref="C51:J51"/>
    <mergeCell ref="B52:J52"/>
    <mergeCell ref="F82:L82"/>
    <mergeCell ref="A55:L55"/>
    <mergeCell ref="C57:K57"/>
    <mergeCell ref="A58:K58"/>
    <mergeCell ref="A59:K59"/>
    <mergeCell ref="A60:K60"/>
    <mergeCell ref="A61:K61"/>
    <mergeCell ref="A63:K63"/>
    <mergeCell ref="A64:K64"/>
    <mergeCell ref="A62:K62"/>
    <mergeCell ref="A80:K80"/>
    <mergeCell ref="A81:K81"/>
    <mergeCell ref="A65:K65"/>
    <mergeCell ref="A66:K66"/>
    <mergeCell ref="A67:K67"/>
    <mergeCell ref="A68:K68"/>
    <mergeCell ref="A69:K69"/>
    <mergeCell ref="A70:K70"/>
    <mergeCell ref="A72:K72"/>
    <mergeCell ref="A73:K73"/>
    <mergeCell ref="A74:K74"/>
    <mergeCell ref="A75:K75"/>
    <mergeCell ref="A76:K76"/>
    <mergeCell ref="A77:K77"/>
    <mergeCell ref="J35:J38"/>
    <mergeCell ref="D12:F14"/>
    <mergeCell ref="G17:G25"/>
    <mergeCell ref="H17:H25"/>
    <mergeCell ref="I17:I25"/>
    <mergeCell ref="D17:F23"/>
    <mergeCell ref="B27:J27"/>
    <mergeCell ref="C26:J26"/>
    <mergeCell ref="D37:D38"/>
    <mergeCell ref="F15:F16"/>
    <mergeCell ref="J12:J16"/>
    <mergeCell ref="G12:G16"/>
    <mergeCell ref="H12:H16"/>
    <mergeCell ref="I12:I16"/>
    <mergeCell ref="F24:F25"/>
    <mergeCell ref="I31:I34"/>
    <mergeCell ref="I35:I38"/>
    <mergeCell ref="H31:H34"/>
    <mergeCell ref="A31:A32"/>
    <mergeCell ref="C33:C34"/>
    <mergeCell ref="B33:B34"/>
    <mergeCell ref="A33:A34"/>
    <mergeCell ref="L12:L13"/>
    <mergeCell ref="K12:K13"/>
    <mergeCell ref="D33:D34"/>
    <mergeCell ref="B28:L28"/>
    <mergeCell ref="G31:G34"/>
    <mergeCell ref="F33:F34"/>
    <mergeCell ref="C24:C25"/>
    <mergeCell ref="A17:A23"/>
    <mergeCell ref="B17:B23"/>
    <mergeCell ref="C17:C23"/>
    <mergeCell ref="B24:B25"/>
    <mergeCell ref="A24:A25"/>
    <mergeCell ref="D31:F32"/>
    <mergeCell ref="C31:C32"/>
    <mergeCell ref="B31:B32"/>
    <mergeCell ref="J31:J34"/>
    <mergeCell ref="A12:A14"/>
    <mergeCell ref="B12:B14"/>
    <mergeCell ref="C12:C14"/>
    <mergeCell ref="A6:A8"/>
    <mergeCell ref="A10:A11"/>
    <mergeCell ref="B9:L9"/>
    <mergeCell ref="J6:J8"/>
    <mergeCell ref="O7:O8"/>
    <mergeCell ref="B6:B8"/>
    <mergeCell ref="C6:C8"/>
    <mergeCell ref="E6:E8"/>
    <mergeCell ref="F6:F8"/>
    <mergeCell ref="H6:H8"/>
    <mergeCell ref="I6:I8"/>
    <mergeCell ref="M1:O1"/>
    <mergeCell ref="C10:L11"/>
    <mergeCell ref="B10:B11"/>
    <mergeCell ref="M7:M8"/>
    <mergeCell ref="N7:N8"/>
    <mergeCell ref="A4:O4"/>
    <mergeCell ref="A3:O3"/>
    <mergeCell ref="N5:O5"/>
    <mergeCell ref="M6:O6"/>
    <mergeCell ref="K6:K8"/>
    <mergeCell ref="L6:L8"/>
    <mergeCell ref="G6:G8"/>
    <mergeCell ref="D6:D8"/>
    <mergeCell ref="A2:O2"/>
  </mergeCells>
  <pageMargins left="0.70866141732283472" right="0.70866141732283472" top="0.74803149606299213" bottom="0.74803149606299213" header="0.31496062992125984" footer="0.31496062992125984"/>
  <pageSetup paperSize="9" scale="62" firstPageNumber="31" fitToHeight="0" orientation="landscape" useFirstPageNumber="1" r:id="rId1"/>
  <headerFooter>
    <oddHeader>&amp;C&amp;P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D19012-6206-4352-BC21-1658820E05B6}">
  <sheetPr>
    <pageSetUpPr fitToPage="1"/>
  </sheetPr>
  <dimension ref="A1:XFD710"/>
  <sheetViews>
    <sheetView zoomScale="90" zoomScaleNormal="90" zoomScaleSheetLayoutView="100" workbookViewId="0">
      <selection activeCell="A2" sqref="A2:O2"/>
    </sheetView>
  </sheetViews>
  <sheetFormatPr defaultColWidth="9.140625" defaultRowHeight="12.75" x14ac:dyDescent="0.25"/>
  <cols>
    <col min="1" max="1" width="4.140625" style="1859" customWidth="1"/>
    <col min="2" max="5" width="2.7109375" style="1856" customWidth="1"/>
    <col min="6" max="6" width="36.140625" style="15" customWidth="1"/>
    <col min="7" max="7" width="3.28515625" style="1858" customWidth="1"/>
    <col min="8" max="8" width="3.28515625" style="1857" customWidth="1"/>
    <col min="9" max="9" width="4.7109375" style="1856" customWidth="1"/>
    <col min="10" max="10" width="24.42578125" style="1856" customWidth="1"/>
    <col min="11" max="11" width="7.85546875" style="1856" customWidth="1"/>
    <col min="12" max="12" width="11.85546875" style="1856" customWidth="1"/>
    <col min="13" max="13" width="35" style="1856" customWidth="1"/>
    <col min="14" max="14" width="8.7109375" style="1856" customWidth="1"/>
    <col min="15" max="15" width="12.42578125" style="1856" customWidth="1"/>
    <col min="16" max="16" width="14.28515625" style="1856" customWidth="1"/>
    <col min="17" max="17" width="10" style="1856" customWidth="1"/>
    <col min="18" max="18" width="8.5703125" style="1856" customWidth="1"/>
    <col min="19" max="16384" width="9.140625" style="1856"/>
  </cols>
  <sheetData>
    <row r="1" spans="1:21" ht="67.5" customHeight="1" x14ac:dyDescent="0.25">
      <c r="A1" s="1856"/>
      <c r="L1" s="2741"/>
      <c r="M1" s="4687" t="s">
        <v>1397</v>
      </c>
      <c r="N1" s="4687"/>
      <c r="O1" s="4687"/>
      <c r="P1" s="3950"/>
      <c r="Q1" s="3950"/>
      <c r="R1" s="2740"/>
      <c r="S1" s="2739"/>
      <c r="T1" s="2739"/>
      <c r="U1" s="2739"/>
    </row>
    <row r="2" spans="1:21" s="15" customFormat="1" ht="33" customHeight="1" x14ac:dyDescent="0.25">
      <c r="A2" s="5140" t="s">
        <v>1010</v>
      </c>
      <c r="B2" s="5140"/>
      <c r="C2" s="5140"/>
      <c r="D2" s="5140"/>
      <c r="E2" s="5140"/>
      <c r="F2" s="5140"/>
      <c r="G2" s="5140"/>
      <c r="H2" s="5140"/>
      <c r="I2" s="5140"/>
      <c r="J2" s="5140"/>
      <c r="K2" s="5140"/>
      <c r="L2" s="5140"/>
      <c r="M2" s="5140"/>
      <c r="N2" s="5140"/>
      <c r="O2" s="5140"/>
      <c r="P2" s="3950"/>
      <c r="Q2" s="3950"/>
    </row>
    <row r="3" spans="1:21" s="15" customFormat="1" ht="15" customHeight="1" x14ac:dyDescent="0.25">
      <c r="A3" s="5140" t="s">
        <v>1009</v>
      </c>
      <c r="B3" s="5140"/>
      <c r="C3" s="5140"/>
      <c r="D3" s="5140"/>
      <c r="E3" s="5140"/>
      <c r="F3" s="5140"/>
      <c r="G3" s="5140"/>
      <c r="H3" s="5140"/>
      <c r="I3" s="5140"/>
      <c r="J3" s="5140"/>
      <c r="K3" s="5140"/>
      <c r="L3" s="5140"/>
      <c r="M3" s="5140"/>
      <c r="N3" s="5140"/>
      <c r="O3" s="5140"/>
      <c r="P3" s="2738"/>
      <c r="Q3" s="2738"/>
    </row>
    <row r="4" spans="1:21" s="15" customFormat="1" ht="16.5" customHeight="1" thickBot="1" x14ac:dyDescent="0.3">
      <c r="G4" s="1858"/>
      <c r="H4" s="2737"/>
      <c r="M4" s="1700"/>
      <c r="N4" s="5139" t="s">
        <v>26</v>
      </c>
      <c r="O4" s="5139"/>
      <c r="P4" s="2716"/>
      <c r="Q4" s="2716"/>
    </row>
    <row r="5" spans="1:21" s="15" customFormat="1" ht="30" customHeight="1" thickBot="1" x14ac:dyDescent="0.3">
      <c r="A5" s="5144" t="s">
        <v>180</v>
      </c>
      <c r="B5" s="5127" t="s">
        <v>179</v>
      </c>
      <c r="C5" s="5129" t="s">
        <v>175</v>
      </c>
      <c r="D5" s="5135" t="s">
        <v>177</v>
      </c>
      <c r="E5" s="5131" t="s">
        <v>1008</v>
      </c>
      <c r="F5" s="5137" t="s">
        <v>176</v>
      </c>
      <c r="G5" s="5142" t="s">
        <v>175</v>
      </c>
      <c r="H5" s="5133" t="s">
        <v>1007</v>
      </c>
      <c r="I5" s="5131" t="s">
        <v>173</v>
      </c>
      <c r="J5" s="4118" t="s">
        <v>172</v>
      </c>
      <c r="K5" s="5131" t="s">
        <v>171</v>
      </c>
      <c r="L5" s="4069" t="s">
        <v>170</v>
      </c>
      <c r="M5" s="4120" t="s">
        <v>169</v>
      </c>
      <c r="N5" s="4121"/>
      <c r="O5" s="4122"/>
      <c r="P5" s="2386"/>
      <c r="Q5" s="2386"/>
    </row>
    <row r="6" spans="1:21" s="15" customFormat="1" ht="96" customHeight="1" thickBot="1" x14ac:dyDescent="0.3">
      <c r="A6" s="5145"/>
      <c r="B6" s="5128"/>
      <c r="C6" s="5130"/>
      <c r="D6" s="5136"/>
      <c r="E6" s="5132"/>
      <c r="F6" s="5138"/>
      <c r="G6" s="5143"/>
      <c r="H6" s="5134"/>
      <c r="I6" s="5141"/>
      <c r="J6" s="4119"/>
      <c r="K6" s="5132"/>
      <c r="L6" s="4071"/>
      <c r="M6" s="2386" t="s">
        <v>168</v>
      </c>
      <c r="N6" s="2736" t="s">
        <v>167</v>
      </c>
      <c r="O6" s="2735" t="s">
        <v>166</v>
      </c>
      <c r="P6" s="2734"/>
      <c r="Q6" s="2734"/>
    </row>
    <row r="7" spans="1:21" s="15" customFormat="1" ht="15" customHeight="1" thickBot="1" x14ac:dyDescent="0.3">
      <c r="A7" s="2733" t="s">
        <v>33</v>
      </c>
      <c r="B7" s="5119" t="s">
        <v>394</v>
      </c>
      <c r="C7" s="5120"/>
      <c r="D7" s="5120"/>
      <c r="E7" s="5120"/>
      <c r="F7" s="5120"/>
      <c r="G7" s="5120"/>
      <c r="H7" s="5120"/>
      <c r="I7" s="5120"/>
      <c r="J7" s="5120"/>
      <c r="K7" s="5120"/>
      <c r="L7" s="5120"/>
      <c r="M7" s="5120"/>
      <c r="N7" s="5120"/>
      <c r="O7" s="5121"/>
      <c r="P7" s="2732"/>
      <c r="Q7" s="2732"/>
    </row>
    <row r="8" spans="1:21" s="15" customFormat="1" ht="33" customHeight="1" thickBot="1" x14ac:dyDescent="0.3">
      <c r="A8" s="2564"/>
      <c r="B8" s="5122"/>
      <c r="C8" s="5123"/>
      <c r="D8" s="5123"/>
      <c r="E8" s="5123"/>
      <c r="F8" s="5123"/>
      <c r="G8" s="5123"/>
      <c r="H8" s="5123"/>
      <c r="I8" s="5123"/>
      <c r="J8" s="5123"/>
      <c r="K8" s="5123"/>
      <c r="L8" s="5124"/>
      <c r="M8" s="2731" t="s">
        <v>1006</v>
      </c>
      <c r="N8" s="2730" t="s">
        <v>46</v>
      </c>
      <c r="O8" s="2562">
        <v>8</v>
      </c>
      <c r="P8" s="2160"/>
      <c r="Q8" s="2160"/>
    </row>
    <row r="9" spans="1:21" s="15" customFormat="1" ht="26.25" customHeight="1" thickBot="1" x14ac:dyDescent="0.3">
      <c r="A9" s="4871" t="s">
        <v>33</v>
      </c>
      <c r="B9" s="4898" t="s">
        <v>33</v>
      </c>
      <c r="C9" s="5216" t="s">
        <v>1005</v>
      </c>
      <c r="D9" s="5217"/>
      <c r="E9" s="5217"/>
      <c r="F9" s="5217"/>
      <c r="G9" s="5217"/>
      <c r="H9" s="5217"/>
      <c r="I9" s="5217"/>
      <c r="J9" s="5217"/>
      <c r="K9" s="5217"/>
      <c r="L9" s="5217"/>
      <c r="M9" s="5217"/>
      <c r="N9" s="5217"/>
      <c r="O9" s="5218"/>
      <c r="P9" s="2565"/>
      <c r="Q9" s="2565"/>
    </row>
    <row r="10" spans="1:21" s="15" customFormat="1" ht="42" customHeight="1" thickBot="1" x14ac:dyDescent="0.3">
      <c r="A10" s="4873"/>
      <c r="B10" s="4891"/>
      <c r="C10" s="5213"/>
      <c r="D10" s="5214"/>
      <c r="E10" s="5214"/>
      <c r="F10" s="5214"/>
      <c r="G10" s="5214"/>
      <c r="H10" s="5214"/>
      <c r="I10" s="5214"/>
      <c r="J10" s="5214"/>
      <c r="K10" s="5214"/>
      <c r="L10" s="5215"/>
      <c r="M10" s="2729" t="s">
        <v>1004</v>
      </c>
      <c r="N10" s="310" t="s">
        <v>46</v>
      </c>
      <c r="O10" s="2433">
        <v>70</v>
      </c>
      <c r="P10" s="2015"/>
      <c r="Q10" s="2015"/>
    </row>
    <row r="11" spans="1:21" s="15" customFormat="1" ht="57.75" customHeight="1" thickBot="1" x14ac:dyDescent="0.3">
      <c r="A11" s="4871" t="s">
        <v>33</v>
      </c>
      <c r="B11" s="5117" t="s">
        <v>33</v>
      </c>
      <c r="C11" s="1960" t="s">
        <v>33</v>
      </c>
      <c r="D11" s="5209" t="s">
        <v>1003</v>
      </c>
      <c r="E11" s="5210"/>
      <c r="F11" s="5211"/>
      <c r="G11" s="4876" t="s">
        <v>156</v>
      </c>
      <c r="H11" s="5091" t="s">
        <v>40</v>
      </c>
      <c r="I11" s="2051" t="s">
        <v>946</v>
      </c>
      <c r="J11" s="2728" t="s">
        <v>892</v>
      </c>
      <c r="K11" s="2492"/>
      <c r="L11" s="2727"/>
      <c r="M11" s="1942"/>
      <c r="N11" s="2089"/>
      <c r="O11" s="2088"/>
    </row>
    <row r="12" spans="1:21" s="15" customFormat="1" ht="15.75" customHeight="1" x14ac:dyDescent="0.25">
      <c r="A12" s="4872"/>
      <c r="B12" s="5118"/>
      <c r="C12" s="1953"/>
      <c r="D12" s="1959" t="s">
        <v>33</v>
      </c>
      <c r="E12" s="1979"/>
      <c r="F12" s="4946" t="s">
        <v>1002</v>
      </c>
      <c r="G12" s="4877"/>
      <c r="H12" s="5092"/>
      <c r="I12" s="1908" t="s">
        <v>716</v>
      </c>
      <c r="J12" s="2541" t="s">
        <v>278</v>
      </c>
      <c r="K12" s="2458" t="s">
        <v>118</v>
      </c>
      <c r="L12" s="2719">
        <v>100</v>
      </c>
      <c r="M12" s="2726" t="s">
        <v>1001</v>
      </c>
      <c r="N12" s="2725" t="s">
        <v>288</v>
      </c>
      <c r="O12" s="2724">
        <v>92.3</v>
      </c>
      <c r="P12" s="2015"/>
      <c r="Q12" s="2015"/>
      <c r="S12" s="2723"/>
      <c r="T12" s="2722"/>
      <c r="U12" s="1870"/>
    </row>
    <row r="13" spans="1:21" s="15" customFormat="1" ht="15" customHeight="1" x14ac:dyDescent="0.25">
      <c r="A13" s="4872"/>
      <c r="B13" s="5118"/>
      <c r="C13" s="1953"/>
      <c r="D13" s="1952"/>
      <c r="E13" s="1975"/>
      <c r="F13" s="4947"/>
      <c r="G13" s="4877"/>
      <c r="H13" s="5092"/>
      <c r="I13" s="1908"/>
      <c r="J13" s="2272"/>
      <c r="K13" s="2458" t="s">
        <v>133</v>
      </c>
      <c r="L13" s="2719"/>
      <c r="M13" s="1937"/>
      <c r="N13" s="2342"/>
      <c r="O13" s="2341"/>
      <c r="P13" s="2348"/>
      <c r="Q13" s="2348"/>
      <c r="U13" s="1870"/>
    </row>
    <row r="14" spans="1:21" s="15" customFormat="1" ht="16.5" customHeight="1" x14ac:dyDescent="0.25">
      <c r="A14" s="4872"/>
      <c r="B14" s="5118"/>
      <c r="C14" s="1953"/>
      <c r="D14" s="1952"/>
      <c r="E14" s="1975"/>
      <c r="F14" s="4947"/>
      <c r="G14" s="4877"/>
      <c r="H14" s="5092"/>
      <c r="I14" s="1908"/>
      <c r="J14" s="2272"/>
      <c r="K14" s="2677" t="s">
        <v>199</v>
      </c>
      <c r="L14" s="2721">
        <v>30</v>
      </c>
      <c r="M14" s="1937"/>
      <c r="N14" s="1936"/>
      <c r="O14" s="1988"/>
      <c r="P14" s="1870"/>
      <c r="S14" s="1870"/>
      <c r="U14" s="1870"/>
    </row>
    <row r="15" spans="1:21" s="15" customFormat="1" ht="16.5" customHeight="1" thickBot="1" x14ac:dyDescent="0.3">
      <c r="A15" s="4872"/>
      <c r="B15" s="5118"/>
      <c r="C15" s="1953"/>
      <c r="D15" s="1952"/>
      <c r="E15" s="1975"/>
      <c r="F15" s="4947"/>
      <c r="G15" s="4877"/>
      <c r="H15" s="5092"/>
      <c r="I15" s="1908"/>
      <c r="J15" s="2272"/>
      <c r="K15" s="2720" t="s">
        <v>134</v>
      </c>
      <c r="L15" s="2654">
        <v>0</v>
      </c>
      <c r="M15" s="2043"/>
      <c r="N15" s="2042"/>
      <c r="O15" s="2091"/>
      <c r="U15" s="1870"/>
    </row>
    <row r="16" spans="1:21" s="15" customFormat="1" ht="12.75" customHeight="1" thickBot="1" x14ac:dyDescent="0.3">
      <c r="A16" s="4872"/>
      <c r="B16" s="5118"/>
      <c r="C16" s="1953"/>
      <c r="D16" s="1945"/>
      <c r="E16" s="1973"/>
      <c r="F16" s="4948"/>
      <c r="G16" s="4877"/>
      <c r="H16" s="5092"/>
      <c r="I16" s="1908"/>
      <c r="J16" s="2269"/>
      <c r="K16" s="2213" t="s">
        <v>29</v>
      </c>
      <c r="L16" s="2568">
        <f>SUM(L12:L15)</f>
        <v>130</v>
      </c>
      <c r="M16" s="20"/>
      <c r="N16" s="2053"/>
      <c r="O16" s="2052"/>
      <c r="U16" s="1870"/>
    </row>
    <row r="17" spans="1:24" s="15" customFormat="1" ht="39" hidden="1" customHeight="1" x14ac:dyDescent="0.25">
      <c r="A17" s="4872"/>
      <c r="B17" s="5118"/>
      <c r="C17" s="1953"/>
      <c r="D17" s="1959" t="s">
        <v>35</v>
      </c>
      <c r="E17" s="1979"/>
      <c r="F17" s="4038" t="s">
        <v>1000</v>
      </c>
      <c r="G17" s="4877"/>
      <c r="H17" s="5092"/>
      <c r="I17" s="1908"/>
      <c r="J17" s="2272"/>
      <c r="K17" s="2458" t="s">
        <v>118</v>
      </c>
      <c r="L17" s="2719"/>
      <c r="M17" s="2711" t="s">
        <v>999</v>
      </c>
      <c r="N17" s="2316" t="s">
        <v>288</v>
      </c>
      <c r="O17" s="2161">
        <v>0.52900000000000003</v>
      </c>
      <c r="P17" s="2160"/>
      <c r="Q17" s="2160"/>
      <c r="U17" s="1870"/>
    </row>
    <row r="18" spans="1:24" s="15" customFormat="1" ht="21" hidden="1" customHeight="1" x14ac:dyDescent="0.25">
      <c r="A18" s="4872"/>
      <c r="B18" s="5118"/>
      <c r="C18" s="1953"/>
      <c r="D18" s="1952"/>
      <c r="E18" s="1975"/>
      <c r="F18" s="4867"/>
      <c r="G18" s="4877"/>
      <c r="H18" s="5092"/>
      <c r="I18" s="1908"/>
      <c r="J18" s="2272"/>
      <c r="K18" s="2458" t="s">
        <v>133</v>
      </c>
      <c r="L18" s="2719"/>
      <c r="M18" s="2432"/>
      <c r="N18" s="2315"/>
      <c r="O18" s="2718"/>
      <c r="P18" s="2160"/>
      <c r="Q18" s="2160"/>
    </row>
    <row r="19" spans="1:24" s="15" customFormat="1" ht="18" hidden="1" customHeight="1" thickBot="1" x14ac:dyDescent="0.3">
      <c r="A19" s="4872"/>
      <c r="B19" s="5118"/>
      <c r="C19" s="1953"/>
      <c r="D19" s="1952"/>
      <c r="E19" s="1975"/>
      <c r="F19" s="4867"/>
      <c r="G19" s="4877"/>
      <c r="H19" s="5092"/>
      <c r="I19" s="1908"/>
      <c r="J19" s="2272"/>
      <c r="K19" s="2220" t="s">
        <v>199</v>
      </c>
      <c r="L19" s="2717"/>
      <c r="M19" s="2424"/>
      <c r="N19" s="2059"/>
      <c r="O19" s="2058"/>
    </row>
    <row r="20" spans="1:24" s="15" customFormat="1" ht="25.5" hidden="1" customHeight="1" thickBot="1" x14ac:dyDescent="0.3">
      <c r="A20" s="4872"/>
      <c r="B20" s="5118"/>
      <c r="C20" s="1953"/>
      <c r="D20" s="1952"/>
      <c r="E20" s="1975"/>
      <c r="F20" s="4031"/>
      <c r="G20" s="4877"/>
      <c r="H20" s="5092"/>
      <c r="I20" s="1901"/>
      <c r="J20" s="2269"/>
      <c r="K20" s="2213" t="s">
        <v>29</v>
      </c>
      <c r="L20" s="2280">
        <f>SUM(L17:L19)</f>
        <v>0</v>
      </c>
      <c r="M20" s="20"/>
      <c r="N20" s="2053"/>
      <c r="O20" s="2052"/>
    </row>
    <row r="21" spans="1:24" s="15" customFormat="1" ht="19.149999999999999" customHeight="1" x14ac:dyDescent="0.25">
      <c r="A21" s="4872"/>
      <c r="B21" s="5118"/>
      <c r="C21" s="1953"/>
      <c r="D21" s="1952" t="s">
        <v>103</v>
      </c>
      <c r="E21" s="1975"/>
      <c r="F21" s="4038" t="s">
        <v>998</v>
      </c>
      <c r="G21" s="4877"/>
      <c r="H21" s="5092"/>
      <c r="I21" s="1918" t="s">
        <v>689</v>
      </c>
      <c r="J21" s="4864" t="s">
        <v>688</v>
      </c>
      <c r="K21" s="2492" t="s">
        <v>118</v>
      </c>
      <c r="L21" s="2260">
        <v>25</v>
      </c>
      <c r="M21" s="4944" t="s">
        <v>995</v>
      </c>
      <c r="N21" s="2316" t="s">
        <v>288</v>
      </c>
      <c r="O21" s="1990">
        <v>0.91</v>
      </c>
      <c r="P21" s="1871"/>
      <c r="Q21" s="1871"/>
      <c r="R21" s="1870"/>
      <c r="S21" s="1870"/>
      <c r="T21" s="1870"/>
      <c r="U21" s="1870"/>
      <c r="V21" s="1870"/>
      <c r="W21" s="1870"/>
      <c r="X21" s="1870"/>
    </row>
    <row r="22" spans="1:24" s="15" customFormat="1" ht="17.25" customHeight="1" thickBot="1" x14ac:dyDescent="0.3">
      <c r="A22" s="4872"/>
      <c r="B22" s="5118"/>
      <c r="C22" s="1953"/>
      <c r="D22" s="1952"/>
      <c r="E22" s="1975"/>
      <c r="F22" s="4867"/>
      <c r="G22" s="4877"/>
      <c r="H22" s="5092"/>
      <c r="I22" s="1908"/>
      <c r="J22" s="4865"/>
      <c r="K22" s="2458" t="s">
        <v>133</v>
      </c>
      <c r="L22" s="2271"/>
      <c r="M22" s="5125"/>
      <c r="N22" s="2039"/>
      <c r="O22" s="2326"/>
      <c r="P22" s="1871"/>
      <c r="Q22" s="1871"/>
      <c r="T22" s="2716"/>
    </row>
    <row r="23" spans="1:24" s="15" customFormat="1" ht="14.45" customHeight="1" thickBot="1" x14ac:dyDescent="0.3">
      <c r="A23" s="4872"/>
      <c r="B23" s="5118"/>
      <c r="C23" s="1953"/>
      <c r="D23" s="1952"/>
      <c r="E23" s="1975"/>
      <c r="F23" s="1951"/>
      <c r="G23" s="4877"/>
      <c r="H23" s="5092"/>
      <c r="I23" s="1908"/>
      <c r="J23" s="1996"/>
      <c r="K23" s="2220" t="s">
        <v>199</v>
      </c>
      <c r="L23" s="2715">
        <v>348.1</v>
      </c>
      <c r="M23" s="20"/>
      <c r="N23" s="2053"/>
      <c r="O23" s="2708"/>
      <c r="P23" s="2312"/>
      <c r="Q23" s="1871"/>
      <c r="R23" s="1870"/>
      <c r="U23" s="1870"/>
    </row>
    <row r="24" spans="1:24" s="15" customFormat="1" ht="14.45" customHeight="1" thickBot="1" x14ac:dyDescent="0.3">
      <c r="A24" s="4872"/>
      <c r="B24" s="5118"/>
      <c r="C24" s="1953"/>
      <c r="D24" s="1952"/>
      <c r="E24" s="1975"/>
      <c r="F24" s="1951"/>
      <c r="G24" s="4877"/>
      <c r="H24" s="5092"/>
      <c r="I24" s="1908"/>
      <c r="J24" s="1996"/>
      <c r="K24" s="2220" t="s">
        <v>134</v>
      </c>
      <c r="L24" s="2280">
        <v>31.4</v>
      </c>
      <c r="M24" s="20"/>
      <c r="N24" s="2053"/>
      <c r="O24" s="2708"/>
      <c r="P24" s="1871"/>
      <c r="Q24" s="1871"/>
      <c r="U24" s="1870"/>
    </row>
    <row r="25" spans="1:24" s="15" customFormat="1" ht="15" customHeight="1" thickBot="1" x14ac:dyDescent="0.3">
      <c r="A25" s="4872"/>
      <c r="B25" s="5118"/>
      <c r="C25" s="1946"/>
      <c r="D25" s="1945"/>
      <c r="E25" s="1973"/>
      <c r="F25" s="151"/>
      <c r="G25" s="4877"/>
      <c r="H25" s="5092"/>
      <c r="I25" s="1901"/>
      <c r="J25" s="1995"/>
      <c r="K25" s="2213" t="s">
        <v>29</v>
      </c>
      <c r="L25" s="2280">
        <f>SUM(L21:L24)</f>
        <v>404.5</v>
      </c>
      <c r="M25" s="20"/>
      <c r="N25" s="2053"/>
      <c r="O25" s="2708"/>
      <c r="P25" s="1871"/>
      <c r="Q25" s="1871"/>
    </row>
    <row r="26" spans="1:24" s="15" customFormat="1" ht="16.5" customHeight="1" thickBot="1" x14ac:dyDescent="0.3">
      <c r="A26" s="4872"/>
      <c r="B26" s="5118"/>
      <c r="C26" s="1953"/>
      <c r="D26" s="1959" t="s">
        <v>101</v>
      </c>
      <c r="E26" s="1979"/>
      <c r="F26" s="4815" t="s">
        <v>997</v>
      </c>
      <c r="G26" s="4877"/>
      <c r="H26" s="5092"/>
      <c r="I26" s="1918" t="s">
        <v>689</v>
      </c>
      <c r="J26" s="4864" t="s">
        <v>688</v>
      </c>
      <c r="K26" s="2492" t="s">
        <v>118</v>
      </c>
      <c r="L26" s="2290">
        <v>200</v>
      </c>
      <c r="M26" s="2711" t="s">
        <v>995</v>
      </c>
      <c r="N26" s="2047" t="s">
        <v>288</v>
      </c>
      <c r="O26" s="2205">
        <v>0.7</v>
      </c>
      <c r="P26" s="1871"/>
      <c r="Q26" s="1871"/>
    </row>
    <row r="27" spans="1:24" s="15" customFormat="1" ht="17.45" customHeight="1" x14ac:dyDescent="0.25">
      <c r="A27" s="4872"/>
      <c r="B27" s="5118"/>
      <c r="C27" s="1953"/>
      <c r="D27" s="1952"/>
      <c r="E27" s="1975"/>
      <c r="F27" s="4838"/>
      <c r="G27" s="4877"/>
      <c r="H27" s="5092"/>
      <c r="I27" s="1908"/>
      <c r="J27" s="4865"/>
      <c r="K27" s="2458" t="s">
        <v>133</v>
      </c>
      <c r="L27" s="2260"/>
      <c r="M27" s="1942"/>
      <c r="N27" s="2089"/>
      <c r="O27" s="1990"/>
      <c r="P27" s="1871"/>
      <c r="Q27" s="1871"/>
    </row>
    <row r="28" spans="1:24" s="15" customFormat="1" ht="13.9" customHeight="1" x14ac:dyDescent="0.25">
      <c r="A28" s="4872"/>
      <c r="B28" s="5118"/>
      <c r="C28" s="1953"/>
      <c r="D28" s="1952"/>
      <c r="E28" s="1975"/>
      <c r="F28" s="4838"/>
      <c r="G28" s="4877"/>
      <c r="H28" s="5092"/>
      <c r="I28" s="1908"/>
      <c r="J28" s="1996"/>
      <c r="K28" s="2220" t="s">
        <v>199</v>
      </c>
      <c r="L28" s="2258"/>
      <c r="M28" s="1937"/>
      <c r="N28" s="1936"/>
      <c r="O28" s="2200"/>
      <c r="P28" s="1871"/>
      <c r="Q28" s="1871"/>
    </row>
    <row r="29" spans="1:24" s="15" customFormat="1" ht="15.75" customHeight="1" thickBot="1" x14ac:dyDescent="0.3">
      <c r="A29" s="4872"/>
      <c r="B29" s="5118"/>
      <c r="C29" s="1953"/>
      <c r="D29" s="1952"/>
      <c r="E29" s="1975"/>
      <c r="F29" s="1951"/>
      <c r="G29" s="4877"/>
      <c r="H29" s="5092"/>
      <c r="I29" s="1908"/>
      <c r="J29" s="1996"/>
      <c r="K29" s="2220" t="s">
        <v>134</v>
      </c>
      <c r="L29" s="2286">
        <v>23.6</v>
      </c>
      <c r="M29" s="2043"/>
      <c r="N29" s="2042"/>
      <c r="O29" s="2714"/>
      <c r="P29" s="1871"/>
      <c r="Q29" s="1871"/>
    </row>
    <row r="30" spans="1:24" s="15" customFormat="1" ht="15.6" customHeight="1" thickBot="1" x14ac:dyDescent="0.3">
      <c r="A30" s="4872"/>
      <c r="B30" s="5118"/>
      <c r="C30" s="1953"/>
      <c r="D30" s="1945"/>
      <c r="E30" s="1973"/>
      <c r="F30" s="151"/>
      <c r="G30" s="5126"/>
      <c r="H30" s="5114"/>
      <c r="I30" s="2713"/>
      <c r="J30" s="1999"/>
      <c r="K30" s="2213" t="s">
        <v>29</v>
      </c>
      <c r="L30" s="2712">
        <f>SUM(L26:L29)</f>
        <v>223.6</v>
      </c>
      <c r="M30" s="2048"/>
      <c r="N30" s="2047"/>
      <c r="O30" s="2205"/>
      <c r="P30" s="1871"/>
      <c r="Q30" s="1871"/>
    </row>
    <row r="31" spans="1:24" s="15" customFormat="1" ht="25.5" customHeight="1" x14ac:dyDescent="0.25">
      <c r="A31" s="4872"/>
      <c r="B31" s="5118"/>
      <c r="C31" s="2646"/>
      <c r="D31" s="1952" t="s">
        <v>74</v>
      </c>
      <c r="E31" s="1975"/>
      <c r="F31" s="1951" t="s">
        <v>996</v>
      </c>
      <c r="G31" s="2129"/>
      <c r="H31" s="2709"/>
      <c r="I31" s="1918" t="s">
        <v>689</v>
      </c>
      <c r="J31" s="4864" t="s">
        <v>688</v>
      </c>
      <c r="K31" s="2492" t="s">
        <v>118</v>
      </c>
      <c r="L31" s="2260">
        <v>6.7</v>
      </c>
      <c r="M31" s="2711" t="s">
        <v>995</v>
      </c>
      <c r="N31" s="2316" t="s">
        <v>288</v>
      </c>
      <c r="O31" s="1990">
        <v>0.76</v>
      </c>
      <c r="P31" s="1871"/>
      <c r="Q31" s="1871"/>
    </row>
    <row r="32" spans="1:24" s="15" customFormat="1" ht="16.5" customHeight="1" thickBot="1" x14ac:dyDescent="0.3">
      <c r="A32" s="4872"/>
      <c r="B32" s="5118"/>
      <c r="C32" s="2646"/>
      <c r="D32" s="1952"/>
      <c r="E32" s="1975"/>
      <c r="F32" s="1951"/>
      <c r="G32" s="2129"/>
      <c r="H32" s="2709"/>
      <c r="I32" s="1908"/>
      <c r="J32" s="4865"/>
      <c r="K32" s="2458" t="s">
        <v>133</v>
      </c>
      <c r="L32" s="2271"/>
      <c r="M32" s="1932"/>
      <c r="N32" s="2039"/>
      <c r="O32" s="2710"/>
      <c r="P32" s="1871"/>
      <c r="Q32" s="1871"/>
    </row>
    <row r="33" spans="1:24" s="15" customFormat="1" ht="15" customHeight="1" thickBot="1" x14ac:dyDescent="0.3">
      <c r="A33" s="4872"/>
      <c r="B33" s="5118"/>
      <c r="C33" s="2646"/>
      <c r="D33" s="1952"/>
      <c r="E33" s="1975"/>
      <c r="F33" s="1951"/>
      <c r="G33" s="2129"/>
      <c r="H33" s="2709"/>
      <c r="I33" s="1908"/>
      <c r="J33" s="1989"/>
      <c r="K33" s="2220" t="s">
        <v>199</v>
      </c>
      <c r="L33" s="2280"/>
      <c r="M33" s="20"/>
      <c r="N33" s="2053"/>
      <c r="O33" s="2708"/>
      <c r="P33" s="1871"/>
      <c r="Q33" s="1871"/>
    </row>
    <row r="34" spans="1:24" s="15" customFormat="1" ht="13.9" customHeight="1" thickBot="1" x14ac:dyDescent="0.3">
      <c r="A34" s="4872"/>
      <c r="B34" s="5118"/>
      <c r="C34" s="2646"/>
      <c r="D34" s="1945"/>
      <c r="E34" s="1973"/>
      <c r="F34" s="151"/>
      <c r="G34" s="2127"/>
      <c r="H34" s="2709"/>
      <c r="I34" s="1901"/>
      <c r="J34" s="1987"/>
      <c r="K34" s="2213" t="s">
        <v>29</v>
      </c>
      <c r="L34" s="2158">
        <f>SUM(L31:L33)</f>
        <v>6.7</v>
      </c>
      <c r="M34" s="20"/>
      <c r="N34" s="2053"/>
      <c r="O34" s="2708"/>
      <c r="P34" s="1871"/>
      <c r="Q34" s="1871"/>
    </row>
    <row r="35" spans="1:24" s="15" customFormat="1" ht="16.5" customHeight="1" thickBot="1" x14ac:dyDescent="0.3">
      <c r="A35" s="4872"/>
      <c r="B35" s="5118"/>
      <c r="C35" s="2648"/>
      <c r="D35" s="2542"/>
      <c r="E35" s="2542"/>
      <c r="F35" s="2707"/>
      <c r="G35" s="2706"/>
      <c r="H35" s="2705"/>
      <c r="I35" s="2353"/>
      <c r="J35" s="2704"/>
      <c r="K35" s="2645" t="s">
        <v>118</v>
      </c>
      <c r="L35" s="2703">
        <f>L12+L26+L21+L31</f>
        <v>331.7</v>
      </c>
      <c r="M35" s="20"/>
      <c r="N35" s="2053"/>
      <c r="O35" s="2052"/>
    </row>
    <row r="36" spans="1:24" s="15" customFormat="1" ht="16.5" customHeight="1" thickBot="1" x14ac:dyDescent="0.3">
      <c r="A36" s="4872"/>
      <c r="B36" s="5118"/>
      <c r="C36" s="2643"/>
      <c r="D36" s="2539"/>
      <c r="E36" s="2539"/>
      <c r="F36" s="2702"/>
      <c r="G36" s="2701"/>
      <c r="H36" s="2700"/>
      <c r="I36" s="2339"/>
      <c r="J36" s="2699"/>
      <c r="K36" s="2645" t="s">
        <v>199</v>
      </c>
      <c r="L36" s="2338">
        <f>L14+L23+L28</f>
        <v>378.1</v>
      </c>
      <c r="M36" s="1932"/>
      <c r="N36" s="2039"/>
      <c r="O36" s="2069"/>
    </row>
    <row r="37" spans="1:24" s="15" customFormat="1" ht="16.5" customHeight="1" thickBot="1" x14ac:dyDescent="0.3">
      <c r="A37" s="4872"/>
      <c r="B37" s="5118"/>
      <c r="C37" s="2643"/>
      <c r="D37" s="2539"/>
      <c r="E37" s="2539"/>
      <c r="F37" s="2702"/>
      <c r="G37" s="2701"/>
      <c r="H37" s="2700"/>
      <c r="I37" s="2339"/>
      <c r="J37" s="2699"/>
      <c r="K37" s="2645" t="s">
        <v>134</v>
      </c>
      <c r="L37" s="2209">
        <f>L15+L29+L24</f>
        <v>55</v>
      </c>
      <c r="M37" s="1932"/>
      <c r="N37" s="2039"/>
      <c r="O37" s="2069"/>
      <c r="S37" s="1870"/>
    </row>
    <row r="38" spans="1:24" s="15" customFormat="1" ht="15" customHeight="1" thickBot="1" x14ac:dyDescent="0.25">
      <c r="A38" s="4872"/>
      <c r="B38" s="5118"/>
      <c r="C38" s="5111"/>
      <c r="D38" s="5112"/>
      <c r="E38" s="5112"/>
      <c r="F38" s="5112"/>
      <c r="G38" s="5112"/>
      <c r="H38" s="5112"/>
      <c r="I38" s="5112"/>
      <c r="J38" s="5113"/>
      <c r="K38" s="2698" t="s">
        <v>29</v>
      </c>
      <c r="L38" s="2338">
        <f>SUM(L35:L37)</f>
        <v>764.8</v>
      </c>
      <c r="M38" s="20"/>
      <c r="N38" s="2053"/>
      <c r="O38" s="2052"/>
      <c r="S38" s="1870"/>
    </row>
    <row r="39" spans="1:24" s="15" customFormat="1" ht="21" customHeight="1" thickBot="1" x14ac:dyDescent="0.3">
      <c r="A39" s="1892" t="s">
        <v>33</v>
      </c>
      <c r="B39" s="2596" t="s">
        <v>33</v>
      </c>
      <c r="C39" s="5109" t="s">
        <v>685</v>
      </c>
      <c r="D39" s="5028"/>
      <c r="E39" s="5028"/>
      <c r="F39" s="5028"/>
      <c r="G39" s="5028"/>
      <c r="H39" s="5028"/>
      <c r="I39" s="5028"/>
      <c r="J39" s="5028"/>
      <c r="K39" s="5029"/>
      <c r="L39" s="2370">
        <f>L38</f>
        <v>764.8</v>
      </c>
      <c r="M39" s="4965"/>
      <c r="N39" s="4966"/>
      <c r="O39" s="4967"/>
      <c r="P39" s="1888"/>
      <c r="Q39" s="1888"/>
    </row>
    <row r="40" spans="1:24" s="15" customFormat="1" ht="18.75" customHeight="1" thickBot="1" x14ac:dyDescent="0.3">
      <c r="A40" s="1892" t="s">
        <v>33</v>
      </c>
      <c r="B40" s="2356" t="s">
        <v>35</v>
      </c>
      <c r="C40" s="2561" t="s">
        <v>994</v>
      </c>
      <c r="D40" s="2560"/>
      <c r="E40" s="2560"/>
      <c r="F40" s="2560"/>
      <c r="G40" s="2558"/>
      <c r="H40" s="2559"/>
      <c r="I40" s="2558"/>
      <c r="J40" s="2558"/>
      <c r="K40" s="2558"/>
      <c r="L40" s="2697"/>
      <c r="M40" s="2558"/>
      <c r="N40" s="2558"/>
      <c r="O40" s="2454"/>
      <c r="P40" s="2364"/>
      <c r="Q40" s="2364"/>
    </row>
    <row r="41" spans="1:24" s="15" customFormat="1" ht="21.75" customHeight="1" thickBot="1" x14ac:dyDescent="0.3">
      <c r="A41" s="4871"/>
      <c r="B41" s="4892"/>
      <c r="C41" s="2696"/>
      <c r="D41" s="2695"/>
      <c r="E41" s="2695"/>
      <c r="F41" s="2695"/>
      <c r="G41" s="2695"/>
      <c r="H41" s="2695"/>
      <c r="I41" s="2695"/>
      <c r="J41" s="2695"/>
      <c r="K41" s="2695"/>
      <c r="L41" s="1917"/>
      <c r="M41" s="2615" t="s">
        <v>993</v>
      </c>
      <c r="N41" s="2694" t="s">
        <v>46</v>
      </c>
      <c r="O41" s="2693">
        <v>100</v>
      </c>
      <c r="P41" s="2167"/>
      <c r="Q41" s="2167"/>
    </row>
    <row r="42" spans="1:24" s="15" customFormat="1" ht="21.75" customHeight="1" thickBot="1" x14ac:dyDescent="0.3">
      <c r="A42" s="4873"/>
      <c r="B42" s="4894"/>
      <c r="C42" s="2692"/>
      <c r="D42" s="2691"/>
      <c r="E42" s="2691"/>
      <c r="F42" s="2691"/>
      <c r="G42" s="2691"/>
      <c r="H42" s="2691"/>
      <c r="I42" s="2691"/>
      <c r="J42" s="2691"/>
      <c r="K42" s="2691"/>
      <c r="L42" s="1900"/>
      <c r="M42" s="2428" t="s">
        <v>370</v>
      </c>
      <c r="N42" s="2316" t="s">
        <v>46</v>
      </c>
      <c r="O42" s="1990">
        <v>13</v>
      </c>
      <c r="P42" s="1871"/>
      <c r="Q42" s="1871"/>
    </row>
    <row r="43" spans="1:24" s="15" customFormat="1" ht="41.25" customHeight="1" thickBot="1" x14ac:dyDescent="0.3">
      <c r="A43" s="1919" t="s">
        <v>33</v>
      </c>
      <c r="B43" s="2649" t="s">
        <v>35</v>
      </c>
      <c r="C43" s="2648" t="s">
        <v>33</v>
      </c>
      <c r="D43" s="2690"/>
      <c r="E43" s="2689"/>
      <c r="F43" s="2688" t="s">
        <v>992</v>
      </c>
      <c r="G43" s="4876" t="s">
        <v>982</v>
      </c>
      <c r="H43" s="4895" t="s">
        <v>40</v>
      </c>
      <c r="I43" s="2051" t="s">
        <v>848</v>
      </c>
      <c r="J43" s="2550" t="s">
        <v>892</v>
      </c>
      <c r="K43" s="2492"/>
      <c r="L43" s="2687"/>
      <c r="M43" s="2125" t="s">
        <v>991</v>
      </c>
      <c r="N43" s="2672" t="s">
        <v>46</v>
      </c>
      <c r="O43" s="2671">
        <v>4</v>
      </c>
      <c r="P43" s="2441"/>
      <c r="Q43" s="2441"/>
      <c r="R43" s="1870"/>
    </row>
    <row r="44" spans="1:24" s="15" customFormat="1" ht="12" customHeight="1" x14ac:dyDescent="0.2">
      <c r="A44" s="4871" t="s">
        <v>33</v>
      </c>
      <c r="B44" s="5049" t="s">
        <v>35</v>
      </c>
      <c r="C44" s="4880" t="s">
        <v>33</v>
      </c>
      <c r="D44" s="4868" t="s">
        <v>33</v>
      </c>
      <c r="E44" s="4911"/>
      <c r="F44" s="5071" t="s">
        <v>990</v>
      </c>
      <c r="G44" s="4877"/>
      <c r="H44" s="4896"/>
      <c r="I44" s="4861" t="s">
        <v>689</v>
      </c>
      <c r="J44" s="4988" t="s">
        <v>688</v>
      </c>
      <c r="K44" s="2659" t="s">
        <v>118</v>
      </c>
      <c r="L44" s="2686">
        <v>45</v>
      </c>
      <c r="M44" s="4996" t="s">
        <v>978</v>
      </c>
      <c r="N44" s="4942" t="s">
        <v>414</v>
      </c>
      <c r="O44" s="4963">
        <v>1</v>
      </c>
      <c r="P44" s="2015"/>
      <c r="Q44" s="2015"/>
      <c r="R44" s="2685"/>
      <c r="S44" s="2685"/>
      <c r="T44" s="2685"/>
      <c r="U44" s="2685"/>
      <c r="V44" s="2685"/>
      <c r="W44" s="2685"/>
      <c r="X44" s="2685"/>
    </row>
    <row r="45" spans="1:24" s="15" customFormat="1" ht="19.5" customHeight="1" x14ac:dyDescent="0.2">
      <c r="A45" s="4872"/>
      <c r="B45" s="5050"/>
      <c r="C45" s="4881"/>
      <c r="D45" s="4869"/>
      <c r="E45" s="4912"/>
      <c r="F45" s="4847"/>
      <c r="G45" s="4877"/>
      <c r="H45" s="4896"/>
      <c r="I45" s="4862"/>
      <c r="J45" s="4989"/>
      <c r="K45" s="2653" t="s">
        <v>133</v>
      </c>
      <c r="L45" s="2683"/>
      <c r="M45" s="4997"/>
      <c r="N45" s="4943"/>
      <c r="O45" s="4964"/>
      <c r="P45" s="2015"/>
      <c r="Q45" s="2015"/>
    </row>
    <row r="46" spans="1:24" s="15" customFormat="1" ht="15" customHeight="1" x14ac:dyDescent="0.2">
      <c r="A46" s="4872"/>
      <c r="B46" s="5050"/>
      <c r="C46" s="4881"/>
      <c r="D46" s="4869"/>
      <c r="E46" s="4912"/>
      <c r="F46" s="4847"/>
      <c r="G46" s="4877"/>
      <c r="H46" s="4896"/>
      <c r="I46" s="4862"/>
      <c r="J46" s="4990"/>
      <c r="K46" s="2677" t="s">
        <v>199</v>
      </c>
      <c r="L46" s="2684"/>
      <c r="M46" s="2682"/>
      <c r="N46" s="2545"/>
      <c r="O46" s="2681"/>
      <c r="P46" s="2441"/>
      <c r="Q46" s="2441"/>
    </row>
    <row r="47" spans="1:24" s="15" customFormat="1" ht="13.5" customHeight="1" thickBot="1" x14ac:dyDescent="0.25">
      <c r="A47" s="4872"/>
      <c r="B47" s="5050"/>
      <c r="C47" s="4881"/>
      <c r="D47" s="4869"/>
      <c r="E47" s="4912"/>
      <c r="F47" s="4847"/>
      <c r="G47" s="4877"/>
      <c r="H47" s="4896"/>
      <c r="I47" s="4862"/>
      <c r="J47" s="4990"/>
      <c r="K47" s="1871" t="s">
        <v>134</v>
      </c>
      <c r="L47" s="2683"/>
      <c r="M47" s="2682"/>
      <c r="N47" s="2545"/>
      <c r="O47" s="2681"/>
      <c r="P47" s="2441"/>
      <c r="Q47" s="2441"/>
    </row>
    <row r="48" spans="1:24" s="15" customFormat="1" ht="16.5" customHeight="1" thickBot="1" x14ac:dyDescent="0.25">
      <c r="A48" s="4873"/>
      <c r="B48" s="5051"/>
      <c r="C48" s="4882"/>
      <c r="D48" s="4870"/>
      <c r="E48" s="4913"/>
      <c r="F48" s="4848"/>
      <c r="G48" s="4877"/>
      <c r="H48" s="4896"/>
      <c r="I48" s="4863"/>
      <c r="J48" s="4991"/>
      <c r="K48" s="2650" t="s">
        <v>29</v>
      </c>
      <c r="L48" s="2680">
        <f>SUM(L44:L47)</f>
        <v>45</v>
      </c>
      <c r="M48" s="2679"/>
      <c r="N48" s="2448"/>
      <c r="O48" s="2678"/>
      <c r="P48" s="2441"/>
      <c r="Q48" s="2441"/>
    </row>
    <row r="49" spans="1:23" s="15" customFormat="1" ht="18" customHeight="1" x14ac:dyDescent="0.25">
      <c r="A49" s="4871" t="s">
        <v>33</v>
      </c>
      <c r="B49" s="5049" t="s">
        <v>35</v>
      </c>
      <c r="C49" s="4880" t="s">
        <v>33</v>
      </c>
      <c r="D49" s="4868" t="s">
        <v>103</v>
      </c>
      <c r="E49" s="4911"/>
      <c r="F49" s="4815" t="s">
        <v>989</v>
      </c>
      <c r="G49" s="4877"/>
      <c r="H49" s="4896"/>
      <c r="I49" s="4861" t="s">
        <v>689</v>
      </c>
      <c r="J49" s="4988" t="s">
        <v>688</v>
      </c>
      <c r="K49" s="2659" t="s">
        <v>118</v>
      </c>
      <c r="L49" s="2221"/>
      <c r="M49" s="4996" t="s">
        <v>978</v>
      </c>
      <c r="N49" s="4942" t="s">
        <v>414</v>
      </c>
      <c r="O49" s="4963">
        <v>1</v>
      </c>
      <c r="P49" s="2015"/>
      <c r="Q49" s="2015"/>
      <c r="U49" s="1870"/>
      <c r="W49" s="1870"/>
    </row>
    <row r="50" spans="1:23" s="15" customFormat="1" ht="16.5" customHeight="1" x14ac:dyDescent="0.25">
      <c r="A50" s="4872"/>
      <c r="B50" s="5050"/>
      <c r="C50" s="4881"/>
      <c r="D50" s="4869"/>
      <c r="E50" s="4912"/>
      <c r="F50" s="4838"/>
      <c r="G50" s="4877"/>
      <c r="H50" s="4896"/>
      <c r="I50" s="4862"/>
      <c r="J50" s="4989"/>
      <c r="K50" s="2653" t="s">
        <v>133</v>
      </c>
      <c r="L50" s="2652"/>
      <c r="M50" s="4997"/>
      <c r="N50" s="4943"/>
      <c r="O50" s="4964"/>
      <c r="P50" s="2015"/>
      <c r="Q50" s="2015"/>
    </row>
    <row r="51" spans="1:23" s="15" customFormat="1" ht="12.75" customHeight="1" x14ac:dyDescent="0.25">
      <c r="A51" s="4872"/>
      <c r="B51" s="5050"/>
      <c r="C51" s="4881"/>
      <c r="D51" s="4869"/>
      <c r="E51" s="4912"/>
      <c r="F51" s="4838"/>
      <c r="G51" s="4877"/>
      <c r="H51" s="4896"/>
      <c r="I51" s="4862"/>
      <c r="J51" s="4990"/>
      <c r="K51" s="2677" t="s">
        <v>199</v>
      </c>
      <c r="L51" s="2676"/>
      <c r="M51" s="2449"/>
      <c r="N51" s="2448"/>
      <c r="O51" s="2675"/>
      <c r="P51" s="2441"/>
      <c r="Q51" s="2441"/>
    </row>
    <row r="52" spans="1:23" s="15" customFormat="1" ht="10.5" customHeight="1" thickBot="1" x14ac:dyDescent="0.3">
      <c r="A52" s="4872"/>
      <c r="B52" s="5050"/>
      <c r="C52" s="4881"/>
      <c r="D52" s="4869"/>
      <c r="E52" s="4912"/>
      <c r="F52" s="4838"/>
      <c r="G52" s="4877"/>
      <c r="H52" s="4896"/>
      <c r="I52" s="4862"/>
      <c r="J52" s="4990"/>
      <c r="K52" s="1871" t="s">
        <v>134</v>
      </c>
      <c r="L52" s="2485"/>
      <c r="M52" s="2449"/>
      <c r="N52" s="2448"/>
      <c r="O52" s="2675"/>
      <c r="P52" s="2441"/>
      <c r="Q52" s="2441"/>
      <c r="U52" s="1870"/>
    </row>
    <row r="53" spans="1:23" s="15" customFormat="1" ht="18.75" customHeight="1" thickBot="1" x14ac:dyDescent="0.3">
      <c r="A53" s="4873"/>
      <c r="B53" s="5051"/>
      <c r="C53" s="4882"/>
      <c r="D53" s="4870"/>
      <c r="E53" s="4913"/>
      <c r="F53" s="4816"/>
      <c r="G53" s="4877"/>
      <c r="H53" s="4896"/>
      <c r="I53" s="4863"/>
      <c r="J53" s="4991"/>
      <c r="K53" s="2650" t="s">
        <v>29</v>
      </c>
      <c r="L53" s="2482">
        <f>SUM(L49:L52)</f>
        <v>0</v>
      </c>
      <c r="M53" s="2018"/>
      <c r="N53" s="2674"/>
      <c r="O53" s="2673"/>
      <c r="P53" s="2441"/>
      <c r="Q53" s="2441"/>
    </row>
    <row r="54" spans="1:23" s="15" customFormat="1" ht="30.75" customHeight="1" x14ac:dyDescent="0.25">
      <c r="A54" s="1919" t="s">
        <v>33</v>
      </c>
      <c r="B54" s="2649" t="s">
        <v>35</v>
      </c>
      <c r="C54" s="2648" t="s">
        <v>33</v>
      </c>
      <c r="D54" s="1959" t="s">
        <v>97</v>
      </c>
      <c r="E54" s="1979"/>
      <c r="F54" s="4946" t="s">
        <v>988</v>
      </c>
      <c r="G54" s="4877"/>
      <c r="H54" s="4896"/>
      <c r="I54" s="4861" t="s">
        <v>716</v>
      </c>
      <c r="J54" s="2311" t="s">
        <v>278</v>
      </c>
      <c r="K54" s="2492" t="s">
        <v>118</v>
      </c>
      <c r="L54" s="2221">
        <v>41.3</v>
      </c>
      <c r="M54" s="2125" t="s">
        <v>987</v>
      </c>
      <c r="N54" s="2672" t="s">
        <v>46</v>
      </c>
      <c r="O54" s="2671">
        <v>0</v>
      </c>
      <c r="P54" s="2441"/>
      <c r="Q54" s="2441"/>
      <c r="R54" s="1870"/>
      <c r="S54" s="1870"/>
    </row>
    <row r="55" spans="1:23" s="15" customFormat="1" ht="16.5" customHeight="1" x14ac:dyDescent="0.25">
      <c r="A55" s="1955"/>
      <c r="B55" s="2647"/>
      <c r="C55" s="2646"/>
      <c r="D55" s="1952"/>
      <c r="E55" s="1975"/>
      <c r="F55" s="4947"/>
      <c r="G55" s="4877"/>
      <c r="H55" s="4896"/>
      <c r="I55" s="4862"/>
      <c r="J55" s="2272"/>
      <c r="K55" s="2458" t="s">
        <v>133</v>
      </c>
      <c r="L55" s="2489"/>
      <c r="M55" s="2670" t="s">
        <v>986</v>
      </c>
      <c r="N55" s="2669" t="s">
        <v>46</v>
      </c>
      <c r="O55" s="2668">
        <v>50</v>
      </c>
      <c r="P55" s="2667"/>
      <c r="Q55" s="2667"/>
      <c r="R55" s="1870"/>
    </row>
    <row r="56" spans="1:23" s="15" customFormat="1" ht="19.5" customHeight="1" thickBot="1" x14ac:dyDescent="0.3">
      <c r="A56" s="1955"/>
      <c r="B56" s="2647"/>
      <c r="C56" s="2646"/>
      <c r="D56" s="1952"/>
      <c r="E56" s="1975"/>
      <c r="F56" s="4947"/>
      <c r="G56" s="4877"/>
      <c r="H56" s="4896"/>
      <c r="I56" s="4862"/>
      <c r="J56" s="2272"/>
      <c r="K56" s="2220" t="s">
        <v>199</v>
      </c>
      <c r="L56" s="2657">
        <v>78.400000000000006</v>
      </c>
      <c r="M56" s="2666"/>
      <c r="N56" s="2115"/>
      <c r="O56" s="1984"/>
      <c r="R56" s="1870"/>
    </row>
    <row r="57" spans="1:23" s="15" customFormat="1" ht="13.5" customHeight="1" thickBot="1" x14ac:dyDescent="0.3">
      <c r="A57" s="1948"/>
      <c r="B57" s="2644"/>
      <c r="C57" s="2643"/>
      <c r="D57" s="1945"/>
      <c r="E57" s="1900"/>
      <c r="F57" s="2665"/>
      <c r="G57" s="4878"/>
      <c r="H57" s="4896"/>
      <c r="I57" s="4863"/>
      <c r="J57" s="2269"/>
      <c r="K57" s="2213" t="s">
        <v>29</v>
      </c>
      <c r="L57" s="2664">
        <v>90</v>
      </c>
      <c r="M57" s="20"/>
      <c r="N57" s="2053"/>
      <c r="O57" s="2052"/>
      <c r="R57" s="1870"/>
    </row>
    <row r="58" spans="1:23" s="15" customFormat="1" ht="21.75" customHeight="1" x14ac:dyDescent="0.25">
      <c r="A58" s="4871" t="s">
        <v>33</v>
      </c>
      <c r="B58" s="5049" t="s">
        <v>35</v>
      </c>
      <c r="C58" s="4880" t="s">
        <v>33</v>
      </c>
      <c r="D58" s="4868" t="s">
        <v>91</v>
      </c>
      <c r="E58" s="4861"/>
      <c r="F58" s="4038" t="s">
        <v>985</v>
      </c>
      <c r="G58" s="4876" t="s">
        <v>982</v>
      </c>
      <c r="H58" s="4896"/>
      <c r="I58" s="4861" t="s">
        <v>716</v>
      </c>
      <c r="J58" s="4970" t="s">
        <v>278</v>
      </c>
      <c r="K58" s="2492" t="s">
        <v>118</v>
      </c>
      <c r="L58" s="2663">
        <v>25</v>
      </c>
      <c r="M58" s="5078" t="s">
        <v>984</v>
      </c>
      <c r="N58" s="5010" t="s">
        <v>414</v>
      </c>
      <c r="O58" s="4986">
        <v>9600</v>
      </c>
      <c r="P58" s="2015"/>
      <c r="Q58" s="2015"/>
      <c r="R58" s="1870"/>
      <c r="T58" s="1870"/>
      <c r="U58" s="1870"/>
    </row>
    <row r="59" spans="1:23" s="15" customFormat="1" ht="12.75" customHeight="1" thickBot="1" x14ac:dyDescent="0.3">
      <c r="A59" s="4872"/>
      <c r="B59" s="5050"/>
      <c r="C59" s="4881"/>
      <c r="D59" s="4869"/>
      <c r="E59" s="4862"/>
      <c r="F59" s="4867"/>
      <c r="G59" s="4877"/>
      <c r="H59" s="4896"/>
      <c r="I59" s="4862"/>
      <c r="J59" s="4971"/>
      <c r="K59" s="2662" t="s">
        <v>133</v>
      </c>
      <c r="L59" s="2219">
        <v>0</v>
      </c>
      <c r="M59" s="5079"/>
      <c r="N59" s="5065"/>
      <c r="O59" s="4987"/>
      <c r="P59" s="2015"/>
      <c r="Q59" s="2015"/>
      <c r="R59" s="1870"/>
    </row>
    <row r="60" spans="1:23" s="15" customFormat="1" ht="18.75" customHeight="1" thickBot="1" x14ac:dyDescent="0.3">
      <c r="A60" s="4872"/>
      <c r="B60" s="5050"/>
      <c r="C60" s="4881"/>
      <c r="D60" s="4869"/>
      <c r="E60" s="4862"/>
      <c r="F60" s="4867"/>
      <c r="G60" s="4877"/>
      <c r="H60" s="4896"/>
      <c r="I60" s="4862"/>
      <c r="J60" s="4971"/>
      <c r="K60" s="2111" t="s">
        <v>199</v>
      </c>
      <c r="L60" s="2661">
        <v>37</v>
      </c>
      <c r="M60" s="1942"/>
      <c r="N60" s="2089"/>
      <c r="O60" s="2088"/>
      <c r="R60" s="1870"/>
    </row>
    <row r="61" spans="1:23" s="15" customFormat="1" ht="19.5" customHeight="1" thickBot="1" x14ac:dyDescent="0.3">
      <c r="A61" s="4873"/>
      <c r="B61" s="5051"/>
      <c r="C61" s="4882"/>
      <c r="D61" s="4870"/>
      <c r="E61" s="4863"/>
      <c r="F61" s="4031"/>
      <c r="G61" s="4877"/>
      <c r="H61" s="4897"/>
      <c r="I61" s="4863"/>
      <c r="J61" s="4972"/>
      <c r="K61" s="2650" t="s">
        <v>29</v>
      </c>
      <c r="L61" s="2482">
        <f>L58+L59+L60</f>
        <v>62</v>
      </c>
      <c r="M61" s="2253"/>
      <c r="N61" s="2115"/>
      <c r="O61" s="1984"/>
    </row>
    <row r="62" spans="1:23" s="15" customFormat="1" ht="19.5" customHeight="1" x14ac:dyDescent="0.25">
      <c r="A62" s="1919" t="s">
        <v>33</v>
      </c>
      <c r="B62" s="2649" t="s">
        <v>35</v>
      </c>
      <c r="C62" s="2648" t="s">
        <v>33</v>
      </c>
      <c r="D62" s="1959" t="s">
        <v>88</v>
      </c>
      <c r="E62" s="1979"/>
      <c r="F62" s="2660" t="s">
        <v>983</v>
      </c>
      <c r="G62" s="4876" t="s">
        <v>982</v>
      </c>
      <c r="H62" s="4895" t="s">
        <v>40</v>
      </c>
      <c r="I62" s="1979" t="s">
        <v>716</v>
      </c>
      <c r="J62" s="2311" t="s">
        <v>278</v>
      </c>
      <c r="K62" s="2659" t="s">
        <v>118</v>
      </c>
      <c r="L62" s="2221">
        <v>40</v>
      </c>
      <c r="M62" s="5066" t="s">
        <v>981</v>
      </c>
      <c r="N62" s="5068" t="s">
        <v>288</v>
      </c>
      <c r="O62" s="4963">
        <v>188.08</v>
      </c>
      <c r="P62" s="2015"/>
      <c r="Q62" s="2015"/>
      <c r="R62" s="1870"/>
      <c r="S62" s="2329"/>
      <c r="T62" s="1871"/>
      <c r="U62" s="1870"/>
      <c r="W62" s="1870"/>
    </row>
    <row r="63" spans="1:23" s="15" customFormat="1" ht="19.5" customHeight="1" x14ac:dyDescent="0.25">
      <c r="A63" s="1955"/>
      <c r="B63" s="2647"/>
      <c r="C63" s="2646"/>
      <c r="D63" s="1952"/>
      <c r="E63" s="1975"/>
      <c r="F63" s="2656"/>
      <c r="G63" s="4877"/>
      <c r="H63" s="4896"/>
      <c r="I63" s="1975"/>
      <c r="J63" s="2310"/>
      <c r="K63" s="2653" t="s">
        <v>133</v>
      </c>
      <c r="L63" s="2652">
        <v>0</v>
      </c>
      <c r="M63" s="5067"/>
      <c r="N63" s="5069"/>
      <c r="O63" s="4964"/>
      <c r="P63" s="2015"/>
      <c r="Q63" s="2015"/>
    </row>
    <row r="64" spans="1:23" s="15" customFormat="1" ht="19.5" customHeight="1" thickBot="1" x14ac:dyDescent="0.3">
      <c r="A64" s="1955"/>
      <c r="B64" s="2647"/>
      <c r="C64" s="2646"/>
      <c r="D64" s="1952"/>
      <c r="E64" s="1975"/>
      <c r="F64" s="2656"/>
      <c r="G64" s="4877"/>
      <c r="H64" s="4896"/>
      <c r="I64" s="1975"/>
      <c r="J64" s="2658"/>
      <c r="K64" s="1700" t="s">
        <v>199</v>
      </c>
      <c r="L64" s="2657">
        <v>90</v>
      </c>
      <c r="M64" s="1937"/>
      <c r="N64" s="1936"/>
      <c r="O64" s="1935"/>
      <c r="R64" s="1870"/>
    </row>
    <row r="65" spans="1:21" s="15" customFormat="1" ht="19.5" customHeight="1" thickBot="1" x14ac:dyDescent="0.3">
      <c r="A65" s="1948"/>
      <c r="B65" s="2644"/>
      <c r="C65" s="2643"/>
      <c r="D65" s="1945"/>
      <c r="E65" s="1973"/>
      <c r="F65" s="2656"/>
      <c r="G65" s="4877"/>
      <c r="H65" s="4896"/>
      <c r="I65" s="1975"/>
      <c r="J65" s="2655"/>
      <c r="K65" s="2650" t="s">
        <v>29</v>
      </c>
      <c r="L65" s="2482">
        <f>SUM(L62:L64)</f>
        <v>130</v>
      </c>
      <c r="M65" s="1897"/>
      <c r="N65" s="2039"/>
      <c r="O65" s="2069"/>
    </row>
    <row r="66" spans="1:21" s="15" customFormat="1" ht="19.5" customHeight="1" x14ac:dyDescent="0.25">
      <c r="A66" s="1919" t="s">
        <v>33</v>
      </c>
      <c r="B66" s="2649" t="s">
        <v>35</v>
      </c>
      <c r="C66" s="2648" t="s">
        <v>33</v>
      </c>
      <c r="D66" s="1959" t="s">
        <v>83</v>
      </c>
      <c r="E66" s="1979"/>
      <c r="F66" s="193" t="s">
        <v>980</v>
      </c>
      <c r="G66" s="4877"/>
      <c r="H66" s="4896"/>
      <c r="I66" s="1979" t="s">
        <v>716</v>
      </c>
      <c r="J66" s="2311" t="s">
        <v>278</v>
      </c>
      <c r="K66" s="2653" t="s">
        <v>118</v>
      </c>
      <c r="L66" s="2489">
        <v>76</v>
      </c>
      <c r="M66" s="5070" t="s">
        <v>979</v>
      </c>
      <c r="N66" s="4984" t="s">
        <v>414</v>
      </c>
      <c r="O66" s="4985">
        <v>2</v>
      </c>
      <c r="P66" s="2015"/>
      <c r="Q66" s="2015"/>
      <c r="S66" s="2329"/>
      <c r="T66" s="1871"/>
      <c r="U66" s="1870"/>
    </row>
    <row r="67" spans="1:21" s="15" customFormat="1" ht="19.5" customHeight="1" x14ac:dyDescent="0.25">
      <c r="A67" s="1955"/>
      <c r="B67" s="2647"/>
      <c r="C67" s="2646"/>
      <c r="D67" s="1952"/>
      <c r="E67" s="1975"/>
      <c r="F67" s="2152"/>
      <c r="G67" s="4877"/>
      <c r="H67" s="4896"/>
      <c r="I67" s="1975"/>
      <c r="J67" s="2310"/>
      <c r="K67" s="2653" t="s">
        <v>133</v>
      </c>
      <c r="L67" s="2652">
        <v>0</v>
      </c>
      <c r="M67" s="4997"/>
      <c r="N67" s="4943"/>
      <c r="O67" s="4964"/>
      <c r="P67" s="2015"/>
      <c r="Q67" s="2015"/>
      <c r="S67" s="1870"/>
    </row>
    <row r="68" spans="1:21" s="15" customFormat="1" ht="19.5" customHeight="1" thickBot="1" x14ac:dyDescent="0.3">
      <c r="A68" s="1955"/>
      <c r="B68" s="2647"/>
      <c r="C68" s="2646"/>
      <c r="D68" s="1952"/>
      <c r="E68" s="1975"/>
      <c r="F68" s="2152"/>
      <c r="G68" s="4877"/>
      <c r="H68" s="4896"/>
      <c r="I68" s="1975"/>
      <c r="J68" s="2310"/>
      <c r="K68" s="1871" t="s">
        <v>199</v>
      </c>
      <c r="L68" s="2654">
        <v>0</v>
      </c>
      <c r="M68" s="2043"/>
      <c r="N68" s="2042"/>
      <c r="O68" s="2000"/>
      <c r="S68" s="1870"/>
    </row>
    <row r="69" spans="1:21" s="15" customFormat="1" ht="14.25" customHeight="1" thickBot="1" x14ac:dyDescent="0.3">
      <c r="A69" s="1948"/>
      <c r="B69" s="2644"/>
      <c r="C69" s="2643"/>
      <c r="D69" s="1945"/>
      <c r="E69" s="1973"/>
      <c r="F69" s="2149"/>
      <c r="G69" s="4877"/>
      <c r="H69" s="4896"/>
      <c r="I69" s="1973"/>
      <c r="J69" s="2308"/>
      <c r="K69" s="2650" t="s">
        <v>29</v>
      </c>
      <c r="L69" s="2482">
        <f>SUM(L66:L68)</f>
        <v>76</v>
      </c>
      <c r="M69" s="1932"/>
      <c r="N69" s="2039"/>
      <c r="O69" s="1994"/>
    </row>
    <row r="70" spans="1:21" s="15" customFormat="1" ht="18" hidden="1" customHeight="1" x14ac:dyDescent="0.25">
      <c r="A70" s="1919" t="s">
        <v>33</v>
      </c>
      <c r="B70" s="2649" t="s">
        <v>35</v>
      </c>
      <c r="C70" s="2648" t="s">
        <v>33</v>
      </c>
      <c r="D70" s="1952"/>
      <c r="E70" s="1979"/>
      <c r="F70" s="5184"/>
      <c r="G70" s="4877"/>
      <c r="H70" s="4896"/>
      <c r="I70" s="1979" t="s">
        <v>716</v>
      </c>
      <c r="J70" s="2311" t="s">
        <v>278</v>
      </c>
      <c r="K70" s="2653" t="s">
        <v>118</v>
      </c>
      <c r="L70" s="2221">
        <v>0</v>
      </c>
      <c r="M70" s="4996" t="s">
        <v>978</v>
      </c>
      <c r="N70" s="4942" t="s">
        <v>414</v>
      </c>
      <c r="O70" s="4982">
        <v>1</v>
      </c>
      <c r="P70" s="2015"/>
      <c r="Q70" s="2015"/>
    </row>
    <row r="71" spans="1:21" s="15" customFormat="1" ht="19.5" hidden="1" customHeight="1" x14ac:dyDescent="0.25">
      <c r="A71" s="1955"/>
      <c r="B71" s="2647"/>
      <c r="C71" s="2646"/>
      <c r="D71" s="1952"/>
      <c r="E71" s="1975"/>
      <c r="F71" s="5185"/>
      <c r="G71" s="4877"/>
      <c r="H71" s="4896"/>
      <c r="I71" s="1975"/>
      <c r="J71" s="2310"/>
      <c r="K71" s="2653" t="s">
        <v>133</v>
      </c>
      <c r="L71" s="2652"/>
      <c r="M71" s="4997"/>
      <c r="N71" s="4943"/>
      <c r="O71" s="4983"/>
      <c r="P71" s="2015"/>
      <c r="Q71" s="2015"/>
    </row>
    <row r="72" spans="1:21" s="15" customFormat="1" ht="16.5" hidden="1" customHeight="1" thickBot="1" x14ac:dyDescent="0.3">
      <c r="A72" s="1955"/>
      <c r="B72" s="2647"/>
      <c r="C72" s="2646"/>
      <c r="D72" s="1952"/>
      <c r="E72" s="1975"/>
      <c r="F72" s="5185"/>
      <c r="G72" s="4877"/>
      <c r="H72" s="4896"/>
      <c r="I72" s="1975"/>
      <c r="J72" s="2310"/>
      <c r="K72" s="1871" t="s">
        <v>199</v>
      </c>
      <c r="L72" s="2651">
        <v>0</v>
      </c>
      <c r="M72" s="2432"/>
      <c r="N72" s="2076"/>
      <c r="O72" s="2377"/>
    </row>
    <row r="73" spans="1:21" s="15" customFormat="1" ht="21.75" hidden="1" customHeight="1" thickBot="1" x14ac:dyDescent="0.3">
      <c r="A73" s="1948"/>
      <c r="B73" s="2644"/>
      <c r="C73" s="2643"/>
      <c r="D73" s="1945"/>
      <c r="E73" s="1973"/>
      <c r="F73" s="5186"/>
      <c r="G73" s="4878"/>
      <c r="H73" s="4897"/>
      <c r="I73" s="1973"/>
      <c r="J73" s="2308"/>
      <c r="K73" s="2650" t="s">
        <v>29</v>
      </c>
      <c r="L73" s="2482">
        <f>SUM(L70:L72)</f>
        <v>0</v>
      </c>
      <c r="M73" s="1932"/>
      <c r="N73" s="2039"/>
      <c r="O73" s="1994"/>
    </row>
    <row r="74" spans="1:21" s="15" customFormat="1" ht="19.5" customHeight="1" thickBot="1" x14ac:dyDescent="0.3">
      <c r="A74" s="1919" t="s">
        <v>33</v>
      </c>
      <c r="B74" s="2649" t="s">
        <v>35</v>
      </c>
      <c r="C74" s="2648" t="s">
        <v>33</v>
      </c>
      <c r="D74" s="4900"/>
      <c r="E74" s="4900"/>
      <c r="F74" s="4900"/>
      <c r="G74" s="4900"/>
      <c r="H74" s="4900"/>
      <c r="I74" s="4900"/>
      <c r="J74" s="5026"/>
      <c r="K74" s="2645" t="s">
        <v>118</v>
      </c>
      <c r="L74" s="2209">
        <f>L54+L58+L62+L66+L49+L70+L44</f>
        <v>227.3</v>
      </c>
      <c r="M74" s="2067"/>
      <c r="N74" s="2439"/>
      <c r="O74" s="2109"/>
      <c r="S74" s="1870"/>
    </row>
    <row r="75" spans="1:21" s="15" customFormat="1" ht="19.5" customHeight="1" thickBot="1" x14ac:dyDescent="0.3">
      <c r="A75" s="1955"/>
      <c r="B75" s="2647"/>
      <c r="C75" s="2646"/>
      <c r="D75" s="4900"/>
      <c r="E75" s="4900"/>
      <c r="F75" s="4900"/>
      <c r="G75" s="4900"/>
      <c r="H75" s="4900"/>
      <c r="I75" s="4900"/>
      <c r="J75" s="5026"/>
      <c r="K75" s="2645" t="s">
        <v>199</v>
      </c>
      <c r="L75" s="2338">
        <f>L56+L60+L64+L68+L51+L72+L46</f>
        <v>205.4</v>
      </c>
      <c r="M75" s="1904"/>
      <c r="N75" s="1903"/>
      <c r="O75" s="2000"/>
      <c r="S75" s="1870"/>
    </row>
    <row r="76" spans="1:21" s="15" customFormat="1" ht="19.5" customHeight="1" thickBot="1" x14ac:dyDescent="0.3">
      <c r="A76" s="1955"/>
      <c r="B76" s="2647"/>
      <c r="C76" s="2646"/>
      <c r="D76" s="2343"/>
      <c r="E76" s="2343"/>
      <c r="F76" s="2343"/>
      <c r="G76" s="2343"/>
      <c r="H76" s="2343"/>
      <c r="I76" s="2343"/>
      <c r="J76" s="2343"/>
      <c r="K76" s="2645" t="s">
        <v>134</v>
      </c>
      <c r="L76" s="2209">
        <f>L47+L52</f>
        <v>0</v>
      </c>
      <c r="M76" s="1904"/>
      <c r="N76" s="1903"/>
      <c r="O76" s="2000"/>
      <c r="S76" s="1870"/>
    </row>
    <row r="77" spans="1:21" s="15" customFormat="1" ht="22.5" customHeight="1" thickBot="1" x14ac:dyDescent="0.3">
      <c r="A77" s="1948"/>
      <c r="B77" s="2644"/>
      <c r="C77" s="2643"/>
      <c r="D77" s="4901"/>
      <c r="E77" s="4901"/>
      <c r="F77" s="4901"/>
      <c r="G77" s="4901"/>
      <c r="H77" s="4901"/>
      <c r="I77" s="4901"/>
      <c r="J77" s="4901"/>
      <c r="K77" s="2621" t="s">
        <v>29</v>
      </c>
      <c r="L77" s="2642">
        <f>SUM(L74:L76)</f>
        <v>432.70000000000005</v>
      </c>
      <c r="M77" s="1897"/>
      <c r="N77" s="1896"/>
      <c r="O77" s="1994"/>
      <c r="S77" s="1870"/>
    </row>
    <row r="78" spans="1:21" s="15" customFormat="1" ht="37.5" customHeight="1" thickBot="1" x14ac:dyDescent="0.3">
      <c r="A78" s="4871" t="s">
        <v>33</v>
      </c>
      <c r="B78" s="5052" t="s">
        <v>35</v>
      </c>
      <c r="C78" s="5025" t="s">
        <v>35</v>
      </c>
      <c r="D78" s="5115"/>
      <c r="E78" s="4861"/>
      <c r="F78" s="2641" t="s">
        <v>972</v>
      </c>
      <c r="G78" s="4876" t="s">
        <v>977</v>
      </c>
      <c r="H78" s="4895" t="s">
        <v>40</v>
      </c>
      <c r="I78" s="4861" t="s">
        <v>716</v>
      </c>
      <c r="J78" s="4973" t="s">
        <v>278</v>
      </c>
      <c r="K78" s="2640"/>
      <c r="L78" s="2639"/>
      <c r="M78" s="2638" t="s">
        <v>976</v>
      </c>
      <c r="N78" s="2637" t="s">
        <v>288</v>
      </c>
      <c r="O78" s="2636"/>
      <c r="P78" s="2475"/>
      <c r="Q78" s="2475"/>
    </row>
    <row r="79" spans="1:21" s="15" customFormat="1" ht="33.75" customHeight="1" thickBot="1" x14ac:dyDescent="0.3">
      <c r="A79" s="4872"/>
      <c r="B79" s="5053"/>
      <c r="C79" s="5026"/>
      <c r="D79" s="5116"/>
      <c r="E79" s="4862"/>
      <c r="F79" s="2632"/>
      <c r="G79" s="4877"/>
      <c r="H79" s="4896"/>
      <c r="I79" s="4862"/>
      <c r="J79" s="4974"/>
      <c r="K79" s="2640" t="s">
        <v>118</v>
      </c>
      <c r="L79" s="2639">
        <f>L83</f>
        <v>60</v>
      </c>
      <c r="M79" s="2638" t="s">
        <v>975</v>
      </c>
      <c r="N79" s="2637" t="s">
        <v>288</v>
      </c>
      <c r="O79" s="2636"/>
      <c r="P79" s="2475"/>
      <c r="Q79" s="2475"/>
    </row>
    <row r="80" spans="1:21" s="15" customFormat="1" ht="25.5" customHeight="1" x14ac:dyDescent="0.25">
      <c r="A80" s="4872"/>
      <c r="B80" s="5053"/>
      <c r="C80" s="5026"/>
      <c r="D80" s="5116"/>
      <c r="E80" s="4862"/>
      <c r="F80" s="2632"/>
      <c r="G80" s="4877"/>
      <c r="H80" s="4896"/>
      <c r="I80" s="4862"/>
      <c r="J80" s="4974"/>
      <c r="K80" s="2471" t="s">
        <v>133</v>
      </c>
      <c r="L80" s="2546"/>
      <c r="M80" s="2635" t="s">
        <v>974</v>
      </c>
      <c r="N80" s="2634" t="s">
        <v>288</v>
      </c>
      <c r="O80" s="2633"/>
      <c r="P80" s="2475"/>
      <c r="Q80" s="2475"/>
    </row>
    <row r="81" spans="1:21" s="15" customFormat="1" ht="23.25" customHeight="1" thickBot="1" x14ac:dyDescent="0.3">
      <c r="A81" s="4872"/>
      <c r="B81" s="5053"/>
      <c r="C81" s="5026"/>
      <c r="D81" s="5116"/>
      <c r="E81" s="4862"/>
      <c r="F81" s="2632"/>
      <c r="G81" s="4877"/>
      <c r="H81" s="4896"/>
      <c r="I81" s="4862"/>
      <c r="J81" s="4974"/>
      <c r="K81" s="2505" t="s">
        <v>199</v>
      </c>
      <c r="L81" s="2631"/>
      <c r="M81" s="2630" t="s">
        <v>973</v>
      </c>
      <c r="N81" s="2629" t="s">
        <v>46</v>
      </c>
      <c r="O81" s="2628"/>
      <c r="P81" s="2460"/>
      <c r="Q81" s="2460"/>
    </row>
    <row r="82" spans="1:21" s="15" customFormat="1" ht="31.5" customHeight="1" thickBot="1" x14ac:dyDescent="0.3">
      <c r="A82" s="4873"/>
      <c r="B82" s="5054"/>
      <c r="C82" s="5027"/>
      <c r="D82" s="2093"/>
      <c r="E82" s="4862"/>
      <c r="F82" s="2570"/>
      <c r="G82" s="4877"/>
      <c r="H82" s="4896"/>
      <c r="I82" s="4862"/>
      <c r="J82" s="4974"/>
      <c r="K82" s="2627" t="s">
        <v>29</v>
      </c>
      <c r="L82" s="2626">
        <f>SUM(L79:L81)</f>
        <v>60</v>
      </c>
      <c r="M82" s="2623"/>
      <c r="N82" s="2047"/>
      <c r="O82" s="2046"/>
    </row>
    <row r="83" spans="1:21" s="15" customFormat="1" ht="15" customHeight="1" thickBot="1" x14ac:dyDescent="0.3">
      <c r="A83" s="1919" t="s">
        <v>33</v>
      </c>
      <c r="B83" s="2481" t="s">
        <v>35</v>
      </c>
      <c r="C83" s="1960" t="s">
        <v>35</v>
      </c>
      <c r="D83" s="2625" t="s">
        <v>33</v>
      </c>
      <c r="E83" s="4862"/>
      <c r="F83" s="4033" t="s">
        <v>972</v>
      </c>
      <c r="G83" s="4877"/>
      <c r="H83" s="4896"/>
      <c r="I83" s="4862"/>
      <c r="J83" s="4974"/>
      <c r="K83" s="2624" t="s">
        <v>118</v>
      </c>
      <c r="L83" s="2290">
        <v>60</v>
      </c>
      <c r="M83" s="2623"/>
      <c r="N83" s="2047"/>
      <c r="O83" s="2046"/>
    </row>
    <row r="84" spans="1:21" s="15" customFormat="1" ht="25.5" customHeight="1" thickBot="1" x14ac:dyDescent="0.3">
      <c r="A84" s="1955"/>
      <c r="B84" s="2466"/>
      <c r="C84" s="1953"/>
      <c r="D84" s="2622"/>
      <c r="E84" s="4862"/>
      <c r="F84" s="4879"/>
      <c r="G84" s="4877"/>
      <c r="H84" s="4896"/>
      <c r="I84" s="4862"/>
      <c r="J84" s="4975"/>
      <c r="K84" s="2621" t="s">
        <v>29</v>
      </c>
      <c r="L84" s="2209">
        <f>SUM(L83)</f>
        <v>60</v>
      </c>
      <c r="M84" s="19"/>
      <c r="N84" s="2053"/>
      <c r="O84" s="2567"/>
    </row>
    <row r="85" spans="1:21" s="15" customFormat="1" ht="26.25" customHeight="1" thickBot="1" x14ac:dyDescent="0.3">
      <c r="A85" s="1892" t="s">
        <v>33</v>
      </c>
      <c r="B85" s="2596" t="s">
        <v>35</v>
      </c>
      <c r="C85" s="5109" t="s">
        <v>685</v>
      </c>
      <c r="D85" s="5028"/>
      <c r="E85" s="5028"/>
      <c r="F85" s="5028"/>
      <c r="G85" s="5028"/>
      <c r="H85" s="5028"/>
      <c r="I85" s="5028"/>
      <c r="J85" s="5028"/>
      <c r="K85" s="5029"/>
      <c r="L85" s="2370">
        <f>L77+L82</f>
        <v>492.70000000000005</v>
      </c>
      <c r="M85" s="4965"/>
      <c r="N85" s="4966"/>
      <c r="O85" s="4967"/>
      <c r="P85" s="1888"/>
      <c r="Q85" s="1888"/>
    </row>
    <row r="86" spans="1:21" s="15" customFormat="1" ht="19.5" customHeight="1" thickBot="1" x14ac:dyDescent="0.3">
      <c r="A86" s="2609" t="s">
        <v>33</v>
      </c>
      <c r="B86" s="2608" t="s">
        <v>103</v>
      </c>
      <c r="C86" s="2143" t="s">
        <v>971</v>
      </c>
      <c r="D86" s="2619"/>
      <c r="E86" s="2619"/>
      <c r="F86" s="2619"/>
      <c r="G86" s="2619"/>
      <c r="H86" s="2620"/>
      <c r="I86" s="2619"/>
      <c r="J86" s="2619"/>
      <c r="K86" s="2618"/>
      <c r="L86" s="2618"/>
      <c r="M86" s="2618"/>
      <c r="N86" s="2618"/>
      <c r="O86" s="2617"/>
      <c r="P86" s="2616"/>
      <c r="Q86" s="2616"/>
      <c r="R86" s="2616"/>
    </row>
    <row r="87" spans="1:21" s="15" customFormat="1" ht="24.75" customHeight="1" thickBot="1" x14ac:dyDescent="0.3">
      <c r="A87" s="1902"/>
      <c r="B87" s="2363"/>
      <c r="C87" s="4902"/>
      <c r="D87" s="4903"/>
      <c r="E87" s="4903"/>
      <c r="F87" s="4903"/>
      <c r="G87" s="4903"/>
      <c r="H87" s="4903"/>
      <c r="I87" s="4903"/>
      <c r="J87" s="4903"/>
      <c r="K87" s="4903"/>
      <c r="L87" s="4904"/>
      <c r="M87" s="2615" t="s">
        <v>970</v>
      </c>
      <c r="N87" s="2588" t="s">
        <v>46</v>
      </c>
      <c r="O87" s="2567"/>
    </row>
    <row r="88" spans="1:21" s="15" customFormat="1" ht="15" customHeight="1" thickBot="1" x14ac:dyDescent="0.3">
      <c r="A88" s="1978" t="s">
        <v>33</v>
      </c>
      <c r="B88" s="2126" t="s">
        <v>103</v>
      </c>
      <c r="C88" s="1960" t="s">
        <v>33</v>
      </c>
      <c r="D88" s="5115"/>
      <c r="E88" s="4861"/>
      <c r="F88" s="4145" t="s">
        <v>967</v>
      </c>
      <c r="G88" s="5072" t="s">
        <v>969</v>
      </c>
      <c r="H88" s="4895" t="s">
        <v>40</v>
      </c>
      <c r="I88" s="4861" t="s">
        <v>716</v>
      </c>
      <c r="J88" s="4973" t="s">
        <v>278</v>
      </c>
      <c r="K88" s="2614" t="s">
        <v>118</v>
      </c>
      <c r="L88" s="2209">
        <f>L91</f>
        <v>0</v>
      </c>
      <c r="M88" s="1942"/>
      <c r="N88" s="2613"/>
      <c r="O88" s="2373"/>
      <c r="U88" s="1870"/>
    </row>
    <row r="89" spans="1:21" s="15" customFormat="1" ht="16.5" customHeight="1" thickBot="1" x14ac:dyDescent="0.3">
      <c r="A89" s="1909"/>
      <c r="B89" s="2113"/>
      <c r="C89" s="1953"/>
      <c r="D89" s="5116"/>
      <c r="E89" s="4862"/>
      <c r="F89" s="4148"/>
      <c r="G89" s="5073"/>
      <c r="H89" s="4896"/>
      <c r="I89" s="4862"/>
      <c r="J89" s="4974"/>
      <c r="K89" s="2612" t="s">
        <v>133</v>
      </c>
      <c r="L89" s="2263">
        <v>0</v>
      </c>
      <c r="M89" s="2257" t="s">
        <v>968</v>
      </c>
      <c r="N89" s="2315" t="s">
        <v>46</v>
      </c>
      <c r="O89" s="2130">
        <v>12</v>
      </c>
      <c r="P89" s="2015"/>
      <c r="Q89" s="2015"/>
    </row>
    <row r="90" spans="1:21" s="15" customFormat="1" ht="15" customHeight="1" thickBot="1" x14ac:dyDescent="0.25">
      <c r="A90" s="1902"/>
      <c r="B90" s="2108"/>
      <c r="C90" s="1946"/>
      <c r="D90" s="5187"/>
      <c r="E90" s="4862"/>
      <c r="F90" s="2611"/>
      <c r="G90" s="5073"/>
      <c r="H90" s="4896"/>
      <c r="I90" s="4862"/>
      <c r="J90" s="4974"/>
      <c r="K90" s="2106" t="s">
        <v>29</v>
      </c>
      <c r="L90" s="2263">
        <f>SUM(L88:L89)</f>
        <v>0</v>
      </c>
      <c r="M90" s="1932"/>
      <c r="N90" s="2566"/>
      <c r="O90" s="1944"/>
    </row>
    <row r="91" spans="1:21" s="15" customFormat="1" ht="15" customHeight="1" thickBot="1" x14ac:dyDescent="0.3">
      <c r="A91" s="1978" t="s">
        <v>33</v>
      </c>
      <c r="B91" s="2543" t="s">
        <v>103</v>
      </c>
      <c r="C91" s="1960" t="s">
        <v>33</v>
      </c>
      <c r="D91" s="4868" t="s">
        <v>33</v>
      </c>
      <c r="E91" s="4862"/>
      <c r="F91" s="3978" t="s">
        <v>967</v>
      </c>
      <c r="G91" s="5073"/>
      <c r="H91" s="4896"/>
      <c r="I91" s="4862"/>
      <c r="J91" s="4974"/>
      <c r="K91" s="2610" t="s">
        <v>118</v>
      </c>
      <c r="L91" s="2219">
        <v>0</v>
      </c>
      <c r="M91" s="1932"/>
      <c r="N91" s="2566"/>
      <c r="O91" s="1944"/>
    </row>
    <row r="92" spans="1:21" s="15" customFormat="1" ht="15" customHeight="1" thickBot="1" x14ac:dyDescent="0.25">
      <c r="A92" s="1902"/>
      <c r="B92" s="2363"/>
      <c r="C92" s="1946"/>
      <c r="D92" s="4870"/>
      <c r="E92" s="4863"/>
      <c r="F92" s="3980"/>
      <c r="G92" s="5074"/>
      <c r="H92" s="4897"/>
      <c r="I92" s="4863"/>
      <c r="J92" s="4975"/>
      <c r="K92" s="2437" t="s">
        <v>29</v>
      </c>
      <c r="L92" s="2147">
        <f>SUM(L91)</f>
        <v>0</v>
      </c>
      <c r="M92" s="1932"/>
      <c r="N92" s="2566"/>
      <c r="O92" s="1944"/>
    </row>
    <row r="93" spans="1:21" s="15" customFormat="1" ht="15" customHeight="1" thickBot="1" x14ac:dyDescent="0.3">
      <c r="A93" s="1892" t="s">
        <v>33</v>
      </c>
      <c r="B93" s="1894" t="s">
        <v>103</v>
      </c>
      <c r="C93" s="5028" t="s">
        <v>685</v>
      </c>
      <c r="D93" s="5028"/>
      <c r="E93" s="5028"/>
      <c r="F93" s="5028"/>
      <c r="G93" s="5028"/>
      <c r="H93" s="5028"/>
      <c r="I93" s="5028"/>
      <c r="J93" s="5028"/>
      <c r="K93" s="5029"/>
      <c r="L93" s="2456">
        <f>L90</f>
        <v>0</v>
      </c>
      <c r="M93" s="4965"/>
      <c r="N93" s="4966"/>
      <c r="O93" s="4967"/>
      <c r="P93" s="1888"/>
      <c r="Q93" s="1888"/>
    </row>
    <row r="94" spans="1:21" s="15" customFormat="1" ht="15" customHeight="1" thickBot="1" x14ac:dyDescent="0.3">
      <c r="A94" s="2609" t="s">
        <v>33</v>
      </c>
      <c r="B94" s="2608" t="s">
        <v>101</v>
      </c>
      <c r="C94" s="2607" t="s">
        <v>966</v>
      </c>
      <c r="D94" s="2605"/>
      <c r="E94" s="2605"/>
      <c r="F94" s="2605"/>
      <c r="G94" s="2605"/>
      <c r="H94" s="2606"/>
      <c r="I94" s="2605"/>
      <c r="J94" s="2605"/>
      <c r="K94" s="2605"/>
      <c r="L94" s="2605"/>
      <c r="M94" s="2594"/>
      <c r="N94" s="2594"/>
      <c r="O94" s="2604"/>
      <c r="P94" s="2603"/>
      <c r="Q94" s="2603"/>
    </row>
    <row r="95" spans="1:21" s="15" customFormat="1" ht="24" customHeight="1" x14ac:dyDescent="0.25">
      <c r="A95" s="4871"/>
      <c r="B95" s="5100"/>
      <c r="C95" s="5047"/>
      <c r="D95" s="5106"/>
      <c r="E95" s="5045"/>
      <c r="F95" s="5045"/>
      <c r="G95" s="5045"/>
      <c r="H95" s="5045"/>
      <c r="I95" s="5045"/>
      <c r="J95" s="5045"/>
      <c r="K95" s="5045"/>
      <c r="L95" s="4949"/>
      <c r="M95" s="2032" t="s">
        <v>965</v>
      </c>
      <c r="N95" s="2031" t="s">
        <v>75</v>
      </c>
      <c r="O95" s="2602" t="s">
        <v>961</v>
      </c>
      <c r="P95" s="2350"/>
      <c r="Q95" s="2350"/>
    </row>
    <row r="96" spans="1:21" s="15" customFormat="1" ht="22.5" customHeight="1" thickBot="1" x14ac:dyDescent="0.3">
      <c r="A96" s="4872"/>
      <c r="B96" s="5101"/>
      <c r="C96" s="5110"/>
      <c r="D96" s="4905"/>
      <c r="E96" s="4906"/>
      <c r="F96" s="4906"/>
      <c r="G96" s="4906"/>
      <c r="H96" s="4906"/>
      <c r="I96" s="4906"/>
      <c r="J96" s="4906"/>
      <c r="K96" s="4906"/>
      <c r="L96" s="4950"/>
      <c r="M96" s="2029" t="s">
        <v>964</v>
      </c>
      <c r="N96" s="2601" t="s">
        <v>46</v>
      </c>
      <c r="O96" s="2600" t="s">
        <v>963</v>
      </c>
      <c r="P96" s="2350"/>
      <c r="Q96" s="2350"/>
    </row>
    <row r="97" spans="1:21" s="15" customFormat="1" ht="38.25" customHeight="1" thickBot="1" x14ac:dyDescent="0.3">
      <c r="A97" s="4873"/>
      <c r="B97" s="5102"/>
      <c r="C97" s="5048"/>
      <c r="D97" s="5064"/>
      <c r="E97" s="5046"/>
      <c r="F97" s="5046"/>
      <c r="G97" s="5046"/>
      <c r="H97" s="5046"/>
      <c r="I97" s="5046"/>
      <c r="J97" s="5046"/>
      <c r="K97" s="5046"/>
      <c r="L97" s="4951"/>
      <c r="M97" s="2035" t="s">
        <v>962</v>
      </c>
      <c r="N97" s="2017" t="s">
        <v>75</v>
      </c>
      <c r="O97" s="2599" t="s">
        <v>961</v>
      </c>
      <c r="P97" s="2350"/>
      <c r="Q97" s="2350"/>
    </row>
    <row r="98" spans="1:21" s="15" customFormat="1" ht="15" customHeight="1" thickBot="1" x14ac:dyDescent="0.3">
      <c r="A98" s="4871" t="s">
        <v>33</v>
      </c>
      <c r="B98" s="4898" t="s">
        <v>101</v>
      </c>
      <c r="C98" s="4880" t="s">
        <v>33</v>
      </c>
      <c r="D98" s="2598"/>
      <c r="E98" s="4861"/>
      <c r="F98" s="5042" t="s">
        <v>959</v>
      </c>
      <c r="G98" s="4961" t="s">
        <v>960</v>
      </c>
      <c r="H98" s="5091" t="s">
        <v>40</v>
      </c>
      <c r="I98" s="4861" t="s">
        <v>716</v>
      </c>
      <c r="J98" s="4864" t="s">
        <v>278</v>
      </c>
      <c r="K98" s="2176" t="s">
        <v>118</v>
      </c>
      <c r="L98" s="2209">
        <f>L101</f>
        <v>0</v>
      </c>
      <c r="M98" s="1957"/>
      <c r="N98" s="2089"/>
      <c r="O98" s="2088"/>
    </row>
    <row r="99" spans="1:21" s="15" customFormat="1" ht="16.5" customHeight="1" thickBot="1" x14ac:dyDescent="0.3">
      <c r="A99" s="4872"/>
      <c r="B99" s="4890"/>
      <c r="C99" s="4881"/>
      <c r="D99" s="2597"/>
      <c r="E99" s="4862"/>
      <c r="F99" s="5043"/>
      <c r="G99" s="4962"/>
      <c r="H99" s="5092"/>
      <c r="I99" s="4862"/>
      <c r="J99" s="4865"/>
      <c r="K99" s="2174" t="s">
        <v>133</v>
      </c>
      <c r="L99" s="2263"/>
      <c r="M99" s="1950"/>
      <c r="N99" s="1936"/>
      <c r="O99" s="1988"/>
    </row>
    <row r="100" spans="1:21" s="15" customFormat="1" ht="18" customHeight="1" thickBot="1" x14ac:dyDescent="0.3">
      <c r="A100" s="4873"/>
      <c r="B100" s="4891"/>
      <c r="C100" s="4882"/>
      <c r="D100" s="2090"/>
      <c r="E100" s="4862"/>
      <c r="F100" s="5044"/>
      <c r="G100" s="4962"/>
      <c r="H100" s="5092"/>
      <c r="I100" s="4862"/>
      <c r="J100" s="4865"/>
      <c r="K100" s="2171" t="s">
        <v>29</v>
      </c>
      <c r="L100" s="2263">
        <f>SUM(L98:L99)</f>
        <v>0</v>
      </c>
      <c r="M100" s="1986"/>
      <c r="N100" s="2115"/>
      <c r="O100" s="1984"/>
    </row>
    <row r="101" spans="1:21" s="15" customFormat="1" ht="18" customHeight="1" thickBot="1" x14ac:dyDescent="0.3">
      <c r="A101" s="4871" t="s">
        <v>33</v>
      </c>
      <c r="B101" s="4892" t="s">
        <v>101</v>
      </c>
      <c r="C101" s="4880" t="s">
        <v>33</v>
      </c>
      <c r="D101" s="4868" t="s">
        <v>33</v>
      </c>
      <c r="E101" s="4862"/>
      <c r="F101" s="3978" t="s">
        <v>959</v>
      </c>
      <c r="G101" s="4962"/>
      <c r="H101" s="5092"/>
      <c r="I101" s="4862"/>
      <c r="J101" s="4865"/>
      <c r="K101" s="2156" t="s">
        <v>118</v>
      </c>
      <c r="L101" s="1992">
        <v>0</v>
      </c>
      <c r="M101" s="1932"/>
      <c r="N101" s="2566"/>
      <c r="O101" s="1944"/>
    </row>
    <row r="102" spans="1:21" s="15" customFormat="1" ht="18" customHeight="1" thickBot="1" x14ac:dyDescent="0.25">
      <c r="A102" s="4873"/>
      <c r="B102" s="4894"/>
      <c r="C102" s="4882"/>
      <c r="D102" s="4870"/>
      <c r="E102" s="4863"/>
      <c r="F102" s="3980"/>
      <c r="G102" s="5077"/>
      <c r="H102" s="5093"/>
      <c r="I102" s="4863"/>
      <c r="J102" s="4866"/>
      <c r="K102" s="2437" t="s">
        <v>29</v>
      </c>
      <c r="L102" s="2147">
        <f>SUM(L101)</f>
        <v>0</v>
      </c>
      <c r="M102" s="1932"/>
      <c r="N102" s="2566"/>
      <c r="O102" s="1944"/>
    </row>
    <row r="103" spans="1:21" s="15" customFormat="1" ht="15" customHeight="1" thickBot="1" x14ac:dyDescent="0.3">
      <c r="A103" s="1892" t="s">
        <v>33</v>
      </c>
      <c r="B103" s="1894" t="s">
        <v>101</v>
      </c>
      <c r="C103" s="5028" t="s">
        <v>685</v>
      </c>
      <c r="D103" s="5028"/>
      <c r="E103" s="5028"/>
      <c r="F103" s="5028"/>
      <c r="G103" s="5028"/>
      <c r="H103" s="5028"/>
      <c r="I103" s="5028"/>
      <c r="J103" s="5028"/>
      <c r="K103" s="5029"/>
      <c r="L103" s="2456">
        <f>L100</f>
        <v>0</v>
      </c>
      <c r="M103" s="5005"/>
      <c r="N103" s="5006"/>
      <c r="O103" s="5007"/>
      <c r="P103" s="1888"/>
      <c r="Q103" s="1888"/>
    </row>
    <row r="104" spans="1:21" s="15" customFormat="1" ht="18" customHeight="1" thickBot="1" x14ac:dyDescent="0.3">
      <c r="A104" s="1892" t="s">
        <v>33</v>
      </c>
      <c r="B104" s="2596" t="s">
        <v>97</v>
      </c>
      <c r="C104" s="2143" t="s">
        <v>958</v>
      </c>
      <c r="D104" s="2594"/>
      <c r="E104" s="2594"/>
      <c r="F104" s="2594"/>
      <c r="G104" s="2594"/>
      <c r="H104" s="2595"/>
      <c r="I104" s="2594"/>
      <c r="J104" s="2594"/>
      <c r="K104" s="2594"/>
      <c r="L104" s="2594"/>
      <c r="M104" s="2593"/>
      <c r="N104" s="2593"/>
      <c r="O104" s="2592"/>
    </row>
    <row r="105" spans="1:21" s="15" customFormat="1" ht="50.25" customHeight="1" thickBot="1" x14ac:dyDescent="0.3">
      <c r="A105" s="4871"/>
      <c r="B105" s="5100"/>
      <c r="C105" s="5047"/>
      <c r="D105" s="5045"/>
      <c r="E105" s="5045"/>
      <c r="F105" s="5045"/>
      <c r="G105" s="5045"/>
      <c r="H105" s="5045"/>
      <c r="I105" s="5045"/>
      <c r="J105" s="5045"/>
      <c r="K105" s="5045"/>
      <c r="L105" s="4949"/>
      <c r="M105" s="2591" t="s">
        <v>957</v>
      </c>
      <c r="N105" s="2031" t="s">
        <v>75</v>
      </c>
      <c r="O105" s="2590" t="s">
        <v>691</v>
      </c>
      <c r="P105" s="2589"/>
      <c r="Q105" s="2589"/>
    </row>
    <row r="106" spans="1:21" s="15" customFormat="1" ht="54" customHeight="1" thickBot="1" x14ac:dyDescent="0.3">
      <c r="A106" s="4873"/>
      <c r="B106" s="5102"/>
      <c r="C106" s="5048"/>
      <c r="D106" s="5046"/>
      <c r="E106" s="5046"/>
      <c r="F106" s="5046"/>
      <c r="G106" s="5046"/>
      <c r="H106" s="5046"/>
      <c r="I106" s="5046"/>
      <c r="J106" s="5046"/>
      <c r="K106" s="5046"/>
      <c r="L106" s="4951"/>
      <c r="M106" s="2553" t="s">
        <v>956</v>
      </c>
      <c r="N106" s="2588" t="s">
        <v>46</v>
      </c>
      <c r="O106" s="2562">
        <v>1</v>
      </c>
      <c r="P106" s="2160"/>
      <c r="Q106" s="2160"/>
    </row>
    <row r="107" spans="1:21" s="15" customFormat="1" ht="30" customHeight="1" thickBot="1" x14ac:dyDescent="0.3">
      <c r="A107" s="4871" t="s">
        <v>33</v>
      </c>
      <c r="B107" s="4898" t="s">
        <v>97</v>
      </c>
      <c r="C107" s="4880" t="s">
        <v>33</v>
      </c>
      <c r="D107" s="4868"/>
      <c r="E107" s="4861"/>
      <c r="F107" s="257" t="s">
        <v>955</v>
      </c>
      <c r="G107" s="4961" t="s">
        <v>954</v>
      </c>
      <c r="H107" s="4895" t="s">
        <v>40</v>
      </c>
      <c r="I107" s="4861" t="s">
        <v>503</v>
      </c>
      <c r="J107" s="4864" t="s">
        <v>953</v>
      </c>
      <c r="K107" s="2176" t="s">
        <v>118</v>
      </c>
      <c r="L107" s="2175">
        <f>L111</f>
        <v>2516.4</v>
      </c>
      <c r="M107" s="2032" t="s">
        <v>952</v>
      </c>
      <c r="N107" s="2587" t="s">
        <v>929</v>
      </c>
      <c r="O107" s="2168" t="s">
        <v>562</v>
      </c>
      <c r="P107" s="2167"/>
      <c r="Q107" s="2167"/>
      <c r="U107" s="1870"/>
    </row>
    <row r="108" spans="1:21" s="15" customFormat="1" ht="15" customHeight="1" thickBot="1" x14ac:dyDescent="0.3">
      <c r="A108" s="4872"/>
      <c r="B108" s="4890"/>
      <c r="C108" s="4881"/>
      <c r="D108" s="4869"/>
      <c r="E108" s="4862"/>
      <c r="F108" s="2586"/>
      <c r="G108" s="4962"/>
      <c r="H108" s="4896"/>
      <c r="I108" s="4862"/>
      <c r="J108" s="4865"/>
      <c r="K108" s="2174" t="s">
        <v>133</v>
      </c>
      <c r="L108" s="2170">
        <f>SUM(L112)</f>
        <v>0</v>
      </c>
      <c r="M108" s="1950"/>
      <c r="N108" s="1936"/>
      <c r="O108" s="1988"/>
    </row>
    <row r="109" spans="1:21" s="15" customFormat="1" ht="15" customHeight="1" thickBot="1" x14ac:dyDescent="0.3">
      <c r="A109" s="4872"/>
      <c r="B109" s="4890"/>
      <c r="C109" s="4881"/>
      <c r="D109" s="4869"/>
      <c r="E109" s="4862"/>
      <c r="F109" s="2586"/>
      <c r="G109" s="4962"/>
      <c r="H109" s="4896"/>
      <c r="I109" s="4862"/>
      <c r="J109" s="4865"/>
      <c r="K109" s="2173" t="s">
        <v>134</v>
      </c>
      <c r="L109" s="2170">
        <f>L113</f>
        <v>145</v>
      </c>
      <c r="M109" s="1950"/>
      <c r="N109" s="1936"/>
      <c r="O109" s="1988"/>
    </row>
    <row r="110" spans="1:21" s="15" customFormat="1" ht="18.75" customHeight="1" thickBot="1" x14ac:dyDescent="0.3">
      <c r="A110" s="4873"/>
      <c r="B110" s="4891"/>
      <c r="C110" s="4882"/>
      <c r="D110" s="4870"/>
      <c r="E110" s="4862"/>
      <c r="F110" s="2539"/>
      <c r="G110" s="4962"/>
      <c r="H110" s="4896"/>
      <c r="I110" s="4862"/>
      <c r="J110" s="4865"/>
      <c r="K110" s="2171" t="s">
        <v>29</v>
      </c>
      <c r="L110" s="2170">
        <f>SUM(L107:L109)</f>
        <v>2661.4</v>
      </c>
      <c r="M110" s="1986"/>
      <c r="N110" s="2115"/>
      <c r="O110" s="1984"/>
    </row>
    <row r="111" spans="1:21" s="15" customFormat="1" ht="18.75" customHeight="1" thickBot="1" x14ac:dyDescent="0.3">
      <c r="A111" s="1955" t="s">
        <v>33</v>
      </c>
      <c r="B111" s="2057" t="s">
        <v>97</v>
      </c>
      <c r="C111" s="2576" t="s">
        <v>33</v>
      </c>
      <c r="D111" s="2415" t="s">
        <v>33</v>
      </c>
      <c r="E111" s="4862"/>
      <c r="F111" s="4033" t="s">
        <v>951</v>
      </c>
      <c r="G111" s="4962"/>
      <c r="H111" s="4896"/>
      <c r="I111" s="4862"/>
      <c r="J111" s="4865"/>
      <c r="K111" s="2156" t="s">
        <v>118</v>
      </c>
      <c r="L111" s="2568">
        <v>2516.4</v>
      </c>
      <c r="M111" s="2067"/>
      <c r="N111" s="2047"/>
      <c r="O111" s="2066"/>
      <c r="S111" s="1870"/>
      <c r="U111" s="1870"/>
    </row>
    <row r="112" spans="1:21" s="15" customFormat="1" ht="18.75" customHeight="1" thickBot="1" x14ac:dyDescent="0.3">
      <c r="A112" s="1955"/>
      <c r="B112" s="2057"/>
      <c r="C112" s="2576"/>
      <c r="D112" s="2415"/>
      <c r="E112" s="4862"/>
      <c r="F112" s="4879"/>
      <c r="G112" s="4962"/>
      <c r="H112" s="4896"/>
      <c r="I112" s="4862"/>
      <c r="J112" s="4865"/>
      <c r="K112" s="288" t="s">
        <v>133</v>
      </c>
      <c r="L112" s="2219">
        <v>0</v>
      </c>
      <c r="M112" s="1904"/>
      <c r="N112" s="2042"/>
      <c r="O112" s="2091"/>
      <c r="S112" s="1870"/>
    </row>
    <row r="113" spans="1:21" s="15" customFormat="1" ht="32.25" customHeight="1" thickBot="1" x14ac:dyDescent="0.3">
      <c r="A113" s="1955"/>
      <c r="B113" s="2057"/>
      <c r="C113" s="2576"/>
      <c r="D113" s="2415"/>
      <c r="E113" s="4862"/>
      <c r="F113" s="4879"/>
      <c r="G113" s="4962"/>
      <c r="H113" s="4896"/>
      <c r="I113" s="4862"/>
      <c r="J113" s="4865"/>
      <c r="K113" s="288" t="s">
        <v>134</v>
      </c>
      <c r="L113" s="2219">
        <v>145</v>
      </c>
      <c r="M113" s="1904"/>
      <c r="N113" s="2042"/>
      <c r="O113" s="2091"/>
      <c r="R113" s="1870"/>
      <c r="S113" s="1870"/>
      <c r="U113" s="1870"/>
    </row>
    <row r="114" spans="1:21" s="15" customFormat="1" ht="19.5" customHeight="1" thickBot="1" x14ac:dyDescent="0.3">
      <c r="A114" s="1902"/>
      <c r="B114" s="2108"/>
      <c r="C114" s="2150"/>
      <c r="D114" s="2414"/>
      <c r="E114" s="4863"/>
      <c r="F114" s="4034"/>
      <c r="G114" s="4962"/>
      <c r="H114" s="4896"/>
      <c r="I114" s="4863"/>
      <c r="J114" s="4866"/>
      <c r="K114" s="2578" t="s">
        <v>29</v>
      </c>
      <c r="L114" s="2147">
        <f>SUM(L111:L113)</f>
        <v>2661.4</v>
      </c>
      <c r="M114" s="1897"/>
      <c r="N114" s="2039"/>
      <c r="O114" s="2069"/>
    </row>
    <row r="115" spans="1:21" s="15" customFormat="1" ht="19.5" customHeight="1" thickBot="1" x14ac:dyDescent="0.3">
      <c r="A115" s="1955" t="s">
        <v>33</v>
      </c>
      <c r="B115" s="2057" t="s">
        <v>97</v>
      </c>
      <c r="C115" s="2576" t="s">
        <v>33</v>
      </c>
      <c r="D115" s="2575" t="s">
        <v>35</v>
      </c>
      <c r="E115" s="1908"/>
      <c r="F115" s="4038" t="s">
        <v>950</v>
      </c>
      <c r="G115" s="4962"/>
      <c r="H115" s="4896"/>
      <c r="I115" s="1908" t="s">
        <v>39</v>
      </c>
      <c r="J115" s="1980" t="s">
        <v>949</v>
      </c>
      <c r="K115" s="2156" t="s">
        <v>118</v>
      </c>
      <c r="L115" s="2280">
        <v>0</v>
      </c>
      <c r="M115" s="2585" t="s">
        <v>948</v>
      </c>
      <c r="N115" s="2584" t="s">
        <v>113</v>
      </c>
      <c r="O115" s="2583">
        <v>1</v>
      </c>
      <c r="P115" s="2582"/>
    </row>
    <row r="116" spans="1:21" s="15" customFormat="1" ht="19.5" customHeight="1" thickBot="1" x14ac:dyDescent="0.3">
      <c r="A116" s="1909"/>
      <c r="B116" s="2113"/>
      <c r="C116" s="2009"/>
      <c r="D116" s="2575"/>
      <c r="E116" s="1908"/>
      <c r="F116" s="4867"/>
      <c r="G116" s="4962"/>
      <c r="H116" s="4896"/>
      <c r="I116" s="1908"/>
      <c r="J116" s="1980"/>
      <c r="K116" s="288" t="s">
        <v>133</v>
      </c>
      <c r="L116" s="2271">
        <v>0</v>
      </c>
      <c r="M116" s="2581"/>
      <c r="N116" s="2580"/>
      <c r="O116" s="2579"/>
    </row>
    <row r="117" spans="1:21" s="15" customFormat="1" ht="19.5" customHeight="1" thickBot="1" x14ac:dyDescent="0.3">
      <c r="A117" s="1909"/>
      <c r="B117" s="2113"/>
      <c r="C117" s="2009"/>
      <c r="D117" s="2575"/>
      <c r="E117" s="1908"/>
      <c r="F117" s="4867"/>
      <c r="G117" s="4962"/>
      <c r="H117" s="4896"/>
      <c r="I117" s="1908"/>
      <c r="J117" s="1980"/>
      <c r="K117" s="288" t="s">
        <v>134</v>
      </c>
      <c r="L117" s="2271">
        <v>0</v>
      </c>
      <c r="M117" s="1903"/>
      <c r="N117" s="2042"/>
      <c r="O117" s="2091"/>
    </row>
    <row r="118" spans="1:21" s="15" customFormat="1" ht="19.5" customHeight="1" thickBot="1" x14ac:dyDescent="0.3">
      <c r="A118" s="1909"/>
      <c r="B118" s="2113"/>
      <c r="C118" s="2009"/>
      <c r="D118" s="2575"/>
      <c r="E118" s="1908"/>
      <c r="F118" s="4031"/>
      <c r="G118" s="5077"/>
      <c r="H118" s="4897"/>
      <c r="I118" s="1908"/>
      <c r="J118" s="1980"/>
      <c r="K118" s="2578" t="s">
        <v>29</v>
      </c>
      <c r="L118" s="2147">
        <f>SUM(L115:L117)</f>
        <v>0</v>
      </c>
      <c r="M118" s="1904"/>
      <c r="N118" s="2042"/>
      <c r="O118" s="2091"/>
    </row>
    <row r="119" spans="1:21" s="15" customFormat="1" ht="15" customHeight="1" thickBot="1" x14ac:dyDescent="0.3">
      <c r="A119" s="1955" t="s">
        <v>33</v>
      </c>
      <c r="B119" s="2057" t="s">
        <v>97</v>
      </c>
      <c r="C119" s="2576" t="s">
        <v>35</v>
      </c>
      <c r="D119" s="5075"/>
      <c r="E119" s="4861"/>
      <c r="F119" s="5042" t="s">
        <v>943</v>
      </c>
      <c r="G119" s="4961" t="s">
        <v>947</v>
      </c>
      <c r="H119" s="4895" t="s">
        <v>40</v>
      </c>
      <c r="I119" s="4861" t="s">
        <v>946</v>
      </c>
      <c r="J119" s="4864" t="s">
        <v>945</v>
      </c>
      <c r="K119" s="2577" t="s">
        <v>118</v>
      </c>
      <c r="L119" s="2175">
        <f>L122</f>
        <v>0</v>
      </c>
      <c r="M119" s="2397" t="s">
        <v>944</v>
      </c>
      <c r="N119" s="2031" t="s">
        <v>46</v>
      </c>
      <c r="O119" s="2506"/>
      <c r="P119" s="2467"/>
      <c r="Q119" s="2467"/>
    </row>
    <row r="120" spans="1:21" s="15" customFormat="1" ht="23.25" customHeight="1" thickBot="1" x14ac:dyDescent="0.3">
      <c r="A120" s="1955"/>
      <c r="B120" s="2057"/>
      <c r="C120" s="2576"/>
      <c r="D120" s="5075"/>
      <c r="E120" s="4862"/>
      <c r="F120" s="5043"/>
      <c r="G120" s="4962"/>
      <c r="H120" s="4896"/>
      <c r="I120" s="4862"/>
      <c r="J120" s="4865"/>
      <c r="K120" s="2574" t="s">
        <v>133</v>
      </c>
      <c r="L120" s="2170">
        <f>L123</f>
        <v>0</v>
      </c>
      <c r="M120" s="2573"/>
      <c r="N120" s="2528"/>
      <c r="O120" s="2572"/>
      <c r="P120" s="2475"/>
      <c r="Q120" s="2475"/>
    </row>
    <row r="121" spans="1:21" s="15" customFormat="1" ht="15" customHeight="1" thickBot="1" x14ac:dyDescent="0.3">
      <c r="A121" s="1948"/>
      <c r="B121" s="2199"/>
      <c r="C121" s="2571"/>
      <c r="D121" s="5076"/>
      <c r="E121" s="4862"/>
      <c r="F121" s="2570"/>
      <c r="G121" s="4962"/>
      <c r="H121" s="4896"/>
      <c r="I121" s="4862"/>
      <c r="J121" s="4865"/>
      <c r="K121" s="2569" t="s">
        <v>29</v>
      </c>
      <c r="L121" s="2170">
        <f>SUM(L119:L120)</f>
        <v>0</v>
      </c>
      <c r="M121" s="1986"/>
      <c r="N121" s="2115"/>
      <c r="O121" s="1984"/>
    </row>
    <row r="122" spans="1:21" s="15" customFormat="1" ht="15" customHeight="1" thickBot="1" x14ac:dyDescent="0.3">
      <c r="A122" s="1955" t="s">
        <v>33</v>
      </c>
      <c r="B122" s="2273" t="s">
        <v>97</v>
      </c>
      <c r="C122" s="4880" t="s">
        <v>35</v>
      </c>
      <c r="D122" s="5055" t="s">
        <v>33</v>
      </c>
      <c r="E122" s="4862"/>
      <c r="F122" s="4038" t="s">
        <v>943</v>
      </c>
      <c r="G122" s="4962"/>
      <c r="H122" s="4896"/>
      <c r="I122" s="4862"/>
      <c r="J122" s="4865"/>
      <c r="K122" s="2156" t="s">
        <v>118</v>
      </c>
      <c r="L122" s="2568">
        <v>0</v>
      </c>
      <c r="M122" s="20"/>
      <c r="N122" s="19"/>
      <c r="O122" s="2567"/>
    </row>
    <row r="123" spans="1:21" s="15" customFormat="1" ht="15" customHeight="1" thickBot="1" x14ac:dyDescent="0.3">
      <c r="A123" s="1955"/>
      <c r="B123" s="2273"/>
      <c r="C123" s="4881"/>
      <c r="D123" s="5056"/>
      <c r="E123" s="4862"/>
      <c r="F123" s="4867"/>
      <c r="G123" s="4962"/>
      <c r="H123" s="4896"/>
      <c r="I123" s="4862"/>
      <c r="J123" s="4865"/>
      <c r="K123" s="2159" t="s">
        <v>133</v>
      </c>
      <c r="L123" s="2219">
        <v>0</v>
      </c>
      <c r="M123" s="1932"/>
      <c r="N123" s="2566"/>
      <c r="O123" s="1944"/>
    </row>
    <row r="124" spans="1:21" s="15" customFormat="1" ht="15" customHeight="1" thickBot="1" x14ac:dyDescent="0.25">
      <c r="A124" s="1902"/>
      <c r="B124" s="2363"/>
      <c r="C124" s="4882"/>
      <c r="D124" s="5057"/>
      <c r="E124" s="4863"/>
      <c r="F124" s="4031"/>
      <c r="G124" s="5077"/>
      <c r="H124" s="4897"/>
      <c r="I124" s="4863"/>
      <c r="J124" s="4866"/>
      <c r="K124" s="2437" t="s">
        <v>29</v>
      </c>
      <c r="L124" s="2147">
        <f>SUM(L122)</f>
        <v>0</v>
      </c>
      <c r="M124" s="1932"/>
      <c r="N124" s="2566"/>
      <c r="O124" s="1944"/>
    </row>
    <row r="125" spans="1:21" s="15" customFormat="1" ht="26.25" customHeight="1" thickBot="1" x14ac:dyDescent="0.3">
      <c r="A125" s="1892" t="s">
        <v>33</v>
      </c>
      <c r="B125" s="1894" t="s">
        <v>97</v>
      </c>
      <c r="C125" s="5028" t="s">
        <v>685</v>
      </c>
      <c r="D125" s="5028"/>
      <c r="E125" s="5028"/>
      <c r="F125" s="5028"/>
      <c r="G125" s="5028"/>
      <c r="H125" s="5028"/>
      <c r="I125" s="5028"/>
      <c r="J125" s="5028"/>
      <c r="K125" s="5029"/>
      <c r="L125" s="2456">
        <f>L110+L121</f>
        <v>2661.4</v>
      </c>
      <c r="M125" s="4965"/>
      <c r="N125" s="4966"/>
      <c r="O125" s="4967"/>
      <c r="P125" s="1888"/>
      <c r="Q125" s="1888"/>
    </row>
    <row r="126" spans="1:21" s="15" customFormat="1" ht="21" customHeight="1" thickBot="1" x14ac:dyDescent="0.3">
      <c r="A126" s="1892" t="s">
        <v>33</v>
      </c>
      <c r="B126" s="4979" t="s">
        <v>684</v>
      </c>
      <c r="C126" s="4980"/>
      <c r="D126" s="4980"/>
      <c r="E126" s="4980"/>
      <c r="F126" s="4980"/>
      <c r="G126" s="4980"/>
      <c r="H126" s="4980"/>
      <c r="I126" s="4980"/>
      <c r="J126" s="4980"/>
      <c r="K126" s="4981"/>
      <c r="L126" s="1891">
        <f>L39+L85+L93+L103+L125</f>
        <v>3918.9</v>
      </c>
      <c r="M126" s="4958"/>
      <c r="N126" s="4959"/>
      <c r="O126" s="4960"/>
      <c r="P126" s="1888"/>
      <c r="Q126" s="1888"/>
      <c r="T126" s="1870"/>
    </row>
    <row r="127" spans="1:21" s="15" customFormat="1" ht="24.75" customHeight="1" thickBot="1" x14ac:dyDescent="0.3">
      <c r="A127" s="2564" t="s">
        <v>35</v>
      </c>
      <c r="B127" s="5094" t="s">
        <v>359</v>
      </c>
      <c r="C127" s="5095"/>
      <c r="D127" s="5095"/>
      <c r="E127" s="5095"/>
      <c r="F127" s="5095"/>
      <c r="G127" s="5095"/>
      <c r="H127" s="5095"/>
      <c r="I127" s="5095"/>
      <c r="J127" s="5095"/>
      <c r="K127" s="5095"/>
      <c r="L127" s="5095"/>
      <c r="M127" s="5095"/>
      <c r="N127" s="5095"/>
      <c r="O127" s="5096"/>
      <c r="P127" s="2565"/>
      <c r="Q127" s="2565"/>
    </row>
    <row r="128" spans="1:21" s="15" customFormat="1" ht="18.75" customHeight="1" thickBot="1" x14ac:dyDescent="0.3">
      <c r="A128" s="2564"/>
      <c r="B128" s="5197"/>
      <c r="C128" s="5198"/>
      <c r="D128" s="5198"/>
      <c r="E128" s="5198"/>
      <c r="F128" s="5198"/>
      <c r="G128" s="5198"/>
      <c r="H128" s="5198"/>
      <c r="I128" s="5198"/>
      <c r="J128" s="5198"/>
      <c r="K128" s="5198"/>
      <c r="L128" s="5199"/>
      <c r="M128" s="2563" t="s">
        <v>632</v>
      </c>
      <c r="N128" s="2430" t="s">
        <v>75</v>
      </c>
      <c r="O128" s="2562">
        <v>76.25</v>
      </c>
      <c r="P128" s="2160"/>
      <c r="Q128" s="2160"/>
    </row>
    <row r="129" spans="1:17" s="15" customFormat="1" ht="25.5" customHeight="1" thickBot="1" x14ac:dyDescent="0.3">
      <c r="A129" s="1892" t="s">
        <v>35</v>
      </c>
      <c r="B129" s="2356" t="s">
        <v>33</v>
      </c>
      <c r="C129" s="2561" t="s">
        <v>942</v>
      </c>
      <c r="D129" s="2560"/>
      <c r="E129" s="2560"/>
      <c r="F129" s="2560"/>
      <c r="G129" s="2558"/>
      <c r="H129" s="2559"/>
      <c r="I129" s="2558"/>
      <c r="J129" s="2558"/>
      <c r="K129" s="2558"/>
      <c r="L129" s="2558"/>
      <c r="M129" s="2558"/>
      <c r="N129" s="2558"/>
      <c r="O129" s="2454"/>
      <c r="P129" s="2364"/>
      <c r="Q129" s="2364"/>
    </row>
    <row r="130" spans="1:17" s="15" customFormat="1" ht="24" customHeight="1" thickBot="1" x14ac:dyDescent="0.3">
      <c r="A130" s="1978"/>
      <c r="B130" s="2543"/>
      <c r="C130" s="2557"/>
      <c r="D130" s="2555"/>
      <c r="E130" s="2555"/>
      <c r="F130" s="2555"/>
      <c r="G130" s="2555"/>
      <c r="H130" s="2556"/>
      <c r="I130" s="2555"/>
      <c r="J130" s="2555"/>
      <c r="K130" s="2555"/>
      <c r="L130" s="2554"/>
      <c r="M130" s="2553" t="s">
        <v>941</v>
      </c>
      <c r="N130" s="2552"/>
      <c r="O130" s="2551">
        <v>26</v>
      </c>
      <c r="P130" s="2167"/>
      <c r="Q130" s="2167"/>
    </row>
    <row r="131" spans="1:17" s="15" customFormat="1" ht="18.75" customHeight="1" x14ac:dyDescent="0.25">
      <c r="A131" s="4871" t="s">
        <v>35</v>
      </c>
      <c r="B131" s="4892" t="s">
        <v>33</v>
      </c>
      <c r="C131" s="1960" t="s">
        <v>33</v>
      </c>
      <c r="D131" s="4077" t="s">
        <v>938</v>
      </c>
      <c r="E131" s="4077"/>
      <c r="F131" s="4078"/>
      <c r="G131" s="5097" t="s">
        <v>940</v>
      </c>
      <c r="H131" s="4895" t="s">
        <v>40</v>
      </c>
      <c r="I131" s="4861" t="s">
        <v>716</v>
      </c>
      <c r="J131" s="2550" t="s">
        <v>278</v>
      </c>
      <c r="K131" s="2480" t="s">
        <v>118</v>
      </c>
      <c r="L131" s="2549">
        <f>L135</f>
        <v>0</v>
      </c>
      <c r="M131" s="2032" t="s">
        <v>939</v>
      </c>
      <c r="N131" s="2548" t="s">
        <v>46</v>
      </c>
      <c r="O131" s="2442">
        <v>160</v>
      </c>
      <c r="P131" s="2441"/>
      <c r="Q131" s="2441"/>
    </row>
    <row r="132" spans="1:17" s="15" customFormat="1" ht="11.25" customHeight="1" x14ac:dyDescent="0.25">
      <c r="A132" s="4872"/>
      <c r="B132" s="4893"/>
      <c r="C132" s="1953"/>
      <c r="D132" s="4080"/>
      <c r="E132" s="4080"/>
      <c r="F132" s="4081"/>
      <c r="G132" s="5098"/>
      <c r="H132" s="4896"/>
      <c r="I132" s="4862"/>
      <c r="J132" s="2541"/>
      <c r="K132" s="2471" t="s">
        <v>133</v>
      </c>
      <c r="L132" s="2547"/>
      <c r="M132" s="2121"/>
      <c r="N132" s="2545"/>
      <c r="O132" s="2544"/>
      <c r="P132" s="2441"/>
      <c r="Q132" s="2441"/>
    </row>
    <row r="133" spans="1:17" s="15" customFormat="1" ht="15" customHeight="1" thickBot="1" x14ac:dyDescent="0.3">
      <c r="A133" s="4872"/>
      <c r="B133" s="4893"/>
      <c r="C133" s="1953"/>
      <c r="D133" s="4080"/>
      <c r="E133" s="4080"/>
      <c r="F133" s="4081"/>
      <c r="G133" s="5098"/>
      <c r="H133" s="4896"/>
      <c r="I133" s="4862"/>
      <c r="J133" s="2541"/>
      <c r="K133" s="2505" t="s">
        <v>199</v>
      </c>
      <c r="L133" s="2546"/>
      <c r="M133" s="2121"/>
      <c r="N133" s="2545"/>
      <c r="O133" s="2544"/>
      <c r="P133" s="2441"/>
      <c r="Q133" s="2441"/>
    </row>
    <row r="134" spans="1:17" s="15" customFormat="1" ht="18" customHeight="1" thickBot="1" x14ac:dyDescent="0.3">
      <c r="A134" s="4873"/>
      <c r="B134" s="4894"/>
      <c r="C134" s="1946"/>
      <c r="D134" s="5170"/>
      <c r="E134" s="5170"/>
      <c r="F134" s="5171"/>
      <c r="G134" s="5098"/>
      <c r="H134" s="4896"/>
      <c r="I134" s="4862"/>
      <c r="J134" s="2541"/>
      <c r="K134" s="2050" t="s">
        <v>29</v>
      </c>
      <c r="L134" s="2209">
        <f>SUM(L131:L133)</f>
        <v>0</v>
      </c>
      <c r="M134" s="1986"/>
      <c r="N134" s="2115"/>
      <c r="O134" s="1984"/>
    </row>
    <row r="135" spans="1:17" s="15" customFormat="1" ht="25.5" customHeight="1" thickBot="1" x14ac:dyDescent="0.3">
      <c r="A135" s="1978" t="s">
        <v>35</v>
      </c>
      <c r="B135" s="2543" t="s">
        <v>33</v>
      </c>
      <c r="C135" s="2542" t="s">
        <v>33</v>
      </c>
      <c r="D135" s="1943" t="s">
        <v>33</v>
      </c>
      <c r="E135" s="2276"/>
      <c r="F135" s="4038" t="s">
        <v>938</v>
      </c>
      <c r="G135" s="5098"/>
      <c r="H135" s="4896"/>
      <c r="I135" s="4862"/>
      <c r="J135" s="2541"/>
      <c r="K135" s="2492" t="s">
        <v>118</v>
      </c>
      <c r="L135" s="2540">
        <v>0</v>
      </c>
      <c r="M135" s="1957"/>
      <c r="N135" s="2089"/>
      <c r="O135" s="2088"/>
    </row>
    <row r="136" spans="1:17" s="15" customFormat="1" ht="19.149999999999999" customHeight="1" thickBot="1" x14ac:dyDescent="0.3">
      <c r="A136" s="1902"/>
      <c r="B136" s="2363"/>
      <c r="C136" s="2539"/>
      <c r="D136" s="2538"/>
      <c r="E136" s="2269"/>
      <c r="F136" s="4031"/>
      <c r="G136" s="5099"/>
      <c r="H136" s="4897"/>
      <c r="I136" s="4863"/>
      <c r="J136" s="2537"/>
      <c r="K136" s="2213" t="s">
        <v>29</v>
      </c>
      <c r="L136" s="2158">
        <f>SUM(L135)</f>
        <v>0</v>
      </c>
      <c r="M136" s="1986"/>
      <c r="N136" s="2115"/>
      <c r="O136" s="1984"/>
    </row>
    <row r="137" spans="1:17" s="15" customFormat="1" ht="13.5" customHeight="1" x14ac:dyDescent="0.25">
      <c r="A137" s="1919" t="s">
        <v>35</v>
      </c>
      <c r="B137" s="2519" t="s">
        <v>33</v>
      </c>
      <c r="C137" s="2493" t="s">
        <v>35</v>
      </c>
      <c r="D137" s="2536"/>
      <c r="E137" s="5191"/>
      <c r="F137" s="4145" t="s">
        <v>937</v>
      </c>
      <c r="G137" s="5194" t="s">
        <v>936</v>
      </c>
      <c r="H137" s="4895" t="s">
        <v>40</v>
      </c>
      <c r="I137" s="4861" t="s">
        <v>716</v>
      </c>
      <c r="J137" s="4973" t="s">
        <v>278</v>
      </c>
      <c r="K137" s="2436" t="s">
        <v>134</v>
      </c>
      <c r="L137" s="2535">
        <f>L144</f>
        <v>0</v>
      </c>
      <c r="M137" s="2032"/>
      <c r="N137" s="2477"/>
      <c r="O137" s="2534"/>
      <c r="P137" s="2520"/>
      <c r="Q137" s="2520"/>
    </row>
    <row r="138" spans="1:17" s="15" customFormat="1" ht="18.75" customHeight="1" x14ac:dyDescent="0.25">
      <c r="A138" s="1955"/>
      <c r="B138" s="2513"/>
      <c r="C138" s="2486"/>
      <c r="D138" s="2532"/>
      <c r="E138" s="5192"/>
      <c r="F138" s="4148"/>
      <c r="G138" s="5195"/>
      <c r="H138" s="4896"/>
      <c r="I138" s="4862"/>
      <c r="J138" s="4974"/>
      <c r="K138" s="2533" t="s">
        <v>133</v>
      </c>
      <c r="L138" s="2530">
        <f>L143</f>
        <v>0</v>
      </c>
      <c r="M138" s="2529"/>
      <c r="N138" s="2528"/>
      <c r="O138" s="2527"/>
      <c r="P138" s="2520"/>
      <c r="Q138" s="2520"/>
    </row>
    <row r="139" spans="1:17" s="15" customFormat="1" ht="20.25" customHeight="1" x14ac:dyDescent="0.25">
      <c r="A139" s="1955"/>
      <c r="B139" s="2513"/>
      <c r="C139" s="2486"/>
      <c r="D139" s="2532"/>
      <c r="E139" s="5192"/>
      <c r="F139" s="4148"/>
      <c r="G139" s="5195"/>
      <c r="H139" s="4896"/>
      <c r="I139" s="4862"/>
      <c r="J139" s="2192"/>
      <c r="K139" s="2435" t="s">
        <v>118</v>
      </c>
      <c r="L139" s="2530">
        <f>L142</f>
        <v>0</v>
      </c>
      <c r="M139" s="2529"/>
      <c r="N139" s="2528"/>
      <c r="O139" s="2527"/>
      <c r="P139" s="2520"/>
      <c r="Q139" s="2520"/>
    </row>
    <row r="140" spans="1:17" s="15" customFormat="1" ht="14.25" customHeight="1" x14ac:dyDescent="0.25">
      <c r="A140" s="1955"/>
      <c r="B140" s="2513"/>
      <c r="C140" s="2486"/>
      <c r="D140" s="2532"/>
      <c r="E140" s="5192"/>
      <c r="F140" s="4148"/>
      <c r="G140" s="5195"/>
      <c r="H140" s="4896"/>
      <c r="I140" s="4862"/>
      <c r="J140" s="2192"/>
      <c r="K140" s="2531" t="s">
        <v>199</v>
      </c>
      <c r="L140" s="2530">
        <f>L145</f>
        <v>0</v>
      </c>
      <c r="M140" s="2529"/>
      <c r="N140" s="2528"/>
      <c r="O140" s="2527"/>
      <c r="P140" s="2520"/>
      <c r="Q140" s="2520"/>
    </row>
    <row r="141" spans="1:17" s="15" customFormat="1" ht="16.5" customHeight="1" thickBot="1" x14ac:dyDescent="0.3">
      <c r="A141" s="1955"/>
      <c r="B141" s="2513"/>
      <c r="C141" s="2486"/>
      <c r="D141" s="2526"/>
      <c r="E141" s="5193"/>
      <c r="F141" s="5032"/>
      <c r="G141" s="5196"/>
      <c r="H141" s="4896"/>
      <c r="I141" s="4862"/>
      <c r="J141" s="2192"/>
      <c r="K141" s="2525" t="s">
        <v>29</v>
      </c>
      <c r="L141" s="2524">
        <f>L146</f>
        <v>0</v>
      </c>
      <c r="M141" s="2523"/>
      <c r="N141" s="2522"/>
      <c r="O141" s="2521"/>
      <c r="P141" s="2520"/>
      <c r="Q141" s="2520"/>
    </row>
    <row r="142" spans="1:17" s="15" customFormat="1" ht="19.5" customHeight="1" x14ac:dyDescent="0.25">
      <c r="A142" s="1919" t="s">
        <v>35</v>
      </c>
      <c r="B142" s="2519" t="s">
        <v>33</v>
      </c>
      <c r="C142" s="2493" t="s">
        <v>35</v>
      </c>
      <c r="D142" s="1959" t="s">
        <v>33</v>
      </c>
      <c r="E142" s="4861"/>
      <c r="F142" s="4038" t="s">
        <v>935</v>
      </c>
      <c r="G142" s="5194" t="s">
        <v>471</v>
      </c>
      <c r="H142" s="4896"/>
      <c r="I142" s="4862"/>
      <c r="J142" s="2518"/>
      <c r="K142" s="2222" t="s">
        <v>118</v>
      </c>
      <c r="L142" s="2221">
        <v>0</v>
      </c>
      <c r="M142" s="4909" t="s">
        <v>934</v>
      </c>
      <c r="N142" s="2169" t="s">
        <v>933</v>
      </c>
      <c r="O142" s="2161">
        <v>1</v>
      </c>
      <c r="P142" s="2160"/>
      <c r="Q142" s="2160"/>
    </row>
    <row r="143" spans="1:17" s="15" customFormat="1" ht="15.75" customHeight="1" x14ac:dyDescent="0.25">
      <c r="A143" s="1955"/>
      <c r="B143" s="2513"/>
      <c r="C143" s="2486"/>
      <c r="D143" s="1952"/>
      <c r="E143" s="4862"/>
      <c r="F143" s="4867"/>
      <c r="G143" s="5195"/>
      <c r="H143" s="4896"/>
      <c r="I143" s="4862"/>
      <c r="J143" s="2512"/>
      <c r="K143" s="2517" t="s">
        <v>133</v>
      </c>
      <c r="L143" s="2489"/>
      <c r="M143" s="4955"/>
      <c r="N143" s="2472"/>
      <c r="O143" s="2515"/>
      <c r="P143" s="2514"/>
      <c r="Q143" s="2514"/>
    </row>
    <row r="144" spans="1:17" s="15" customFormat="1" ht="15.75" customHeight="1" x14ac:dyDescent="0.25">
      <c r="A144" s="1955"/>
      <c r="B144" s="2513"/>
      <c r="C144" s="2486"/>
      <c r="D144" s="1952"/>
      <c r="E144" s="4862"/>
      <c r="F144" s="4867"/>
      <c r="G144" s="5195"/>
      <c r="H144" s="4896"/>
      <c r="I144" s="4862"/>
      <c r="J144" s="2512"/>
      <c r="K144" s="2516" t="s">
        <v>134</v>
      </c>
      <c r="L144" s="2489"/>
      <c r="M144" s="2257"/>
      <c r="N144" s="2472"/>
      <c r="O144" s="2515"/>
      <c r="P144" s="2514"/>
      <c r="Q144" s="2514"/>
    </row>
    <row r="145" spans="1:23" s="15" customFormat="1" ht="15" customHeight="1" thickBot="1" x14ac:dyDescent="0.3">
      <c r="A145" s="1955"/>
      <c r="B145" s="2513"/>
      <c r="C145" s="2486"/>
      <c r="D145" s="1952"/>
      <c r="E145" s="4862"/>
      <c r="F145" s="4867"/>
      <c r="G145" s="5195"/>
      <c r="H145" s="4896"/>
      <c r="I145" s="4862"/>
      <c r="J145" s="2512"/>
      <c r="K145" s="2272" t="s">
        <v>199</v>
      </c>
      <c r="L145" s="2511"/>
      <c r="M145" s="1950"/>
      <c r="N145" s="1936"/>
      <c r="O145" s="1988"/>
    </row>
    <row r="146" spans="1:23" s="15" customFormat="1" ht="15.75" customHeight="1" thickBot="1" x14ac:dyDescent="0.3">
      <c r="A146" s="1948"/>
      <c r="B146" s="2510"/>
      <c r="C146" s="2483"/>
      <c r="D146" s="1945"/>
      <c r="E146" s="4863"/>
      <c r="F146" s="2149"/>
      <c r="G146" s="5196"/>
      <c r="H146" s="4897"/>
      <c r="I146" s="4863"/>
      <c r="J146" s="2509"/>
      <c r="K146" s="2213" t="s">
        <v>29</v>
      </c>
      <c r="L146" s="2508">
        <f>SUM(L142:L145)</f>
        <v>0</v>
      </c>
      <c r="M146" s="1986"/>
      <c r="N146" s="2115"/>
      <c r="O146" s="1984"/>
    </row>
    <row r="147" spans="1:23" s="15" customFormat="1" ht="20.25" customHeight="1" x14ac:dyDescent="0.2">
      <c r="A147" s="1919" t="s">
        <v>35</v>
      </c>
      <c r="B147" s="2494" t="s">
        <v>33</v>
      </c>
      <c r="C147" s="2493" t="s">
        <v>103</v>
      </c>
      <c r="D147" s="5082" t="s">
        <v>931</v>
      </c>
      <c r="E147" s="5083"/>
      <c r="F147" s="5084"/>
      <c r="G147" s="5039" t="s">
        <v>586</v>
      </c>
      <c r="H147" s="4895" t="s">
        <v>40</v>
      </c>
      <c r="I147" s="4861" t="s">
        <v>716</v>
      </c>
      <c r="J147" s="4864" t="s">
        <v>278</v>
      </c>
      <c r="K147" s="2480" t="s">
        <v>118</v>
      </c>
      <c r="L147" s="2501">
        <f>L151</f>
        <v>0</v>
      </c>
      <c r="M147" s="2507" t="s">
        <v>932</v>
      </c>
      <c r="N147" s="2031" t="s">
        <v>46</v>
      </c>
      <c r="O147" s="2506"/>
      <c r="P147" s="2467"/>
      <c r="Q147" s="2467"/>
    </row>
    <row r="148" spans="1:23" s="15" customFormat="1" ht="18" customHeight="1" thickBot="1" x14ac:dyDescent="0.25">
      <c r="A148" s="1955"/>
      <c r="B148" s="2487"/>
      <c r="C148" s="2486"/>
      <c r="D148" s="5085"/>
      <c r="E148" s="5086"/>
      <c r="F148" s="5087"/>
      <c r="G148" s="5040"/>
      <c r="H148" s="4896"/>
      <c r="I148" s="4862"/>
      <c r="J148" s="4865"/>
      <c r="K148" s="2505" t="s">
        <v>133</v>
      </c>
      <c r="L148" s="2504">
        <f>L152</f>
        <v>0</v>
      </c>
      <c r="M148" s="2503"/>
      <c r="N148" s="2502"/>
      <c r="O148" s="1988"/>
    </row>
    <row r="149" spans="1:23" s="15" customFormat="1" ht="18" customHeight="1" x14ac:dyDescent="0.2">
      <c r="A149" s="1955"/>
      <c r="B149" s="2487"/>
      <c r="C149" s="2486"/>
      <c r="D149" s="5085"/>
      <c r="E149" s="5086"/>
      <c r="F149" s="5087"/>
      <c r="G149" s="5040"/>
      <c r="H149" s="4896"/>
      <c r="I149" s="4862"/>
      <c r="J149" s="4865"/>
      <c r="K149" s="2480" t="s">
        <v>199</v>
      </c>
      <c r="L149" s="2501">
        <f>L153</f>
        <v>0</v>
      </c>
      <c r="M149" s="2500"/>
      <c r="N149" s="2499"/>
      <c r="O149" s="2075"/>
    </row>
    <row r="150" spans="1:23" s="15" customFormat="1" ht="18" customHeight="1" thickBot="1" x14ac:dyDescent="0.25">
      <c r="A150" s="1948"/>
      <c r="B150" s="2484"/>
      <c r="C150" s="2483"/>
      <c r="D150" s="5088"/>
      <c r="E150" s="5089"/>
      <c r="F150" s="5090"/>
      <c r="G150" s="5040"/>
      <c r="H150" s="4896"/>
      <c r="I150" s="4862"/>
      <c r="J150" s="4865"/>
      <c r="K150" s="2498" t="s">
        <v>29</v>
      </c>
      <c r="L150" s="2497">
        <f>SUM(L147:L149)</f>
        <v>0</v>
      </c>
      <c r="M150" s="2496"/>
      <c r="N150" s="2495"/>
      <c r="O150" s="1984"/>
    </row>
    <row r="151" spans="1:23" s="15" customFormat="1" ht="12.75" customHeight="1" x14ac:dyDescent="0.25">
      <c r="A151" s="1919" t="s">
        <v>35</v>
      </c>
      <c r="B151" s="2494" t="s">
        <v>33</v>
      </c>
      <c r="C151" s="2493" t="s">
        <v>103</v>
      </c>
      <c r="D151" s="1959" t="s">
        <v>33</v>
      </c>
      <c r="E151" s="4861"/>
      <c r="F151" s="4946" t="s">
        <v>931</v>
      </c>
      <c r="G151" s="5040"/>
      <c r="H151" s="4896"/>
      <c r="I151" s="4862"/>
      <c r="J151" s="4865"/>
      <c r="K151" s="2492" t="s">
        <v>118</v>
      </c>
      <c r="L151" s="2221">
        <v>0</v>
      </c>
      <c r="M151" s="2491"/>
      <c r="N151" s="2490"/>
      <c r="O151" s="2030"/>
      <c r="P151" s="2015"/>
      <c r="Q151" s="2015"/>
    </row>
    <row r="152" spans="1:23" s="15" customFormat="1" ht="13.5" customHeight="1" x14ac:dyDescent="0.25">
      <c r="A152" s="1955"/>
      <c r="B152" s="2487"/>
      <c r="C152" s="2486"/>
      <c r="D152" s="1952"/>
      <c r="E152" s="4862"/>
      <c r="F152" s="4947"/>
      <c r="G152" s="5040"/>
      <c r="H152" s="4896"/>
      <c r="I152" s="4862"/>
      <c r="J152" s="4865"/>
      <c r="K152" s="2458" t="s">
        <v>133</v>
      </c>
      <c r="L152" s="2489"/>
      <c r="M152" s="1950"/>
      <c r="N152" s="2488"/>
      <c r="O152" s="2408"/>
      <c r="P152" s="2348"/>
      <c r="Q152" s="2348"/>
    </row>
    <row r="153" spans="1:23" s="15" customFormat="1" ht="15.75" customHeight="1" thickBot="1" x14ac:dyDescent="0.3">
      <c r="A153" s="1955"/>
      <c r="B153" s="2487"/>
      <c r="C153" s="2486"/>
      <c r="D153" s="1952"/>
      <c r="E153" s="4862"/>
      <c r="F153" s="4947"/>
      <c r="G153" s="5040"/>
      <c r="H153" s="4896"/>
      <c r="I153" s="4862"/>
      <c r="J153" s="4865"/>
      <c r="K153" s="2220" t="s">
        <v>199</v>
      </c>
      <c r="L153" s="2485"/>
      <c r="M153" s="1950"/>
      <c r="N153" s="1936"/>
      <c r="O153" s="1988"/>
    </row>
    <row r="154" spans="1:23" s="15" customFormat="1" ht="15.75" customHeight="1" thickBot="1" x14ac:dyDescent="0.3">
      <c r="A154" s="1948"/>
      <c r="B154" s="2484"/>
      <c r="C154" s="2483"/>
      <c r="D154" s="1945"/>
      <c r="E154" s="4863"/>
      <c r="F154" s="4948"/>
      <c r="G154" s="5041"/>
      <c r="H154" s="4897"/>
      <c r="I154" s="4863"/>
      <c r="J154" s="4866"/>
      <c r="K154" s="2213" t="s">
        <v>29</v>
      </c>
      <c r="L154" s="2482">
        <f>SUM(L151:L153)</f>
        <v>0</v>
      </c>
      <c r="M154" s="1986"/>
      <c r="N154" s="2115"/>
      <c r="O154" s="1984"/>
    </row>
    <row r="155" spans="1:23" s="15" customFormat="1" ht="15" customHeight="1" x14ac:dyDescent="0.25">
      <c r="A155" s="1919" t="s">
        <v>35</v>
      </c>
      <c r="B155" s="2481" t="s">
        <v>33</v>
      </c>
      <c r="C155" s="1960" t="s">
        <v>101</v>
      </c>
      <c r="D155" s="4143" t="s">
        <v>927</v>
      </c>
      <c r="E155" s="4144"/>
      <c r="F155" s="4145"/>
      <c r="G155" s="4876" t="s">
        <v>564</v>
      </c>
      <c r="H155" s="4895" t="s">
        <v>40</v>
      </c>
      <c r="I155" s="4861" t="s">
        <v>716</v>
      </c>
      <c r="J155" s="4864" t="s">
        <v>278</v>
      </c>
      <c r="K155" s="2480"/>
      <c r="L155" s="2479"/>
      <c r="M155" s="2478"/>
      <c r="N155" s="2477"/>
      <c r="O155" s="2476"/>
      <c r="P155" s="2475"/>
      <c r="Q155" s="2475"/>
    </row>
    <row r="156" spans="1:23" s="15" customFormat="1" ht="25.5" customHeight="1" x14ac:dyDescent="0.2">
      <c r="A156" s="1955"/>
      <c r="B156" s="2466"/>
      <c r="C156" s="1953"/>
      <c r="D156" s="4146"/>
      <c r="E156" s="4147"/>
      <c r="F156" s="4148"/>
      <c r="G156" s="4877"/>
      <c r="H156" s="4896"/>
      <c r="I156" s="4862"/>
      <c r="J156" s="4865"/>
      <c r="K156" s="2471" t="s">
        <v>118</v>
      </c>
      <c r="L156" s="2474">
        <f>L160</f>
        <v>35.1</v>
      </c>
      <c r="M156" s="2473" t="s">
        <v>930</v>
      </c>
      <c r="N156" s="2472" t="s">
        <v>929</v>
      </c>
      <c r="O156" s="2422">
        <v>1</v>
      </c>
      <c r="P156" s="2160"/>
      <c r="Q156" s="2160"/>
    </row>
    <row r="157" spans="1:23" s="15" customFormat="1" ht="33" customHeight="1" x14ac:dyDescent="0.25">
      <c r="A157" s="1955"/>
      <c r="B157" s="2466"/>
      <c r="C157" s="1953"/>
      <c r="D157" s="4146"/>
      <c r="E157" s="4147"/>
      <c r="F157" s="4148"/>
      <c r="G157" s="4877"/>
      <c r="H157" s="4896"/>
      <c r="I157" s="4862"/>
      <c r="J157" s="4865"/>
      <c r="K157" s="2471" t="s">
        <v>133</v>
      </c>
      <c r="L157" s="2470">
        <f>L161</f>
        <v>0</v>
      </c>
      <c r="M157" s="2469" t="s">
        <v>928</v>
      </c>
      <c r="N157" s="2315" t="s">
        <v>46</v>
      </c>
      <c r="O157" s="2468"/>
      <c r="P157" s="2467"/>
      <c r="Q157" s="2467"/>
    </row>
    <row r="158" spans="1:23" s="15" customFormat="1" ht="17.25" customHeight="1" thickBot="1" x14ac:dyDescent="0.3">
      <c r="A158" s="1955"/>
      <c r="B158" s="2466"/>
      <c r="C158" s="1953"/>
      <c r="D158" s="4146"/>
      <c r="E158" s="4147"/>
      <c r="F158" s="4148"/>
      <c r="G158" s="4877"/>
      <c r="H158" s="4896"/>
      <c r="I158" s="4862"/>
      <c r="J158" s="4865"/>
      <c r="K158" s="2465" t="s">
        <v>199</v>
      </c>
      <c r="L158" s="2464">
        <f>L162</f>
        <v>0</v>
      </c>
      <c r="M158" s="2463"/>
      <c r="N158" s="2462"/>
      <c r="O158" s="2461"/>
      <c r="P158" s="2460"/>
      <c r="Q158" s="2460"/>
    </row>
    <row r="159" spans="1:23" s="15" customFormat="1" ht="15" customHeight="1" thickBot="1" x14ac:dyDescent="0.25">
      <c r="A159" s="1948"/>
      <c r="B159" s="2459"/>
      <c r="C159" s="1946"/>
      <c r="D159" s="5030"/>
      <c r="E159" s="5031"/>
      <c r="F159" s="5032"/>
      <c r="G159" s="4877"/>
      <c r="H159" s="4896"/>
      <c r="I159" s="4862"/>
      <c r="J159" s="4865"/>
      <c r="K159" s="2105" t="s">
        <v>29</v>
      </c>
      <c r="L159" s="2170">
        <f>SUM(L156:L158)</f>
        <v>35.1</v>
      </c>
      <c r="M159" s="2432"/>
      <c r="N159" s="2076"/>
      <c r="O159" s="1964"/>
    </row>
    <row r="160" spans="1:23" s="15" customFormat="1" ht="15" customHeight="1" thickBot="1" x14ac:dyDescent="0.3">
      <c r="A160" s="4871" t="s">
        <v>35</v>
      </c>
      <c r="B160" s="5049" t="s">
        <v>33</v>
      </c>
      <c r="C160" s="4880" t="s">
        <v>101</v>
      </c>
      <c r="D160" s="5055" t="s">
        <v>33</v>
      </c>
      <c r="E160" s="1979"/>
      <c r="F160" s="5103" t="s">
        <v>927</v>
      </c>
      <c r="G160" s="4877"/>
      <c r="H160" s="4896"/>
      <c r="I160" s="4862"/>
      <c r="J160" s="4865"/>
      <c r="K160" s="2458" t="s">
        <v>118</v>
      </c>
      <c r="L160" s="1992">
        <v>35.1</v>
      </c>
      <c r="M160" s="1937"/>
      <c r="N160" s="1936"/>
      <c r="O160" s="1935"/>
      <c r="U160" s="1870"/>
      <c r="W160" s="1870"/>
    </row>
    <row r="161" spans="1:21" s="15" customFormat="1" ht="15" customHeight="1" thickBot="1" x14ac:dyDescent="0.3">
      <c r="A161" s="4872"/>
      <c r="B161" s="5050"/>
      <c r="C161" s="4881"/>
      <c r="D161" s="5056"/>
      <c r="E161" s="1975"/>
      <c r="F161" s="5104"/>
      <c r="G161" s="4877"/>
      <c r="H161" s="4896"/>
      <c r="I161" s="4862"/>
      <c r="J161" s="4865"/>
      <c r="K161" s="2458" t="s">
        <v>133</v>
      </c>
      <c r="L161" s="1992"/>
      <c r="M161" s="1937"/>
      <c r="N161" s="1936"/>
      <c r="O161" s="1935"/>
    </row>
    <row r="162" spans="1:21" s="15" customFormat="1" ht="15" customHeight="1" thickBot="1" x14ac:dyDescent="0.3">
      <c r="A162" s="4872"/>
      <c r="B162" s="5050"/>
      <c r="C162" s="4881"/>
      <c r="D162" s="5056"/>
      <c r="E162" s="1975"/>
      <c r="F162" s="5104"/>
      <c r="G162" s="4877"/>
      <c r="H162" s="4896"/>
      <c r="I162" s="4862"/>
      <c r="J162" s="4865"/>
      <c r="K162" s="2458" t="s">
        <v>199</v>
      </c>
      <c r="L162" s="1992"/>
      <c r="M162" s="1937"/>
      <c r="N162" s="1936"/>
      <c r="O162" s="1935"/>
    </row>
    <row r="163" spans="1:21" s="15" customFormat="1" ht="15" customHeight="1" thickBot="1" x14ac:dyDescent="0.25">
      <c r="A163" s="4873"/>
      <c r="B163" s="5051"/>
      <c r="C163" s="4882"/>
      <c r="D163" s="5057"/>
      <c r="E163" s="1973"/>
      <c r="F163" s="5105"/>
      <c r="G163" s="4878"/>
      <c r="H163" s="4897"/>
      <c r="I163" s="4863"/>
      <c r="J163" s="4866"/>
      <c r="K163" s="2457" t="s">
        <v>29</v>
      </c>
      <c r="L163" s="2147">
        <f>SUM(L160:L162)</f>
        <v>35.1</v>
      </c>
      <c r="M163" s="1932"/>
      <c r="N163" s="2039"/>
      <c r="O163" s="1944"/>
    </row>
    <row r="164" spans="1:21" s="15" customFormat="1" ht="15" customHeight="1" thickBot="1" x14ac:dyDescent="0.3">
      <c r="A164" s="1892" t="s">
        <v>35</v>
      </c>
      <c r="B164" s="1894" t="s">
        <v>33</v>
      </c>
      <c r="C164" s="5028" t="s">
        <v>685</v>
      </c>
      <c r="D164" s="5028"/>
      <c r="E164" s="5028"/>
      <c r="F164" s="5028"/>
      <c r="G164" s="5028"/>
      <c r="H164" s="5028"/>
      <c r="I164" s="5028"/>
      <c r="J164" s="5028"/>
      <c r="K164" s="5029"/>
      <c r="L164" s="2456">
        <f>L134+L141+L150+L159</f>
        <v>35.1</v>
      </c>
      <c r="M164" s="4965"/>
      <c r="N164" s="4966"/>
      <c r="O164" s="4967"/>
      <c r="P164" s="1888"/>
      <c r="Q164" s="1888"/>
    </row>
    <row r="165" spans="1:21" s="15" customFormat="1" ht="22.5" customHeight="1" thickBot="1" x14ac:dyDescent="0.3">
      <c r="A165" s="2455" t="s">
        <v>35</v>
      </c>
      <c r="B165" s="2454" t="s">
        <v>35</v>
      </c>
      <c r="C165" s="2143" t="s">
        <v>926</v>
      </c>
      <c r="D165" s="2452"/>
      <c r="E165" s="2452"/>
      <c r="F165" s="2452"/>
      <c r="G165" s="2452"/>
      <c r="H165" s="2453"/>
      <c r="I165" s="2452"/>
      <c r="J165" s="2452"/>
      <c r="K165" s="2452"/>
      <c r="L165" s="2452"/>
      <c r="M165" s="2452"/>
      <c r="N165" s="2452"/>
      <c r="O165" s="2451"/>
      <c r="P165" s="2450"/>
      <c r="Q165" s="2450"/>
    </row>
    <row r="166" spans="1:21" s="15" customFormat="1" ht="18" customHeight="1" x14ac:dyDescent="0.25">
      <c r="A166" s="1955"/>
      <c r="B166" s="2057"/>
      <c r="C166" s="4905"/>
      <c r="D166" s="4906"/>
      <c r="E166" s="4906"/>
      <c r="F166" s="4906"/>
      <c r="G166" s="4906"/>
      <c r="H166" s="4906"/>
      <c r="I166" s="4906"/>
      <c r="J166" s="4906"/>
      <c r="K166" s="4906"/>
      <c r="L166" s="4906"/>
      <c r="M166" s="2449" t="s">
        <v>925</v>
      </c>
      <c r="N166" s="2448" t="s">
        <v>46</v>
      </c>
      <c r="O166" s="2227">
        <v>1</v>
      </c>
      <c r="P166" s="2167"/>
      <c r="Q166" s="2167"/>
    </row>
    <row r="167" spans="1:21" s="15" customFormat="1" ht="30" customHeight="1" thickBot="1" x14ac:dyDescent="0.3">
      <c r="A167" s="1948"/>
      <c r="B167" s="2199"/>
      <c r="C167" s="5064"/>
      <c r="D167" s="5046"/>
      <c r="E167" s="5046"/>
      <c r="F167" s="5046"/>
      <c r="G167" s="5046"/>
      <c r="H167" s="5046"/>
      <c r="I167" s="5046"/>
      <c r="J167" s="5046"/>
      <c r="K167" s="5046"/>
      <c r="L167" s="5046"/>
      <c r="M167" s="2447" t="s">
        <v>629</v>
      </c>
      <c r="N167" s="2446" t="s">
        <v>46</v>
      </c>
      <c r="O167" s="2445"/>
      <c r="P167" s="2444"/>
      <c r="Q167" s="2444"/>
    </row>
    <row r="168" spans="1:21" s="15" customFormat="1" ht="21" customHeight="1" thickBot="1" x14ac:dyDescent="0.3">
      <c r="A168" s="4871" t="s">
        <v>35</v>
      </c>
      <c r="B168" s="4898" t="s">
        <v>35</v>
      </c>
      <c r="C168" s="4880" t="s">
        <v>33</v>
      </c>
      <c r="D168" s="4868"/>
      <c r="E168" s="1918"/>
      <c r="F168" s="5061" t="s">
        <v>923</v>
      </c>
      <c r="G168" s="4876" t="s">
        <v>642</v>
      </c>
      <c r="H168" s="4895" t="s">
        <v>40</v>
      </c>
      <c r="I168" s="4861" t="s">
        <v>716</v>
      </c>
      <c r="J168" s="4864" t="s">
        <v>278</v>
      </c>
      <c r="K168" s="2436" t="s">
        <v>118</v>
      </c>
      <c r="L168" s="2175">
        <f>L172</f>
        <v>16.399999999999999</v>
      </c>
      <c r="M168" s="2032" t="s">
        <v>924</v>
      </c>
      <c r="N168" s="2443" t="s">
        <v>75</v>
      </c>
      <c r="O168" s="2442">
        <v>1.4999999999999999E-2</v>
      </c>
      <c r="P168" s="2441"/>
      <c r="Q168" s="2441"/>
    </row>
    <row r="169" spans="1:21" s="15" customFormat="1" ht="17.25" customHeight="1" thickBot="1" x14ac:dyDescent="0.3">
      <c r="A169" s="4872"/>
      <c r="B169" s="4890"/>
      <c r="C169" s="4881"/>
      <c r="D169" s="4869"/>
      <c r="E169" s="1908"/>
      <c r="F169" s="5062"/>
      <c r="G169" s="4877"/>
      <c r="H169" s="4896"/>
      <c r="I169" s="4862"/>
      <c r="J169" s="4865"/>
      <c r="K169" s="2435" t="s">
        <v>133</v>
      </c>
      <c r="L169" s="2170">
        <f>L173</f>
        <v>0</v>
      </c>
      <c r="M169" s="1950"/>
      <c r="N169" s="1936"/>
      <c r="O169" s="1988"/>
    </row>
    <row r="170" spans="1:21" s="15" customFormat="1" ht="15" customHeight="1" thickBot="1" x14ac:dyDescent="0.3">
      <c r="A170" s="4872"/>
      <c r="B170" s="4890"/>
      <c r="C170" s="4881"/>
      <c r="D170" s="4869"/>
      <c r="E170" s="1908"/>
      <c r="F170" s="5062"/>
      <c r="G170" s="4877"/>
      <c r="H170" s="4896"/>
      <c r="I170" s="4862"/>
      <c r="J170" s="4865"/>
      <c r="K170" s="2434" t="s">
        <v>199</v>
      </c>
      <c r="L170" s="2440"/>
      <c r="M170" s="1950"/>
      <c r="N170" s="1936"/>
      <c r="O170" s="1988"/>
    </row>
    <row r="171" spans="1:21" s="15" customFormat="1" ht="13.5" customHeight="1" thickBot="1" x14ac:dyDescent="0.3">
      <c r="A171" s="4872"/>
      <c r="B171" s="4890"/>
      <c r="C171" s="4881"/>
      <c r="D171" s="4869"/>
      <c r="E171" s="1908"/>
      <c r="F171" s="5063"/>
      <c r="G171" s="4877"/>
      <c r="H171" s="4896"/>
      <c r="I171" s="4862"/>
      <c r="J171" s="4865"/>
      <c r="K171" s="2171" t="s">
        <v>29</v>
      </c>
      <c r="L171" s="2209">
        <f>SUM(L168:L170)</f>
        <v>16.399999999999999</v>
      </c>
      <c r="M171" s="2060"/>
      <c r="N171" s="2059"/>
      <c r="O171" s="2058"/>
    </row>
    <row r="172" spans="1:21" s="15" customFormat="1" ht="19.5" customHeight="1" x14ac:dyDescent="0.25">
      <c r="A172" s="1978" t="s">
        <v>35</v>
      </c>
      <c r="B172" s="2126" t="s">
        <v>35</v>
      </c>
      <c r="C172" s="1977" t="s">
        <v>33</v>
      </c>
      <c r="D172" s="4868" t="s">
        <v>33</v>
      </c>
      <c r="E172" s="1918"/>
      <c r="F172" s="4038" t="s">
        <v>923</v>
      </c>
      <c r="G172" s="4877"/>
      <c r="H172" s="4896"/>
      <c r="I172" s="4862"/>
      <c r="J172" s="4865"/>
      <c r="K172" s="2156" t="s">
        <v>118</v>
      </c>
      <c r="L172" s="2221">
        <v>16.399999999999999</v>
      </c>
      <c r="M172" s="2067"/>
      <c r="N172" s="2439"/>
      <c r="O172" s="2066"/>
      <c r="S172" s="1870"/>
    </row>
    <row r="173" spans="1:21" s="15" customFormat="1" ht="15.75" customHeight="1" thickBot="1" x14ac:dyDescent="0.3">
      <c r="A173" s="1909"/>
      <c r="B173" s="2113"/>
      <c r="C173" s="1976"/>
      <c r="D173" s="4869"/>
      <c r="E173" s="1908"/>
      <c r="F173" s="4867"/>
      <c r="G173" s="4877"/>
      <c r="H173" s="4896"/>
      <c r="I173" s="4862"/>
      <c r="J173" s="4865"/>
      <c r="K173" s="2438" t="s">
        <v>133</v>
      </c>
      <c r="L173" s="2232"/>
      <c r="M173" s="1904"/>
      <c r="N173" s="1903"/>
      <c r="O173" s="2091"/>
    </row>
    <row r="174" spans="1:21" s="15" customFormat="1" ht="15" customHeight="1" thickBot="1" x14ac:dyDescent="0.25">
      <c r="A174" s="1902"/>
      <c r="B174" s="2108"/>
      <c r="C174" s="1974"/>
      <c r="D174" s="4870"/>
      <c r="E174" s="1901"/>
      <c r="F174" s="4031"/>
      <c r="G174" s="4878"/>
      <c r="H174" s="4897"/>
      <c r="I174" s="4863"/>
      <c r="J174" s="4866"/>
      <c r="K174" s="2437" t="s">
        <v>29</v>
      </c>
      <c r="L174" s="2158">
        <f>SUM(L172:L173)</f>
        <v>16.399999999999999</v>
      </c>
      <c r="M174" s="1897"/>
      <c r="N174" s="1896"/>
      <c r="O174" s="2069"/>
    </row>
    <row r="175" spans="1:21" s="15" customFormat="1" ht="15" customHeight="1" thickBot="1" x14ac:dyDescent="0.3">
      <c r="A175" s="1919" t="s">
        <v>35</v>
      </c>
      <c r="B175" s="2100" t="s">
        <v>35</v>
      </c>
      <c r="C175" s="1960" t="s">
        <v>35</v>
      </c>
      <c r="D175" s="5036"/>
      <c r="E175" s="5036"/>
      <c r="F175" s="5080" t="s">
        <v>922</v>
      </c>
      <c r="G175" s="5039" t="s">
        <v>889</v>
      </c>
      <c r="H175" s="4895" t="s">
        <v>40</v>
      </c>
      <c r="I175" s="1979" t="s">
        <v>716</v>
      </c>
      <c r="J175" s="5058" t="s">
        <v>278</v>
      </c>
      <c r="K175" s="2436" t="s">
        <v>118</v>
      </c>
      <c r="L175" s="2175">
        <f>L180+L184+L188+L192+L198+L202+L206+L210+L214+L218+L222+L226+L230</f>
        <v>4239.6000000000004</v>
      </c>
      <c r="M175" s="1957"/>
      <c r="N175" s="1991"/>
      <c r="O175" s="2088"/>
      <c r="U175" s="1870"/>
    </row>
    <row r="176" spans="1:21" s="15" customFormat="1" ht="18" customHeight="1" thickBot="1" x14ac:dyDescent="0.3">
      <c r="A176" s="1955"/>
      <c r="B176" s="2057"/>
      <c r="C176" s="1953"/>
      <c r="D176" s="5037"/>
      <c r="E176" s="5037"/>
      <c r="F176" s="5081"/>
      <c r="G176" s="5040"/>
      <c r="H176" s="4896"/>
      <c r="I176" s="1908"/>
      <c r="J176" s="5059"/>
      <c r="K176" s="2435" t="s">
        <v>133</v>
      </c>
      <c r="L176" s="2170">
        <f>L181+L185+L189+L193+L199+L203+L207+L215+L219+L223</f>
        <v>0</v>
      </c>
      <c r="M176" s="1937"/>
      <c r="N176" s="1936"/>
      <c r="O176" s="1935"/>
    </row>
    <row r="177" spans="1:22" s="15" customFormat="1" ht="15" customHeight="1" thickBot="1" x14ac:dyDescent="0.3">
      <c r="A177" s="1955"/>
      <c r="B177" s="2057"/>
      <c r="C177" s="1953"/>
      <c r="D177" s="5037"/>
      <c r="E177" s="5037"/>
      <c r="F177" s="5081"/>
      <c r="G177" s="5040"/>
      <c r="H177" s="4896"/>
      <c r="I177" s="1908"/>
      <c r="J177" s="5059"/>
      <c r="K177" s="2435" t="s">
        <v>134</v>
      </c>
      <c r="L177" s="2172">
        <f>L182+L186+L190+L194+L200+L204+L208+L212+L220+L224+L228+L232</f>
        <v>8.5</v>
      </c>
      <c r="M177" s="1937"/>
      <c r="N177" s="1936"/>
      <c r="O177" s="1935"/>
      <c r="R177" s="1870"/>
    </row>
    <row r="178" spans="1:22" s="15" customFormat="1" ht="16.5" customHeight="1" thickBot="1" x14ac:dyDescent="0.3">
      <c r="A178" s="1955"/>
      <c r="B178" s="2057"/>
      <c r="C178" s="1953"/>
      <c r="D178" s="5037"/>
      <c r="E178" s="5037"/>
      <c r="F178" s="5081"/>
      <c r="G178" s="5040"/>
      <c r="H178" s="4896"/>
      <c r="I178" s="1908"/>
      <c r="J178" s="5059"/>
      <c r="K178" s="2434" t="s">
        <v>199</v>
      </c>
      <c r="L178" s="2170"/>
      <c r="M178" s="1937"/>
      <c r="N178" s="1936"/>
      <c r="O178" s="1935"/>
    </row>
    <row r="179" spans="1:22" s="15" customFormat="1" ht="24.75" customHeight="1" thickBot="1" x14ac:dyDescent="0.3">
      <c r="A179" s="1948"/>
      <c r="B179" s="2199"/>
      <c r="C179" s="1946"/>
      <c r="D179" s="5038"/>
      <c r="E179" s="5038"/>
      <c r="F179" s="2150"/>
      <c r="G179" s="5041"/>
      <c r="H179" s="4897"/>
      <c r="I179" s="1901"/>
      <c r="J179" s="5060"/>
      <c r="K179" s="2171" t="s">
        <v>29</v>
      </c>
      <c r="L179" s="2170">
        <f>SUM(L175:L178)</f>
        <v>4248.1000000000004</v>
      </c>
      <c r="M179" s="2253"/>
      <c r="N179" s="2115"/>
      <c r="O179" s="2252"/>
    </row>
    <row r="180" spans="1:22" s="15" customFormat="1" ht="21" customHeight="1" thickBot="1" x14ac:dyDescent="0.3">
      <c r="A180" s="4871" t="s">
        <v>35</v>
      </c>
      <c r="B180" s="4892" t="s">
        <v>35</v>
      </c>
      <c r="C180" s="4880" t="s">
        <v>35</v>
      </c>
      <c r="D180" s="4868" t="s">
        <v>33</v>
      </c>
      <c r="E180" s="1918"/>
      <c r="F180" s="4038" t="s">
        <v>921</v>
      </c>
      <c r="G180" s="4876" t="s">
        <v>889</v>
      </c>
      <c r="H180" s="4895" t="s">
        <v>40</v>
      </c>
      <c r="I180" s="1979" t="s">
        <v>716</v>
      </c>
      <c r="J180" s="4988" t="s">
        <v>278</v>
      </c>
      <c r="K180" s="2156" t="s">
        <v>118</v>
      </c>
      <c r="L180" s="2420">
        <v>300</v>
      </c>
      <c r="M180" s="5200" t="s">
        <v>920</v>
      </c>
      <c r="N180" s="5010" t="s">
        <v>919</v>
      </c>
      <c r="O180" s="4986">
        <v>700</v>
      </c>
      <c r="P180" s="2015"/>
      <c r="Q180" s="2015"/>
      <c r="U180" s="1870"/>
    </row>
    <row r="181" spans="1:22" s="15" customFormat="1" ht="15" customHeight="1" thickBot="1" x14ac:dyDescent="0.3">
      <c r="A181" s="4872"/>
      <c r="B181" s="4893"/>
      <c r="C181" s="4881"/>
      <c r="D181" s="4869"/>
      <c r="E181" s="1908"/>
      <c r="F181" s="4867"/>
      <c r="G181" s="4877"/>
      <c r="H181" s="4896"/>
      <c r="I181" s="1908"/>
      <c r="J181" s="4989"/>
      <c r="K181" s="2153" t="s">
        <v>133</v>
      </c>
      <c r="L181" s="2155"/>
      <c r="M181" s="5202"/>
      <c r="N181" s="5065"/>
      <c r="O181" s="4987"/>
      <c r="P181" s="2015"/>
      <c r="Q181" s="2015"/>
      <c r="U181" s="1870"/>
    </row>
    <row r="182" spans="1:22" s="15" customFormat="1" ht="15" customHeight="1" thickBot="1" x14ac:dyDescent="0.3">
      <c r="A182" s="4872"/>
      <c r="B182" s="4893"/>
      <c r="C182" s="4881"/>
      <c r="D182" s="4869"/>
      <c r="E182" s="1908"/>
      <c r="F182" s="4867"/>
      <c r="G182" s="4877"/>
      <c r="H182" s="4896"/>
      <c r="I182" s="1908"/>
      <c r="J182" s="4990"/>
      <c r="K182" s="2151" t="s">
        <v>134</v>
      </c>
      <c r="L182" s="2163"/>
      <c r="M182" s="2432"/>
      <c r="N182" s="2076"/>
      <c r="O182" s="1964"/>
      <c r="U182" s="1870"/>
    </row>
    <row r="183" spans="1:22" s="15" customFormat="1" ht="15" customHeight="1" thickBot="1" x14ac:dyDescent="0.3">
      <c r="A183" s="4873"/>
      <c r="B183" s="4894"/>
      <c r="C183" s="4882"/>
      <c r="D183" s="4870"/>
      <c r="E183" s="1901"/>
      <c r="F183" s="2149"/>
      <c r="G183" s="4878"/>
      <c r="H183" s="4897"/>
      <c r="I183" s="1901"/>
      <c r="J183" s="4991"/>
      <c r="K183" s="2148" t="s">
        <v>29</v>
      </c>
      <c r="L183" s="2147">
        <f>SUM(L180:L182)</f>
        <v>300</v>
      </c>
      <c r="M183" s="2253"/>
      <c r="N183" s="2115"/>
      <c r="O183" s="2252"/>
      <c r="U183" s="1870"/>
    </row>
    <row r="184" spans="1:22" s="15" customFormat="1" ht="16.5" customHeight="1" thickBot="1" x14ac:dyDescent="0.3">
      <c r="A184" s="4871" t="s">
        <v>35</v>
      </c>
      <c r="B184" s="4892" t="s">
        <v>35</v>
      </c>
      <c r="C184" s="4880" t="s">
        <v>35</v>
      </c>
      <c r="D184" s="5055" t="s">
        <v>35</v>
      </c>
      <c r="E184" s="1969"/>
      <c r="F184" s="4038" t="s">
        <v>918</v>
      </c>
      <c r="G184" s="4876" t="s">
        <v>889</v>
      </c>
      <c r="H184" s="4895" t="s">
        <v>40</v>
      </c>
      <c r="I184" s="1979" t="s">
        <v>716</v>
      </c>
      <c r="J184" s="4988" t="s">
        <v>278</v>
      </c>
      <c r="K184" s="286" t="s">
        <v>118</v>
      </c>
      <c r="L184" s="2155">
        <v>160</v>
      </c>
      <c r="M184" s="2431" t="s">
        <v>917</v>
      </c>
      <c r="N184" s="2430" t="s">
        <v>915</v>
      </c>
      <c r="O184" s="2429">
        <v>13350</v>
      </c>
      <c r="P184" s="2015"/>
      <c r="Q184" s="2015"/>
      <c r="U184" s="1870"/>
    </row>
    <row r="185" spans="1:22" s="15" customFormat="1" ht="18" customHeight="1" thickBot="1" x14ac:dyDescent="0.3">
      <c r="A185" s="4872"/>
      <c r="B185" s="4893"/>
      <c r="C185" s="4881"/>
      <c r="D185" s="5056"/>
      <c r="E185" s="1965"/>
      <c r="F185" s="4867"/>
      <c r="G185" s="4877"/>
      <c r="H185" s="4896"/>
      <c r="I185" s="1908"/>
      <c r="J185" s="4989"/>
      <c r="K185" s="2156" t="s">
        <v>133</v>
      </c>
      <c r="L185" s="2155"/>
      <c r="M185" s="2428" t="s">
        <v>916</v>
      </c>
      <c r="N185" s="2169" t="s">
        <v>915</v>
      </c>
      <c r="O185" s="2314">
        <v>525</v>
      </c>
      <c r="P185" s="2015"/>
      <c r="Q185" s="2015"/>
      <c r="U185" s="1870"/>
    </row>
    <row r="186" spans="1:22" s="15" customFormat="1" ht="15" customHeight="1" thickBot="1" x14ac:dyDescent="0.3">
      <c r="A186" s="4872"/>
      <c r="B186" s="4893"/>
      <c r="C186" s="4881"/>
      <c r="D186" s="5056"/>
      <c r="E186" s="1965"/>
      <c r="F186" s="4867"/>
      <c r="G186" s="4877"/>
      <c r="H186" s="4896"/>
      <c r="I186" s="1908"/>
      <c r="J186" s="4990"/>
      <c r="K186" s="2151" t="s">
        <v>134</v>
      </c>
      <c r="L186" s="1992"/>
      <c r="M186" s="1937"/>
      <c r="N186" s="1936"/>
      <c r="O186" s="2000"/>
      <c r="U186" s="1870"/>
    </row>
    <row r="187" spans="1:22" s="15" customFormat="1" ht="15" customHeight="1" thickBot="1" x14ac:dyDescent="0.3">
      <c r="A187" s="4873"/>
      <c r="B187" s="4894"/>
      <c r="C187" s="4882"/>
      <c r="D187" s="5057"/>
      <c r="E187" s="1962"/>
      <c r="F187" s="2149"/>
      <c r="G187" s="4878"/>
      <c r="H187" s="4897"/>
      <c r="I187" s="1901"/>
      <c r="J187" s="4991"/>
      <c r="K187" s="2148" t="s">
        <v>29</v>
      </c>
      <c r="L187" s="2147">
        <f>SUM(L184:L186)</f>
        <v>160</v>
      </c>
      <c r="M187" s="2253"/>
      <c r="N187" s="2115"/>
      <c r="O187" s="2427"/>
      <c r="U187" s="1870"/>
    </row>
    <row r="188" spans="1:22" s="15" customFormat="1" ht="15" customHeight="1" thickBot="1" x14ac:dyDescent="0.3">
      <c r="A188" s="4871" t="s">
        <v>35</v>
      </c>
      <c r="B188" s="4892" t="s">
        <v>35</v>
      </c>
      <c r="C188" s="4880" t="s">
        <v>35</v>
      </c>
      <c r="D188" s="5056" t="s">
        <v>103</v>
      </c>
      <c r="E188" s="1965"/>
      <c r="F188" s="4867" t="s">
        <v>914</v>
      </c>
      <c r="G188" s="4877" t="s">
        <v>889</v>
      </c>
      <c r="H188" s="4896" t="s">
        <v>40</v>
      </c>
      <c r="I188" s="1975" t="s">
        <v>716</v>
      </c>
      <c r="J188" s="4988" t="s">
        <v>278</v>
      </c>
      <c r="K188" s="2204" t="s">
        <v>118</v>
      </c>
      <c r="L188" s="1992">
        <v>460</v>
      </c>
      <c r="M188" s="2043"/>
      <c r="N188" s="2076"/>
      <c r="O188" s="2000"/>
      <c r="U188" s="1870"/>
    </row>
    <row r="189" spans="1:22" s="15" customFormat="1" ht="15" customHeight="1" thickBot="1" x14ac:dyDescent="0.3">
      <c r="A189" s="4872"/>
      <c r="B189" s="4893"/>
      <c r="C189" s="4881"/>
      <c r="D189" s="5056"/>
      <c r="E189" s="1965"/>
      <c r="F189" s="4867"/>
      <c r="G189" s="4877"/>
      <c r="H189" s="4896"/>
      <c r="I189" s="1908"/>
      <c r="J189" s="4989"/>
      <c r="K189" s="2153" t="s">
        <v>133</v>
      </c>
      <c r="L189" s="1992"/>
      <c r="M189" s="2426" t="s">
        <v>913</v>
      </c>
      <c r="N189" s="2407" t="s">
        <v>46</v>
      </c>
      <c r="O189" s="2425">
        <v>2900</v>
      </c>
      <c r="P189" s="2015"/>
      <c r="Q189" s="2015"/>
    </row>
    <row r="190" spans="1:22" s="15" customFormat="1" ht="15" customHeight="1" thickBot="1" x14ac:dyDescent="0.3">
      <c r="A190" s="4872"/>
      <c r="B190" s="4893"/>
      <c r="C190" s="4881"/>
      <c r="D190" s="5056"/>
      <c r="E190" s="1965"/>
      <c r="F190" s="4867"/>
      <c r="G190" s="4877"/>
      <c r="H190" s="4896"/>
      <c r="I190" s="1908"/>
      <c r="J190" s="4990"/>
      <c r="K190" s="2151" t="s">
        <v>134</v>
      </c>
      <c r="L190" s="1992">
        <v>0</v>
      </c>
      <c r="M190" s="2043"/>
      <c r="N190" s="1936"/>
      <c r="O190" s="1895"/>
    </row>
    <row r="191" spans="1:22" s="15" customFormat="1" ht="15" customHeight="1" thickBot="1" x14ac:dyDescent="0.3">
      <c r="A191" s="4873"/>
      <c r="B191" s="4894"/>
      <c r="C191" s="4882"/>
      <c r="D191" s="5056"/>
      <c r="E191" s="1965"/>
      <c r="F191" s="2152"/>
      <c r="G191" s="4877"/>
      <c r="H191" s="4896"/>
      <c r="I191" s="1908"/>
      <c r="J191" s="4991"/>
      <c r="K191" s="2244" t="s">
        <v>29</v>
      </c>
      <c r="L191" s="2307">
        <f>SUM(L188:L190)</f>
        <v>460</v>
      </c>
      <c r="M191" s="2424"/>
      <c r="N191" s="2059"/>
      <c r="O191" s="2423"/>
    </row>
    <row r="192" spans="1:22" s="15" customFormat="1" ht="15" customHeight="1" thickBot="1" x14ac:dyDescent="0.3">
      <c r="A192" s="4871" t="s">
        <v>35</v>
      </c>
      <c r="B192" s="4892" t="s">
        <v>35</v>
      </c>
      <c r="C192" s="4880" t="s">
        <v>35</v>
      </c>
      <c r="D192" s="5055" t="s">
        <v>101</v>
      </c>
      <c r="E192" s="1969"/>
      <c r="F192" s="4038" t="s">
        <v>912</v>
      </c>
      <c r="G192" s="4876" t="s">
        <v>889</v>
      </c>
      <c r="H192" s="4895" t="s">
        <v>40</v>
      </c>
      <c r="I192" s="1979" t="s">
        <v>716</v>
      </c>
      <c r="J192" s="4988" t="s">
        <v>278</v>
      </c>
      <c r="K192" s="2156" t="s">
        <v>118</v>
      </c>
      <c r="L192" s="2155">
        <v>3022.6</v>
      </c>
      <c r="M192" s="2397" t="s">
        <v>911</v>
      </c>
      <c r="N192" s="2031" t="s">
        <v>46</v>
      </c>
      <c r="O192" s="2030">
        <v>21</v>
      </c>
      <c r="P192" s="2015"/>
      <c r="Q192" s="2015"/>
      <c r="U192" s="1870"/>
      <c r="V192" s="1870"/>
    </row>
    <row r="193" spans="1:17" s="15" customFormat="1" ht="15" customHeight="1" thickBot="1" x14ac:dyDescent="0.3">
      <c r="A193" s="4872"/>
      <c r="B193" s="4893"/>
      <c r="C193" s="4881"/>
      <c r="D193" s="5056"/>
      <c r="E193" s="1965"/>
      <c r="F193" s="4867"/>
      <c r="G193" s="4877"/>
      <c r="H193" s="4896"/>
      <c r="I193" s="1908"/>
      <c r="J193" s="4989"/>
      <c r="K193" s="2153" t="s">
        <v>133</v>
      </c>
      <c r="L193" s="1992"/>
      <c r="M193" s="2396" t="s">
        <v>910</v>
      </c>
      <c r="N193" s="2421" t="s">
        <v>46</v>
      </c>
      <c r="O193" s="2422">
        <v>690</v>
      </c>
      <c r="P193" s="2160"/>
      <c r="Q193" s="2160"/>
    </row>
    <row r="194" spans="1:17" s="15" customFormat="1" ht="15" customHeight="1" thickBot="1" x14ac:dyDescent="0.3">
      <c r="A194" s="4872"/>
      <c r="B194" s="4893"/>
      <c r="C194" s="4881"/>
      <c r="D194" s="5056"/>
      <c r="E194" s="1965"/>
      <c r="F194" s="4867"/>
      <c r="G194" s="4877"/>
      <c r="H194" s="4896"/>
      <c r="I194" s="1908"/>
      <c r="J194" s="4990"/>
      <c r="K194" s="2153" t="s">
        <v>134</v>
      </c>
      <c r="L194" s="1992">
        <v>0</v>
      </c>
      <c r="M194" s="2396" t="s">
        <v>909</v>
      </c>
      <c r="N194" s="2421" t="s">
        <v>288</v>
      </c>
      <c r="O194" s="2422">
        <v>175</v>
      </c>
      <c r="P194" s="2160"/>
      <c r="Q194" s="2160"/>
    </row>
    <row r="195" spans="1:17" s="15" customFormat="1" ht="15" customHeight="1" thickBot="1" x14ac:dyDescent="0.3">
      <c r="A195" s="4872"/>
      <c r="B195" s="4893"/>
      <c r="C195" s="4881"/>
      <c r="D195" s="5056"/>
      <c r="E195" s="1965"/>
      <c r="F195" s="4867"/>
      <c r="G195" s="4877"/>
      <c r="H195" s="4896"/>
      <c r="I195" s="1908"/>
      <c r="J195" s="4990"/>
      <c r="K195" s="2153"/>
      <c r="L195" s="1992"/>
      <c r="M195" s="2396" t="s">
        <v>908</v>
      </c>
      <c r="N195" s="2421" t="s">
        <v>907</v>
      </c>
      <c r="O195" s="2164">
        <v>420</v>
      </c>
      <c r="P195" s="2015"/>
      <c r="Q195" s="2015"/>
    </row>
    <row r="196" spans="1:17" s="15" customFormat="1" ht="12.75" customHeight="1" thickBot="1" x14ac:dyDescent="0.3">
      <c r="A196" s="4872"/>
      <c r="B196" s="4893"/>
      <c r="C196" s="4881"/>
      <c r="D196" s="5056"/>
      <c r="E196" s="1965"/>
      <c r="F196" s="4867"/>
      <c r="G196" s="4877"/>
      <c r="H196" s="4896"/>
      <c r="I196" s="1908"/>
      <c r="J196" s="4990"/>
      <c r="K196" s="2151"/>
      <c r="L196" s="1992"/>
      <c r="M196" s="2043"/>
      <c r="O196" s="1895"/>
    </row>
    <row r="197" spans="1:17" s="15" customFormat="1" ht="15" customHeight="1" thickBot="1" x14ac:dyDescent="0.3">
      <c r="A197" s="4873"/>
      <c r="B197" s="4894"/>
      <c r="C197" s="4882"/>
      <c r="D197" s="5057"/>
      <c r="E197" s="1962"/>
      <c r="F197" s="2149"/>
      <c r="G197" s="4878"/>
      <c r="H197" s="4897"/>
      <c r="I197" s="1901"/>
      <c r="J197" s="4991"/>
      <c r="K197" s="2148" t="s">
        <v>29</v>
      </c>
      <c r="L197" s="2147">
        <f>SUM(L192:L196)</f>
        <v>3022.6</v>
      </c>
      <c r="M197" s="1986"/>
      <c r="N197" s="2115"/>
      <c r="O197" s="1984"/>
    </row>
    <row r="198" spans="1:17" s="15" customFormat="1" ht="16.5" customHeight="1" thickBot="1" x14ac:dyDescent="0.3">
      <c r="A198" s="4871" t="s">
        <v>35</v>
      </c>
      <c r="B198" s="4892" t="s">
        <v>35</v>
      </c>
      <c r="C198" s="4880" t="s">
        <v>35</v>
      </c>
      <c r="D198" s="5055" t="s">
        <v>97</v>
      </c>
      <c r="E198" s="1969"/>
      <c r="F198" s="4038" t="s">
        <v>906</v>
      </c>
      <c r="G198" s="4876" t="s">
        <v>889</v>
      </c>
      <c r="H198" s="4895" t="s">
        <v>40</v>
      </c>
      <c r="I198" s="1979" t="s">
        <v>716</v>
      </c>
      <c r="J198" s="4973" t="s">
        <v>278</v>
      </c>
      <c r="K198" s="2156" t="s">
        <v>118</v>
      </c>
      <c r="L198" s="2155">
        <v>80</v>
      </c>
      <c r="M198" s="5200" t="s">
        <v>905</v>
      </c>
      <c r="N198" s="2031" t="s">
        <v>46</v>
      </c>
      <c r="O198" s="2030">
        <v>12</v>
      </c>
      <c r="P198" s="2015"/>
      <c r="Q198" s="2015"/>
    </row>
    <row r="199" spans="1:17" s="15" customFormat="1" ht="17.25" customHeight="1" thickBot="1" x14ac:dyDescent="0.3">
      <c r="A199" s="4872"/>
      <c r="B199" s="4893"/>
      <c r="C199" s="4881"/>
      <c r="D199" s="5056"/>
      <c r="E199" s="1965"/>
      <c r="F199" s="4867"/>
      <c r="G199" s="4877"/>
      <c r="H199" s="4896"/>
      <c r="I199" s="1908"/>
      <c r="J199" s="4974"/>
      <c r="K199" s="2153" t="s">
        <v>133</v>
      </c>
      <c r="L199" s="1992"/>
      <c r="M199" s="5201"/>
      <c r="N199" s="1936"/>
      <c r="O199" s="1988"/>
    </row>
    <row r="200" spans="1:17" s="15" customFormat="1" ht="20.25" customHeight="1" thickBot="1" x14ac:dyDescent="0.3">
      <c r="A200" s="4872"/>
      <c r="B200" s="4893"/>
      <c r="C200" s="4881"/>
      <c r="D200" s="5056"/>
      <c r="E200" s="1965"/>
      <c r="F200" s="4867"/>
      <c r="G200" s="4877"/>
      <c r="H200" s="4896"/>
      <c r="I200" s="1908"/>
      <c r="J200" s="4974"/>
      <c r="K200" s="2151" t="s">
        <v>134</v>
      </c>
      <c r="L200" s="1992">
        <v>0</v>
      </c>
      <c r="M200" s="5201"/>
      <c r="N200" s="1936"/>
      <c r="O200" s="1988"/>
    </row>
    <row r="201" spans="1:17" s="15" customFormat="1" ht="16.149999999999999" customHeight="1" thickBot="1" x14ac:dyDescent="0.3">
      <c r="A201" s="4873"/>
      <c r="B201" s="4894"/>
      <c r="C201" s="4882"/>
      <c r="D201" s="5057"/>
      <c r="E201" s="1962"/>
      <c r="F201" s="2149"/>
      <c r="G201" s="4878"/>
      <c r="H201" s="4897"/>
      <c r="I201" s="1901"/>
      <c r="J201" s="4975"/>
      <c r="K201" s="2148" t="s">
        <v>29</v>
      </c>
      <c r="L201" s="2147">
        <f>SUM(L198:L200)</f>
        <v>80</v>
      </c>
      <c r="M201" s="5202"/>
      <c r="N201" s="2115"/>
      <c r="O201" s="1984"/>
    </row>
    <row r="202" spans="1:17" s="15" customFormat="1" ht="23.25" customHeight="1" thickBot="1" x14ac:dyDescent="0.3">
      <c r="A202" s="4871" t="s">
        <v>35</v>
      </c>
      <c r="B202" s="4892" t="s">
        <v>35</v>
      </c>
      <c r="C202" s="4880" t="s">
        <v>35</v>
      </c>
      <c r="D202" s="5055" t="s">
        <v>91</v>
      </c>
      <c r="E202" s="1969"/>
      <c r="F202" s="2157" t="s">
        <v>904</v>
      </c>
      <c r="G202" s="4876" t="s">
        <v>889</v>
      </c>
      <c r="H202" s="4895" t="s">
        <v>40</v>
      </c>
      <c r="I202" s="1979" t="s">
        <v>716</v>
      </c>
      <c r="J202" s="4973" t="s">
        <v>278</v>
      </c>
      <c r="K202" s="288" t="s">
        <v>118</v>
      </c>
      <c r="L202" s="2420">
        <v>75</v>
      </c>
      <c r="M202" s="4944" t="s">
        <v>903</v>
      </c>
      <c r="N202" s="2031" t="s">
        <v>46</v>
      </c>
      <c r="O202" s="2030">
        <v>50</v>
      </c>
      <c r="P202" s="2015"/>
      <c r="Q202" s="2015"/>
    </row>
    <row r="203" spans="1:17" s="15" customFormat="1" ht="15" customHeight="1" thickBot="1" x14ac:dyDescent="0.3">
      <c r="A203" s="4872"/>
      <c r="B203" s="4893"/>
      <c r="C203" s="4881"/>
      <c r="D203" s="5056"/>
      <c r="E203" s="1965"/>
      <c r="F203" s="2152"/>
      <c r="G203" s="4877"/>
      <c r="H203" s="4896"/>
      <c r="I203" s="1908"/>
      <c r="J203" s="4974"/>
      <c r="K203" s="286" t="s">
        <v>133</v>
      </c>
      <c r="L203" s="2155"/>
      <c r="M203" s="4945"/>
      <c r="N203" s="2076"/>
      <c r="O203" s="2075"/>
    </row>
    <row r="204" spans="1:17" s="15" customFormat="1" ht="14.25" customHeight="1" thickBot="1" x14ac:dyDescent="0.3">
      <c r="A204" s="4872"/>
      <c r="B204" s="4893"/>
      <c r="C204" s="4881"/>
      <c r="D204" s="5056"/>
      <c r="E204" s="1965"/>
      <c r="F204" s="2152"/>
      <c r="G204" s="4877"/>
      <c r="H204" s="4896"/>
      <c r="I204" s="1908"/>
      <c r="J204" s="4974"/>
      <c r="K204" s="2159" t="s">
        <v>134</v>
      </c>
      <c r="L204" s="2163">
        <v>0</v>
      </c>
      <c r="M204" s="1950"/>
      <c r="N204" s="1936"/>
      <c r="O204" s="1988"/>
    </row>
    <row r="205" spans="1:17" s="15" customFormat="1" ht="15" customHeight="1" thickBot="1" x14ac:dyDescent="0.3">
      <c r="A205" s="4873"/>
      <c r="B205" s="4894"/>
      <c r="C205" s="4882"/>
      <c r="D205" s="5057"/>
      <c r="E205" s="1962"/>
      <c r="F205" s="2149"/>
      <c r="G205" s="4878"/>
      <c r="H205" s="4897"/>
      <c r="I205" s="1901"/>
      <c r="J205" s="4975"/>
      <c r="K205" s="2148" t="s">
        <v>29</v>
      </c>
      <c r="L205" s="2158">
        <f>SUM(L202:L204)</f>
        <v>75</v>
      </c>
      <c r="M205" s="1986"/>
      <c r="N205" s="2115"/>
      <c r="O205" s="1984"/>
    </row>
    <row r="206" spans="1:17" s="15" customFormat="1" ht="12" customHeight="1" thickBot="1" x14ac:dyDescent="0.3">
      <c r="A206" s="4871" t="s">
        <v>35</v>
      </c>
      <c r="B206" s="4892" t="s">
        <v>35</v>
      </c>
      <c r="C206" s="4880" t="s">
        <v>35</v>
      </c>
      <c r="D206" s="5055" t="s">
        <v>88</v>
      </c>
      <c r="E206" s="1969"/>
      <c r="F206" s="4038" t="s">
        <v>902</v>
      </c>
      <c r="G206" s="4876" t="s">
        <v>889</v>
      </c>
      <c r="H206" s="4895" t="s">
        <v>40</v>
      </c>
      <c r="I206" s="1979" t="s">
        <v>716</v>
      </c>
      <c r="J206" s="4973" t="s">
        <v>278</v>
      </c>
      <c r="K206" s="288" t="s">
        <v>118</v>
      </c>
      <c r="L206" s="2420">
        <v>0</v>
      </c>
      <c r="M206" s="5207" t="s">
        <v>901</v>
      </c>
      <c r="N206" s="2089"/>
      <c r="O206" s="2088"/>
    </row>
    <row r="207" spans="1:17" s="15" customFormat="1" ht="18" customHeight="1" thickBot="1" x14ac:dyDescent="0.3">
      <c r="A207" s="4872"/>
      <c r="B207" s="4893"/>
      <c r="C207" s="4881"/>
      <c r="D207" s="5056"/>
      <c r="E207" s="1965"/>
      <c r="F207" s="4867"/>
      <c r="G207" s="4877"/>
      <c r="H207" s="4896"/>
      <c r="I207" s="1908"/>
      <c r="J207" s="4974"/>
      <c r="K207" s="286" t="s">
        <v>133</v>
      </c>
      <c r="L207" s="2155"/>
      <c r="M207" s="5208"/>
      <c r="N207" s="2021" t="s">
        <v>46</v>
      </c>
      <c r="O207" s="2130">
        <v>20</v>
      </c>
      <c r="P207" s="2015"/>
      <c r="Q207" s="2015"/>
    </row>
    <row r="208" spans="1:17" s="15" customFormat="1" ht="15.6" customHeight="1" thickBot="1" x14ac:dyDescent="0.3">
      <c r="A208" s="4872"/>
      <c r="B208" s="4893"/>
      <c r="C208" s="4881"/>
      <c r="D208" s="5056"/>
      <c r="E208" s="1965"/>
      <c r="F208" s="4867"/>
      <c r="G208" s="4877"/>
      <c r="H208" s="4896"/>
      <c r="I208" s="1908"/>
      <c r="J208" s="4974"/>
      <c r="K208" s="2159" t="s">
        <v>134</v>
      </c>
      <c r="L208" s="1992"/>
      <c r="M208" s="2419"/>
      <c r="N208" s="2418"/>
      <c r="O208" s="2417"/>
      <c r="P208" s="2416"/>
      <c r="Q208" s="2416"/>
    </row>
    <row r="209" spans="1:18" s="15" customFormat="1" ht="15" customHeight="1" thickBot="1" x14ac:dyDescent="0.3">
      <c r="A209" s="4873"/>
      <c r="B209" s="4894"/>
      <c r="C209" s="4882"/>
      <c r="D209" s="5057"/>
      <c r="E209" s="1962"/>
      <c r="F209" s="4031"/>
      <c r="G209" s="4878"/>
      <c r="H209" s="4897"/>
      <c r="I209" s="1901"/>
      <c r="J209" s="4975"/>
      <c r="K209" s="2148" t="s">
        <v>29</v>
      </c>
      <c r="L209" s="2147">
        <f>SUM(L206:L208)</f>
        <v>0</v>
      </c>
      <c r="M209" s="1986"/>
      <c r="N209" s="2115"/>
      <c r="O209" s="1984"/>
    </row>
    <row r="210" spans="1:18" s="15" customFormat="1" ht="20.25" customHeight="1" thickBot="1" x14ac:dyDescent="0.3">
      <c r="A210" s="4871" t="s">
        <v>35</v>
      </c>
      <c r="B210" s="4892" t="s">
        <v>35</v>
      </c>
      <c r="C210" s="4880" t="s">
        <v>35</v>
      </c>
      <c r="D210" s="5055" t="s">
        <v>83</v>
      </c>
      <c r="E210" s="1969"/>
      <c r="F210" s="4038" t="s">
        <v>900</v>
      </c>
      <c r="G210" s="4876" t="s">
        <v>889</v>
      </c>
      <c r="H210" s="4895" t="s">
        <v>40</v>
      </c>
      <c r="I210" s="1979" t="s">
        <v>716</v>
      </c>
      <c r="J210" s="4973" t="s">
        <v>278</v>
      </c>
      <c r="K210" s="2156" t="s">
        <v>118</v>
      </c>
      <c r="L210" s="2155">
        <v>0</v>
      </c>
      <c r="M210" s="2032" t="s">
        <v>899</v>
      </c>
      <c r="N210" s="2031" t="s">
        <v>46</v>
      </c>
      <c r="O210" s="2088"/>
    </row>
    <row r="211" spans="1:18" s="15" customFormat="1" ht="15" customHeight="1" thickBot="1" x14ac:dyDescent="0.3">
      <c r="A211" s="4872"/>
      <c r="B211" s="4893"/>
      <c r="C211" s="4881"/>
      <c r="D211" s="5056"/>
      <c r="E211" s="1965"/>
      <c r="F211" s="4867"/>
      <c r="G211" s="4877"/>
      <c r="H211" s="4896"/>
      <c r="I211" s="1908"/>
      <c r="J211" s="4974"/>
      <c r="K211" s="2153" t="s">
        <v>133</v>
      </c>
      <c r="L211" s="1992"/>
      <c r="M211" s="2257"/>
      <c r="N211" s="1936"/>
      <c r="O211" s="1988"/>
    </row>
    <row r="212" spans="1:18" s="15" customFormat="1" ht="15" customHeight="1" thickBot="1" x14ac:dyDescent="0.3">
      <c r="A212" s="4872"/>
      <c r="B212" s="4893"/>
      <c r="C212" s="4881"/>
      <c r="D212" s="5056"/>
      <c r="E212" s="1965"/>
      <c r="F212" s="1951"/>
      <c r="G212" s="4877"/>
      <c r="H212" s="4896"/>
      <c r="I212" s="1908"/>
      <c r="J212" s="4974"/>
      <c r="K212" s="2151" t="s">
        <v>134</v>
      </c>
      <c r="L212" s="1992"/>
      <c r="M212" s="1950"/>
      <c r="N212" s="1936"/>
      <c r="O212" s="1988"/>
    </row>
    <row r="213" spans="1:18" s="15" customFormat="1" ht="18" customHeight="1" thickBot="1" x14ac:dyDescent="0.3">
      <c r="A213" s="4873"/>
      <c r="B213" s="4894"/>
      <c r="C213" s="4882"/>
      <c r="D213" s="5057"/>
      <c r="E213" s="1962"/>
      <c r="F213" s="2149"/>
      <c r="G213" s="4878"/>
      <c r="H213" s="4897"/>
      <c r="I213" s="1901"/>
      <c r="J213" s="4975"/>
      <c r="K213" s="2148" t="s">
        <v>29</v>
      </c>
      <c r="L213" s="2147">
        <f>SUM(L210:L212)</f>
        <v>0</v>
      </c>
      <c r="M213" s="1986"/>
      <c r="N213" s="2115"/>
      <c r="O213" s="1984"/>
    </row>
    <row r="214" spans="1:18" s="15" customFormat="1" ht="15" customHeight="1" thickBot="1" x14ac:dyDescent="0.3">
      <c r="A214" s="1919" t="s">
        <v>35</v>
      </c>
      <c r="B214" s="2100" t="s">
        <v>35</v>
      </c>
      <c r="C214" s="1960" t="s">
        <v>35</v>
      </c>
      <c r="D214" s="4868" t="s">
        <v>80</v>
      </c>
      <c r="E214" s="1918"/>
      <c r="F214" s="4038" t="s">
        <v>898</v>
      </c>
      <c r="G214" s="4876" t="s">
        <v>889</v>
      </c>
      <c r="H214" s="4895" t="s">
        <v>40</v>
      </c>
      <c r="I214" s="1979" t="s">
        <v>716</v>
      </c>
      <c r="J214" s="4973" t="s">
        <v>278</v>
      </c>
      <c r="K214" s="2156" t="s">
        <v>118</v>
      </c>
      <c r="L214" s="2155">
        <v>2</v>
      </c>
      <c r="M214" s="2413" t="s">
        <v>897</v>
      </c>
      <c r="N214" s="2031" t="s">
        <v>46</v>
      </c>
      <c r="O214" s="2030">
        <v>30</v>
      </c>
      <c r="P214" s="2015"/>
      <c r="Q214" s="2015"/>
    </row>
    <row r="215" spans="1:18" s="15" customFormat="1" ht="15" customHeight="1" thickBot="1" x14ac:dyDescent="0.3">
      <c r="A215" s="1909"/>
      <c r="B215" s="2113"/>
      <c r="C215" s="1953"/>
      <c r="D215" s="4869"/>
      <c r="E215" s="1908"/>
      <c r="F215" s="4867"/>
      <c r="G215" s="4877"/>
      <c r="H215" s="4896"/>
      <c r="I215" s="1908"/>
      <c r="J215" s="4974"/>
      <c r="K215" s="2309" t="s">
        <v>133</v>
      </c>
      <c r="L215" s="1992"/>
      <c r="M215" s="1950"/>
      <c r="N215" s="1936"/>
      <c r="O215" s="2117"/>
    </row>
    <row r="216" spans="1:18" s="15" customFormat="1" ht="15" customHeight="1" thickBot="1" x14ac:dyDescent="0.3">
      <c r="A216" s="1909"/>
      <c r="B216" s="2113"/>
      <c r="C216" s="1953"/>
      <c r="D216" s="4869"/>
      <c r="E216" s="1908"/>
      <c r="F216" s="4867"/>
      <c r="G216" s="4877"/>
      <c r="H216" s="4896"/>
      <c r="I216" s="1908"/>
      <c r="J216" s="4974"/>
      <c r="K216" s="286" t="s">
        <v>134</v>
      </c>
      <c r="L216" s="2155"/>
      <c r="M216" s="1897"/>
      <c r="N216" s="2039"/>
      <c r="O216" s="2406"/>
    </row>
    <row r="217" spans="1:18" s="15" customFormat="1" ht="15" customHeight="1" thickBot="1" x14ac:dyDescent="0.3">
      <c r="A217" s="1902"/>
      <c r="B217" s="2108"/>
      <c r="C217" s="1946"/>
      <c r="D217" s="4870"/>
      <c r="E217" s="1901"/>
      <c r="F217" s="2149"/>
      <c r="G217" s="4878"/>
      <c r="H217" s="4897"/>
      <c r="I217" s="1901"/>
      <c r="J217" s="4975"/>
      <c r="K217" s="2283" t="s">
        <v>29</v>
      </c>
      <c r="L217" s="2147">
        <f>SUM(L214:L216)</f>
        <v>2</v>
      </c>
      <c r="M217" s="1897"/>
      <c r="N217" s="2039"/>
      <c r="O217" s="2406"/>
    </row>
    <row r="218" spans="1:18" s="15" customFormat="1" ht="15" customHeight="1" thickBot="1" x14ac:dyDescent="0.3">
      <c r="A218" s="1919" t="s">
        <v>35</v>
      </c>
      <c r="B218" s="2100" t="s">
        <v>35</v>
      </c>
      <c r="C218" s="1960" t="s">
        <v>35</v>
      </c>
      <c r="D218" s="4868" t="s">
        <v>74</v>
      </c>
      <c r="E218" s="1918"/>
      <c r="F218" s="4038" t="s">
        <v>896</v>
      </c>
      <c r="G218" s="4876" t="s">
        <v>889</v>
      </c>
      <c r="H218" s="4895" t="s">
        <v>40</v>
      </c>
      <c r="I218" s="1979" t="s">
        <v>716</v>
      </c>
      <c r="J218" s="4973" t="s">
        <v>278</v>
      </c>
      <c r="K218" s="2156" t="s">
        <v>118</v>
      </c>
      <c r="L218" s="2155">
        <v>0</v>
      </c>
      <c r="M218" s="2412" t="s">
        <v>895</v>
      </c>
      <c r="N218" s="2411" t="s">
        <v>46</v>
      </c>
      <c r="O218" s="2030">
        <v>0</v>
      </c>
      <c r="P218" s="2015"/>
      <c r="Q218" s="2015"/>
    </row>
    <row r="219" spans="1:18" s="15" customFormat="1" ht="15" customHeight="1" thickBot="1" x14ac:dyDescent="0.3">
      <c r="A219" s="1909"/>
      <c r="B219" s="2113"/>
      <c r="C219" s="1953"/>
      <c r="D219" s="4869"/>
      <c r="E219" s="1908"/>
      <c r="F219" s="4867"/>
      <c r="G219" s="4877"/>
      <c r="H219" s="4896"/>
      <c r="I219" s="1908"/>
      <c r="J219" s="4974"/>
      <c r="K219" s="2153" t="s">
        <v>133</v>
      </c>
      <c r="L219" s="1992"/>
      <c r="M219" s="2410"/>
      <c r="N219" s="2409"/>
      <c r="O219" s="2408"/>
      <c r="P219" s="2348"/>
      <c r="Q219" s="2348"/>
    </row>
    <row r="220" spans="1:18" s="15" customFormat="1" ht="15" customHeight="1" thickBot="1" x14ac:dyDescent="0.3">
      <c r="A220" s="1909"/>
      <c r="B220" s="2113"/>
      <c r="C220" s="1953"/>
      <c r="D220" s="4869"/>
      <c r="E220" s="1908"/>
      <c r="F220" s="1951"/>
      <c r="G220" s="4877"/>
      <c r="H220" s="4896"/>
      <c r="I220" s="1908"/>
      <c r="J220" s="4974"/>
      <c r="K220" s="2151" t="s">
        <v>134</v>
      </c>
      <c r="L220" s="1992"/>
      <c r="M220" s="2410"/>
      <c r="N220" s="2409"/>
      <c r="O220" s="2408"/>
      <c r="P220" s="2348"/>
      <c r="Q220" s="2348"/>
    </row>
    <row r="221" spans="1:18" s="15" customFormat="1" ht="15" customHeight="1" thickBot="1" x14ac:dyDescent="0.3">
      <c r="A221" s="1902"/>
      <c r="B221" s="2108"/>
      <c r="C221" s="1946"/>
      <c r="D221" s="4870"/>
      <c r="E221" s="1901"/>
      <c r="F221" s="2403"/>
      <c r="G221" s="4878"/>
      <c r="H221" s="4897"/>
      <c r="I221" s="1901"/>
      <c r="J221" s="4975"/>
      <c r="K221" s="2148" t="s">
        <v>29</v>
      </c>
      <c r="L221" s="2147">
        <f>SUM(L218:L220)</f>
        <v>0</v>
      </c>
      <c r="M221" s="1986"/>
      <c r="N221" s="2115"/>
      <c r="O221" s="1984"/>
    </row>
    <row r="222" spans="1:18" s="15" customFormat="1" ht="15" customHeight="1" thickBot="1" x14ac:dyDescent="0.3">
      <c r="A222" s="1919" t="s">
        <v>35</v>
      </c>
      <c r="B222" s="2100" t="s">
        <v>35</v>
      </c>
      <c r="C222" s="1960" t="s">
        <v>35</v>
      </c>
      <c r="D222" s="4868" t="s">
        <v>68</v>
      </c>
      <c r="E222" s="1918"/>
      <c r="F222" s="4038" t="s">
        <v>894</v>
      </c>
      <c r="G222" s="4876" t="s">
        <v>889</v>
      </c>
      <c r="H222" s="4895" t="s">
        <v>40</v>
      </c>
      <c r="I222" s="4911" t="s">
        <v>893</v>
      </c>
      <c r="J222" s="4864" t="s">
        <v>892</v>
      </c>
      <c r="K222" s="2156" t="s">
        <v>118</v>
      </c>
      <c r="L222" s="2155">
        <v>120</v>
      </c>
      <c r="M222" s="4994" t="s">
        <v>891</v>
      </c>
      <c r="N222" s="5012"/>
      <c r="O222" s="5014" t="s">
        <v>562</v>
      </c>
      <c r="P222" s="2015"/>
      <c r="Q222" s="2015"/>
      <c r="R222" s="1870"/>
    </row>
    <row r="223" spans="1:18" s="15" customFormat="1" ht="15" customHeight="1" thickBot="1" x14ac:dyDescent="0.3">
      <c r="A223" s="1909"/>
      <c r="B223" s="2113"/>
      <c r="C223" s="1953"/>
      <c r="D223" s="4869"/>
      <c r="E223" s="1908"/>
      <c r="F223" s="4867"/>
      <c r="G223" s="4877"/>
      <c r="H223" s="4896"/>
      <c r="I223" s="4912"/>
      <c r="J223" s="4865"/>
      <c r="K223" s="2153" t="s">
        <v>133</v>
      </c>
      <c r="L223" s="1992"/>
      <c r="M223" s="4995"/>
      <c r="N223" s="5212"/>
      <c r="O223" s="5203"/>
      <c r="P223" s="2015"/>
      <c r="Q223" s="2015"/>
      <c r="R223" s="1870"/>
    </row>
    <row r="224" spans="1:18" s="15" customFormat="1" ht="15" customHeight="1" thickBot="1" x14ac:dyDescent="0.3">
      <c r="A224" s="1909"/>
      <c r="B224" s="2113"/>
      <c r="C224" s="1953"/>
      <c r="D224" s="4869"/>
      <c r="E224" s="1908"/>
      <c r="F224" s="4867"/>
      <c r="G224" s="4877"/>
      <c r="H224" s="4896"/>
      <c r="I224" s="4912"/>
      <c r="J224" s="4865"/>
      <c r="K224" s="2151" t="s">
        <v>134</v>
      </c>
      <c r="L224" s="1992">
        <v>0</v>
      </c>
      <c r="M224" s="4995"/>
      <c r="N224" s="5212"/>
      <c r="O224" s="5203"/>
      <c r="P224" s="2015"/>
      <c r="Q224" s="2015"/>
      <c r="R224" s="1870"/>
    </row>
    <row r="225" spans="1:21" s="15" customFormat="1" ht="15" customHeight="1" thickBot="1" x14ac:dyDescent="0.3">
      <c r="A225" s="1902"/>
      <c r="B225" s="2108"/>
      <c r="C225" s="1946"/>
      <c r="D225" s="4870"/>
      <c r="E225" s="1901"/>
      <c r="F225" s="4031"/>
      <c r="G225" s="4878"/>
      <c r="H225" s="4897"/>
      <c r="I225" s="4913"/>
      <c r="J225" s="4866"/>
      <c r="K225" s="2148" t="s">
        <v>29</v>
      </c>
      <c r="L225" s="2147">
        <f>SUM(L222:L224)</f>
        <v>120</v>
      </c>
      <c r="M225" s="1986"/>
      <c r="N225" s="2115"/>
      <c r="O225" s="1984"/>
      <c r="R225" s="1870"/>
    </row>
    <row r="226" spans="1:21" s="15" customFormat="1" ht="15" customHeight="1" thickBot="1" x14ac:dyDescent="0.3">
      <c r="A226" s="1919" t="s">
        <v>35</v>
      </c>
      <c r="B226" s="2100" t="s">
        <v>35</v>
      </c>
      <c r="C226" s="1960" t="s">
        <v>35</v>
      </c>
      <c r="D226" s="1943" t="s">
        <v>61</v>
      </c>
      <c r="E226" s="1918"/>
      <c r="F226" s="4038" t="s">
        <v>890</v>
      </c>
      <c r="G226" s="4876" t="s">
        <v>889</v>
      </c>
      <c r="H226" s="4895" t="s">
        <v>40</v>
      </c>
      <c r="I226" s="4861" t="s">
        <v>716</v>
      </c>
      <c r="J226" s="4973" t="s">
        <v>278</v>
      </c>
      <c r="K226" s="2156" t="s">
        <v>118</v>
      </c>
      <c r="L226" s="2155">
        <v>20</v>
      </c>
      <c r="M226" s="4909" t="s">
        <v>888</v>
      </c>
      <c r="N226" s="2031" t="s">
        <v>46</v>
      </c>
      <c r="O226" s="1990">
        <v>20</v>
      </c>
      <c r="P226" s="1871"/>
      <c r="Q226" s="1871"/>
      <c r="R226" s="1870"/>
    </row>
    <row r="227" spans="1:21" s="15" customFormat="1" ht="15" customHeight="1" thickBot="1" x14ac:dyDescent="0.3">
      <c r="A227" s="1909"/>
      <c r="B227" s="2113"/>
      <c r="C227" s="1953"/>
      <c r="D227" s="1939"/>
      <c r="E227" s="1908"/>
      <c r="F227" s="4867"/>
      <c r="G227" s="4877"/>
      <c r="H227" s="4896"/>
      <c r="I227" s="4862"/>
      <c r="J227" s="4974"/>
      <c r="K227" s="2153" t="s">
        <v>133</v>
      </c>
      <c r="L227" s="1992"/>
      <c r="M227" s="4910"/>
      <c r="N227" s="2042"/>
      <c r="O227" s="2091"/>
      <c r="R227" s="1870"/>
    </row>
    <row r="228" spans="1:21" s="15" customFormat="1" ht="15" customHeight="1" thickBot="1" x14ac:dyDescent="0.3">
      <c r="A228" s="1909"/>
      <c r="B228" s="2113"/>
      <c r="C228" s="1953"/>
      <c r="D228" s="1939"/>
      <c r="E228" s="1908"/>
      <c r="F228" s="1951"/>
      <c r="G228" s="4877"/>
      <c r="H228" s="4896"/>
      <c r="I228" s="4862"/>
      <c r="J228" s="4974"/>
      <c r="K228" s="2151" t="s">
        <v>134</v>
      </c>
      <c r="L228" s="1992">
        <v>8.5</v>
      </c>
      <c r="M228" s="4910"/>
      <c r="N228" s="2042"/>
      <c r="O228" s="2091"/>
      <c r="R228" s="1870"/>
    </row>
    <row r="229" spans="1:21" s="15" customFormat="1" ht="13.5" customHeight="1" thickBot="1" x14ac:dyDescent="0.3">
      <c r="A229" s="1902"/>
      <c r="B229" s="2108"/>
      <c r="C229" s="1946"/>
      <c r="D229" s="1934"/>
      <c r="E229" s="1901"/>
      <c r="F229" s="151"/>
      <c r="G229" s="4878"/>
      <c r="H229" s="4897"/>
      <c r="I229" s="4863"/>
      <c r="J229" s="4975"/>
      <c r="K229" s="2148" t="s">
        <v>29</v>
      </c>
      <c r="L229" s="2147">
        <f>SUM(L226:L228)</f>
        <v>28.5</v>
      </c>
      <c r="M229" s="1897"/>
      <c r="N229" s="2039"/>
      <c r="O229" s="2406"/>
      <c r="R229" s="1870"/>
    </row>
    <row r="230" spans="1:21" s="15" customFormat="1" ht="27" hidden="1" customHeight="1" thickBot="1" x14ac:dyDescent="0.3">
      <c r="A230" s="1909"/>
      <c r="B230" s="2113"/>
      <c r="C230" s="1953"/>
      <c r="D230" s="1943" t="s">
        <v>56</v>
      </c>
      <c r="E230" s="2112"/>
      <c r="F230" s="2157" t="s">
        <v>887</v>
      </c>
      <c r="G230" s="4877" t="s">
        <v>858</v>
      </c>
      <c r="H230" s="4896" t="s">
        <v>40</v>
      </c>
      <c r="I230" s="4862" t="s">
        <v>716</v>
      </c>
      <c r="J230" s="4974" t="s">
        <v>278</v>
      </c>
      <c r="K230" s="2204" t="s">
        <v>118</v>
      </c>
      <c r="L230" s="1992"/>
      <c r="M230" s="5107" t="s">
        <v>886</v>
      </c>
      <c r="N230" s="2405" t="s">
        <v>46</v>
      </c>
      <c r="O230" s="2404">
        <v>44000</v>
      </c>
      <c r="P230" s="2015"/>
      <c r="Q230" s="2015"/>
      <c r="R230" s="1870"/>
    </row>
    <row r="231" spans="1:21" s="15" customFormat="1" ht="24" hidden="1" customHeight="1" thickBot="1" x14ac:dyDescent="0.3">
      <c r="A231" s="1909"/>
      <c r="B231" s="2113"/>
      <c r="C231" s="1953"/>
      <c r="D231" s="1939"/>
      <c r="E231" s="2112"/>
      <c r="F231" s="2152"/>
      <c r="G231" s="4877"/>
      <c r="H231" s="4896"/>
      <c r="I231" s="4862"/>
      <c r="J231" s="4974"/>
      <c r="K231" s="2153" t="s">
        <v>133</v>
      </c>
      <c r="L231" s="1992"/>
      <c r="M231" s="5108"/>
      <c r="N231" s="1903"/>
      <c r="O231" s="2261"/>
    </row>
    <row r="232" spans="1:21" s="15" customFormat="1" ht="17.25" hidden="1" customHeight="1" thickBot="1" x14ac:dyDescent="0.3">
      <c r="A232" s="1909"/>
      <c r="B232" s="2113"/>
      <c r="C232" s="1953"/>
      <c r="D232" s="1939"/>
      <c r="E232" s="2112"/>
      <c r="F232" s="1951"/>
      <c r="G232" s="4877"/>
      <c r="H232" s="4896"/>
      <c r="I232" s="4862"/>
      <c r="J232" s="4974"/>
      <c r="K232" s="2151" t="s">
        <v>134</v>
      </c>
      <c r="L232" s="1992"/>
      <c r="M232" s="1904"/>
      <c r="N232" s="1903"/>
      <c r="O232" s="2261"/>
    </row>
    <row r="233" spans="1:21" s="15" customFormat="1" ht="25.5" hidden="1" customHeight="1" thickBot="1" x14ac:dyDescent="0.3">
      <c r="A233" s="1909"/>
      <c r="B233" s="2113"/>
      <c r="C233" s="1953"/>
      <c r="D233" s="1934"/>
      <c r="E233" s="2112"/>
      <c r="F233" s="2403"/>
      <c r="G233" s="4877"/>
      <c r="H233" s="4896"/>
      <c r="I233" s="4862"/>
      <c r="J233" s="4975"/>
      <c r="K233" s="2148" t="s">
        <v>29</v>
      </c>
      <c r="L233" s="2307">
        <f>SUM(L230:L232)</f>
        <v>0</v>
      </c>
      <c r="M233" s="1897"/>
      <c r="N233" s="1903"/>
      <c r="O233" s="2261"/>
    </row>
    <row r="234" spans="1:21" s="15" customFormat="1" ht="16.5" customHeight="1" thickBot="1" x14ac:dyDescent="0.25">
      <c r="A234" s="1919" t="s">
        <v>35</v>
      </c>
      <c r="B234" s="2100" t="s">
        <v>35</v>
      </c>
      <c r="C234" s="1960" t="s">
        <v>103</v>
      </c>
      <c r="D234" s="5036"/>
      <c r="E234" s="4899"/>
      <c r="F234" s="4914" t="s">
        <v>885</v>
      </c>
      <c r="G234" s="5039" t="s">
        <v>862</v>
      </c>
      <c r="H234" s="4895" t="s">
        <v>40</v>
      </c>
      <c r="I234" s="4861" t="s">
        <v>716</v>
      </c>
      <c r="J234" s="4973" t="s">
        <v>278</v>
      </c>
      <c r="K234" s="2402"/>
      <c r="L234" s="2401"/>
      <c r="M234" s="1957"/>
      <c r="N234" s="2089"/>
      <c r="O234" s="2132"/>
    </row>
    <row r="235" spans="1:21" s="15" customFormat="1" ht="15" customHeight="1" thickBot="1" x14ac:dyDescent="0.3">
      <c r="A235" s="1955"/>
      <c r="B235" s="2057"/>
      <c r="C235" s="1953"/>
      <c r="D235" s="5037"/>
      <c r="E235" s="4900"/>
      <c r="F235" s="4915"/>
      <c r="G235" s="5040"/>
      <c r="H235" s="4896"/>
      <c r="I235" s="4862"/>
      <c r="J235" s="4974"/>
      <c r="K235" s="2210" t="s">
        <v>118</v>
      </c>
      <c r="L235" s="2349">
        <f>L239+L243+L247+L251+L255+L259+L263+L267+L271+L275</f>
        <v>1137.1000000000001</v>
      </c>
      <c r="M235" s="1950"/>
      <c r="N235" s="1936"/>
      <c r="O235" s="2117"/>
      <c r="Q235" s="1870"/>
      <c r="S235" s="1870"/>
      <c r="T235" s="1870"/>
      <c r="U235" s="1870"/>
    </row>
    <row r="236" spans="1:21" s="15" customFormat="1" ht="12.75" customHeight="1" thickBot="1" x14ac:dyDescent="0.3">
      <c r="A236" s="1955"/>
      <c r="B236" s="2057"/>
      <c r="C236" s="1953"/>
      <c r="D236" s="5037"/>
      <c r="E236" s="4900"/>
      <c r="F236" s="4915"/>
      <c r="G236" s="5040"/>
      <c r="H236" s="4896"/>
      <c r="I236" s="4862"/>
      <c r="J236" s="4974"/>
      <c r="K236" s="2372" t="s">
        <v>133</v>
      </c>
      <c r="L236" s="2349">
        <f>L240+L244+L248+L252+L256+L260+L264+L268+L272+L276</f>
        <v>0</v>
      </c>
      <c r="M236" s="1912"/>
      <c r="N236" s="2076"/>
      <c r="O236" s="2400"/>
    </row>
    <row r="237" spans="1:21" s="15" customFormat="1" ht="15" customHeight="1" thickBot="1" x14ac:dyDescent="0.3">
      <c r="A237" s="1955"/>
      <c r="B237" s="2057"/>
      <c r="C237" s="1953"/>
      <c r="D237" s="5037"/>
      <c r="E237" s="4900"/>
      <c r="F237" s="4915"/>
      <c r="G237" s="5040"/>
      <c r="H237" s="4896"/>
      <c r="I237" s="4862"/>
      <c r="J237" s="4974"/>
      <c r="K237" s="2173" t="s">
        <v>134</v>
      </c>
      <c r="L237" s="2349">
        <f>L241+L245+L249+L253+L257+L261+L265+L269+L273+L277</f>
        <v>0</v>
      </c>
      <c r="M237" s="1950"/>
      <c r="N237" s="1936"/>
      <c r="O237" s="2117"/>
    </row>
    <row r="238" spans="1:21" s="15" customFormat="1" ht="15" customHeight="1" thickBot="1" x14ac:dyDescent="0.3">
      <c r="A238" s="1948"/>
      <c r="B238" s="2199"/>
      <c r="C238" s="1946"/>
      <c r="D238" s="5038"/>
      <c r="E238" s="4901"/>
      <c r="F238" s="4916"/>
      <c r="G238" s="5041"/>
      <c r="H238" s="4897"/>
      <c r="I238" s="4863"/>
      <c r="J238" s="4975"/>
      <c r="K238" s="2171" t="s">
        <v>29</v>
      </c>
      <c r="L238" s="2191">
        <f>SUM(L235:L237)</f>
        <v>1137.1000000000001</v>
      </c>
      <c r="M238" s="1986"/>
      <c r="N238" s="2115"/>
      <c r="O238" s="2114"/>
      <c r="R238" s="1870"/>
    </row>
    <row r="239" spans="1:21" s="15" customFormat="1" ht="21" customHeight="1" x14ac:dyDescent="0.25">
      <c r="A239" s="1919" t="s">
        <v>35</v>
      </c>
      <c r="B239" s="2100" t="s">
        <v>35</v>
      </c>
      <c r="C239" s="1960" t="s">
        <v>103</v>
      </c>
      <c r="D239" s="4869" t="s">
        <v>33</v>
      </c>
      <c r="E239" s="1908"/>
      <c r="F239" s="4867" t="s">
        <v>884</v>
      </c>
      <c r="G239" s="4877" t="s">
        <v>862</v>
      </c>
      <c r="H239" s="4896" t="s">
        <v>40</v>
      </c>
      <c r="I239" s="4861" t="s">
        <v>716</v>
      </c>
      <c r="J239" s="4988" t="s">
        <v>278</v>
      </c>
      <c r="K239" s="2156" t="s">
        <v>118</v>
      </c>
      <c r="L239" s="2260">
        <v>130</v>
      </c>
      <c r="M239" s="2072" t="s">
        <v>883</v>
      </c>
      <c r="N239" s="2316" t="s">
        <v>882</v>
      </c>
      <c r="O239" s="2030">
        <v>31</v>
      </c>
      <c r="P239" s="2015"/>
      <c r="Q239" s="2015"/>
    </row>
    <row r="240" spans="1:21" s="15" customFormat="1" ht="15" customHeight="1" x14ac:dyDescent="0.25">
      <c r="A240" s="1955"/>
      <c r="B240" s="2057"/>
      <c r="C240" s="1953"/>
      <c r="D240" s="4869"/>
      <c r="E240" s="1908"/>
      <c r="F240" s="4867"/>
      <c r="G240" s="4877"/>
      <c r="H240" s="4896"/>
      <c r="I240" s="4862"/>
      <c r="J240" s="4989"/>
      <c r="K240" s="2153" t="s">
        <v>133</v>
      </c>
      <c r="L240" s="2258"/>
      <c r="M240" s="2399" t="s">
        <v>881</v>
      </c>
      <c r="N240" s="2165" t="s">
        <v>46</v>
      </c>
      <c r="O240" s="2395">
        <v>1</v>
      </c>
      <c r="P240" s="2167"/>
      <c r="Q240" s="2167"/>
    </row>
    <row r="241" spans="1:24" s="15" customFormat="1" ht="15" customHeight="1" thickBot="1" x14ac:dyDescent="0.3">
      <c r="A241" s="1955"/>
      <c r="B241" s="2057"/>
      <c r="C241" s="1953"/>
      <c r="D241" s="4869"/>
      <c r="E241" s="1908"/>
      <c r="F241" s="4867"/>
      <c r="G241" s="4877"/>
      <c r="H241" s="4896"/>
      <c r="I241" s="4862"/>
      <c r="J241" s="4990"/>
      <c r="K241" s="2151" t="s">
        <v>134</v>
      </c>
      <c r="L241" s="2163">
        <v>0</v>
      </c>
      <c r="M241" s="1950"/>
      <c r="N241" s="2391"/>
      <c r="O241" s="2389"/>
      <c r="P241" s="2386"/>
      <c r="Q241" s="2386"/>
    </row>
    <row r="242" spans="1:24" s="15" customFormat="1" ht="13.5" customHeight="1" thickBot="1" x14ac:dyDescent="0.3">
      <c r="A242" s="1948"/>
      <c r="B242" s="2199"/>
      <c r="C242" s="1946"/>
      <c r="D242" s="4870"/>
      <c r="E242" s="1901"/>
      <c r="F242" s="2149"/>
      <c r="G242" s="4878"/>
      <c r="H242" s="4897"/>
      <c r="I242" s="4863"/>
      <c r="J242" s="4991"/>
      <c r="K242" s="2148" t="s">
        <v>29</v>
      </c>
      <c r="L242" s="2147">
        <f>SUM(L239:L241)</f>
        <v>130</v>
      </c>
      <c r="M242" s="1986"/>
      <c r="N242" s="2392"/>
      <c r="O242" s="2387"/>
      <c r="P242" s="2386"/>
      <c r="Q242" s="2386"/>
    </row>
    <row r="243" spans="1:24" s="15" customFormat="1" ht="15" customHeight="1" x14ac:dyDescent="0.25">
      <c r="A243" s="1919" t="s">
        <v>35</v>
      </c>
      <c r="B243" s="2100" t="s">
        <v>35</v>
      </c>
      <c r="C243" s="1960" t="s">
        <v>103</v>
      </c>
      <c r="D243" s="4868" t="s">
        <v>35</v>
      </c>
      <c r="E243" s="1918"/>
      <c r="F243" s="4038" t="s">
        <v>880</v>
      </c>
      <c r="G243" s="4876" t="s">
        <v>862</v>
      </c>
      <c r="H243" s="4895" t="s">
        <v>40</v>
      </c>
      <c r="I243" s="4861" t="s">
        <v>716</v>
      </c>
      <c r="J243" s="4988" t="s">
        <v>278</v>
      </c>
      <c r="K243" s="2156" t="s">
        <v>118</v>
      </c>
      <c r="L243" s="2260">
        <v>59.7</v>
      </c>
      <c r="M243" s="2154" t="s">
        <v>879</v>
      </c>
      <c r="N243" s="2316" t="s">
        <v>414</v>
      </c>
      <c r="O243" s="2030">
        <v>1</v>
      </c>
      <c r="P243" s="2015"/>
      <c r="Q243" s="2015"/>
      <c r="S243" s="1870"/>
      <c r="V243" s="1870"/>
    </row>
    <row r="244" spans="1:24" s="15" customFormat="1" ht="15" customHeight="1" x14ac:dyDescent="0.25">
      <c r="A244" s="1955"/>
      <c r="B244" s="2057"/>
      <c r="C244" s="1953"/>
      <c r="D244" s="4869"/>
      <c r="E244" s="1908"/>
      <c r="F244" s="4867"/>
      <c r="G244" s="4877"/>
      <c r="H244" s="4896"/>
      <c r="I244" s="4862"/>
      <c r="J244" s="4989"/>
      <c r="K244" s="2153" t="s">
        <v>133</v>
      </c>
      <c r="L244" s="2258"/>
      <c r="M244" s="2398"/>
      <c r="N244" s="2165"/>
      <c r="O244" s="2164"/>
      <c r="P244" s="2015"/>
      <c r="Q244" s="2015"/>
    </row>
    <row r="245" spans="1:24" s="15" customFormat="1" ht="18" customHeight="1" thickBot="1" x14ac:dyDescent="0.3">
      <c r="A245" s="1955"/>
      <c r="B245" s="2057"/>
      <c r="C245" s="1953"/>
      <c r="D245" s="4869"/>
      <c r="E245" s="1908"/>
      <c r="F245" s="4867"/>
      <c r="G245" s="4877"/>
      <c r="H245" s="4896"/>
      <c r="I245" s="4862"/>
      <c r="J245" s="4990"/>
      <c r="K245" s="2151" t="s">
        <v>134</v>
      </c>
      <c r="L245" s="2163">
        <v>0</v>
      </c>
      <c r="M245" s="1950"/>
      <c r="N245" s="2391"/>
      <c r="O245" s="2389"/>
      <c r="P245" s="2386"/>
      <c r="Q245" s="2386"/>
    </row>
    <row r="246" spans="1:24" s="15" customFormat="1" ht="17.25" customHeight="1" thickBot="1" x14ac:dyDescent="0.3">
      <c r="A246" s="1948"/>
      <c r="B246" s="2199"/>
      <c r="C246" s="1946"/>
      <c r="D246" s="4870"/>
      <c r="E246" s="1901"/>
      <c r="F246" s="2149"/>
      <c r="G246" s="4878"/>
      <c r="H246" s="4897"/>
      <c r="I246" s="4863"/>
      <c r="J246" s="4991"/>
      <c r="K246" s="2148" t="s">
        <v>29</v>
      </c>
      <c r="L246" s="2158">
        <f>SUM(L243:L245)</f>
        <v>59.7</v>
      </c>
      <c r="M246" s="1986"/>
      <c r="N246" s="2392"/>
      <c r="O246" s="2387"/>
      <c r="P246" s="2386"/>
      <c r="Q246" s="2386"/>
    </row>
    <row r="247" spans="1:24" s="15" customFormat="1" ht="13.5" customHeight="1" thickBot="1" x14ac:dyDescent="0.3">
      <c r="A247" s="1919" t="s">
        <v>35</v>
      </c>
      <c r="B247" s="2100" t="s">
        <v>35</v>
      </c>
      <c r="C247" s="1960" t="s">
        <v>103</v>
      </c>
      <c r="D247" s="4868" t="s">
        <v>103</v>
      </c>
      <c r="E247" s="1918"/>
      <c r="F247" s="2157" t="s">
        <v>878</v>
      </c>
      <c r="G247" s="4876" t="s">
        <v>862</v>
      </c>
      <c r="H247" s="4895" t="s">
        <v>40</v>
      </c>
      <c r="I247" s="4861" t="s">
        <v>716</v>
      </c>
      <c r="J247" s="4988" t="s">
        <v>278</v>
      </c>
      <c r="K247" s="288" t="s">
        <v>118</v>
      </c>
      <c r="L247" s="2260">
        <v>70.7</v>
      </c>
      <c r="M247" s="4956" t="s">
        <v>877</v>
      </c>
      <c r="N247" s="4928" t="s">
        <v>414</v>
      </c>
      <c r="O247" s="4926">
        <v>4</v>
      </c>
      <c r="P247" s="2167"/>
      <c r="Q247" s="2167"/>
      <c r="X247" s="1870"/>
    </row>
    <row r="248" spans="1:24" s="15" customFormat="1" ht="19.5" customHeight="1" thickBot="1" x14ac:dyDescent="0.3">
      <c r="A248" s="1955"/>
      <c r="B248" s="2057"/>
      <c r="C248" s="1953"/>
      <c r="D248" s="4869"/>
      <c r="E248" s="1908"/>
      <c r="F248" s="2152"/>
      <c r="G248" s="4877"/>
      <c r="H248" s="4896"/>
      <c r="I248" s="4862"/>
      <c r="J248" s="4989"/>
      <c r="K248" s="286" t="s">
        <v>133</v>
      </c>
      <c r="L248" s="2258"/>
      <c r="M248" s="4957"/>
      <c r="N248" s="4929"/>
      <c r="O248" s="4927"/>
      <c r="P248" s="2167"/>
      <c r="Q248" s="2167"/>
    </row>
    <row r="249" spans="1:24" s="15" customFormat="1" ht="14.25" customHeight="1" thickBot="1" x14ac:dyDescent="0.3">
      <c r="A249" s="1955"/>
      <c r="B249" s="2057"/>
      <c r="C249" s="1953"/>
      <c r="D249" s="4869"/>
      <c r="E249" s="1908"/>
      <c r="F249" s="2152"/>
      <c r="G249" s="4877"/>
      <c r="H249" s="4896"/>
      <c r="I249" s="4862"/>
      <c r="J249" s="4990"/>
      <c r="K249" s="2159" t="s">
        <v>134</v>
      </c>
      <c r="L249" s="2163">
        <v>0</v>
      </c>
      <c r="M249" s="1950"/>
      <c r="N249" s="2391"/>
      <c r="O249" s="2389"/>
      <c r="P249" s="2386"/>
      <c r="Q249" s="2386"/>
    </row>
    <row r="250" spans="1:24" s="15" customFormat="1" ht="18" customHeight="1" thickBot="1" x14ac:dyDescent="0.3">
      <c r="A250" s="1948"/>
      <c r="B250" s="2199"/>
      <c r="C250" s="1946"/>
      <c r="D250" s="4870"/>
      <c r="E250" s="1901"/>
      <c r="F250" s="2149"/>
      <c r="G250" s="4878"/>
      <c r="H250" s="4897"/>
      <c r="I250" s="4863"/>
      <c r="J250" s="4991"/>
      <c r="K250" s="2148" t="s">
        <v>29</v>
      </c>
      <c r="L250" s="2147">
        <f>SUM(L247:L249)</f>
        <v>70.7</v>
      </c>
      <c r="M250" s="1986"/>
      <c r="N250" s="2392"/>
      <c r="O250" s="2387"/>
      <c r="P250" s="2386"/>
      <c r="Q250" s="2386"/>
    </row>
    <row r="251" spans="1:24" s="15" customFormat="1" ht="18.75" customHeight="1" x14ac:dyDescent="0.25">
      <c r="A251" s="1919" t="s">
        <v>35</v>
      </c>
      <c r="B251" s="2100" t="s">
        <v>35</v>
      </c>
      <c r="C251" s="1960" t="s">
        <v>103</v>
      </c>
      <c r="D251" s="4868" t="s">
        <v>101</v>
      </c>
      <c r="E251" s="1918"/>
      <c r="F251" s="2157" t="s">
        <v>876</v>
      </c>
      <c r="G251" s="4876" t="s">
        <v>862</v>
      </c>
      <c r="H251" s="4895" t="s">
        <v>40</v>
      </c>
      <c r="I251" s="4861" t="s">
        <v>716</v>
      </c>
      <c r="J251" s="4988" t="s">
        <v>278</v>
      </c>
      <c r="K251" s="2156" t="s">
        <v>118</v>
      </c>
      <c r="L251" s="2260">
        <v>0</v>
      </c>
      <c r="M251" s="2394" t="s">
        <v>875</v>
      </c>
      <c r="N251" s="2316" t="s">
        <v>602</v>
      </c>
      <c r="O251" s="2030">
        <v>1</v>
      </c>
      <c r="P251" s="2015"/>
      <c r="Q251" s="2015"/>
    </row>
    <row r="252" spans="1:24" s="15" customFormat="1" ht="14.25" customHeight="1" x14ac:dyDescent="0.25">
      <c r="A252" s="1955"/>
      <c r="B252" s="2057"/>
      <c r="C252" s="1953"/>
      <c r="D252" s="4869"/>
      <c r="E252" s="1908"/>
      <c r="F252" s="2152"/>
      <c r="G252" s="4877"/>
      <c r="H252" s="4896"/>
      <c r="I252" s="4862"/>
      <c r="J252" s="4989"/>
      <c r="K252" s="2153" t="s">
        <v>133</v>
      </c>
      <c r="L252" s="2379"/>
      <c r="M252" s="2393"/>
      <c r="N252" s="2165"/>
      <c r="O252" s="2164"/>
      <c r="P252" s="2015"/>
      <c r="Q252" s="2015"/>
    </row>
    <row r="253" spans="1:24" s="15" customFormat="1" ht="19.5" customHeight="1" thickBot="1" x14ac:dyDescent="0.3">
      <c r="A253" s="1955"/>
      <c r="B253" s="2057"/>
      <c r="C253" s="1953"/>
      <c r="D253" s="4869"/>
      <c r="E253" s="1908"/>
      <c r="F253" s="2152"/>
      <c r="G253" s="4877"/>
      <c r="H253" s="4896"/>
      <c r="I253" s="4862"/>
      <c r="J253" s="4990"/>
      <c r="K253" s="2151" t="s">
        <v>134</v>
      </c>
      <c r="L253" s="1992"/>
      <c r="M253" s="1950"/>
      <c r="N253" s="2391"/>
      <c r="O253" s="1988"/>
    </row>
    <row r="254" spans="1:24" s="15" customFormat="1" ht="15" customHeight="1" thickBot="1" x14ac:dyDescent="0.3">
      <c r="A254" s="1948"/>
      <c r="B254" s="2199"/>
      <c r="C254" s="1946"/>
      <c r="D254" s="4870"/>
      <c r="E254" s="1901"/>
      <c r="F254" s="2149"/>
      <c r="G254" s="4878"/>
      <c r="H254" s="4897"/>
      <c r="I254" s="4863"/>
      <c r="J254" s="4991"/>
      <c r="K254" s="2148" t="s">
        <v>29</v>
      </c>
      <c r="L254" s="2147">
        <f>SUM(L251:L253)</f>
        <v>0</v>
      </c>
      <c r="M254" s="1986"/>
      <c r="N254" s="2392"/>
      <c r="O254" s="1984"/>
    </row>
    <row r="255" spans="1:24" s="15" customFormat="1" ht="15" customHeight="1" x14ac:dyDescent="0.25">
      <c r="A255" s="1919" t="s">
        <v>35</v>
      </c>
      <c r="B255" s="2100" t="s">
        <v>35</v>
      </c>
      <c r="C255" s="1960" t="s">
        <v>103</v>
      </c>
      <c r="D255" s="4868" t="s">
        <v>97</v>
      </c>
      <c r="E255" s="1918"/>
      <c r="F255" s="4038" t="s">
        <v>874</v>
      </c>
      <c r="G255" s="4876" t="s">
        <v>862</v>
      </c>
      <c r="H255" s="4895" t="s">
        <v>40</v>
      </c>
      <c r="I255" s="4861" t="s">
        <v>716</v>
      </c>
      <c r="J255" s="4988" t="s">
        <v>278</v>
      </c>
      <c r="K255" s="2156" t="s">
        <v>118</v>
      </c>
      <c r="L255" s="2260">
        <v>250</v>
      </c>
      <c r="M255" s="2072" t="s">
        <v>873</v>
      </c>
      <c r="N255" s="2316" t="s">
        <v>46</v>
      </c>
      <c r="O255" s="2030">
        <v>92</v>
      </c>
      <c r="P255" s="2015"/>
      <c r="Q255" s="2015"/>
      <c r="V255" s="1870"/>
    </row>
    <row r="256" spans="1:24" s="15" customFormat="1" ht="15" customHeight="1" x14ac:dyDescent="0.25">
      <c r="A256" s="1955"/>
      <c r="B256" s="2057"/>
      <c r="C256" s="1953"/>
      <c r="D256" s="4869"/>
      <c r="E256" s="1908"/>
      <c r="F256" s="4867"/>
      <c r="G256" s="4877"/>
      <c r="H256" s="4896"/>
      <c r="I256" s="4862"/>
      <c r="J256" s="4989"/>
      <c r="K256" s="2153" t="s">
        <v>133</v>
      </c>
      <c r="L256" s="2258"/>
      <c r="M256" s="1950"/>
      <c r="N256" s="2391"/>
      <c r="O256" s="2389"/>
      <c r="P256" s="2386"/>
      <c r="Q256" s="2386"/>
    </row>
    <row r="257" spans="1:22" s="15" customFormat="1" ht="15" customHeight="1" thickBot="1" x14ac:dyDescent="0.3">
      <c r="A257" s="1955"/>
      <c r="B257" s="2057"/>
      <c r="C257" s="1953"/>
      <c r="D257" s="4869"/>
      <c r="E257" s="1908"/>
      <c r="F257" s="4867"/>
      <c r="G257" s="4877"/>
      <c r="H257" s="4896"/>
      <c r="I257" s="4862"/>
      <c r="J257" s="4990"/>
      <c r="K257" s="2151" t="s">
        <v>134</v>
      </c>
      <c r="L257" s="2163">
        <v>0</v>
      </c>
      <c r="M257" s="1950"/>
      <c r="N257" s="2391"/>
      <c r="O257" s="2389"/>
      <c r="P257" s="2386"/>
      <c r="Q257" s="2386"/>
    </row>
    <row r="258" spans="1:22" s="15" customFormat="1" ht="15.75" customHeight="1" thickBot="1" x14ac:dyDescent="0.3">
      <c r="A258" s="1948"/>
      <c r="B258" s="2199"/>
      <c r="C258" s="1946"/>
      <c r="D258" s="4870"/>
      <c r="E258" s="1901"/>
      <c r="F258" s="151"/>
      <c r="G258" s="4878"/>
      <c r="H258" s="4897"/>
      <c r="I258" s="4863"/>
      <c r="J258" s="4991"/>
      <c r="K258" s="2148" t="s">
        <v>29</v>
      </c>
      <c r="L258" s="2158">
        <f>SUM(L255:L257)</f>
        <v>250</v>
      </c>
      <c r="M258" s="1986"/>
      <c r="N258" s="2115"/>
      <c r="O258" s="2387"/>
      <c r="P258" s="2386"/>
      <c r="Q258" s="2386"/>
    </row>
    <row r="259" spans="1:22" s="15" customFormat="1" ht="15" customHeight="1" x14ac:dyDescent="0.25">
      <c r="A259" s="1919" t="s">
        <v>35</v>
      </c>
      <c r="B259" s="2100" t="s">
        <v>35</v>
      </c>
      <c r="C259" s="1960" t="s">
        <v>103</v>
      </c>
      <c r="D259" s="4868" t="s">
        <v>91</v>
      </c>
      <c r="E259" s="1918"/>
      <c r="F259" s="4038" t="s">
        <v>872</v>
      </c>
      <c r="G259" s="4876" t="s">
        <v>862</v>
      </c>
      <c r="H259" s="4895" t="s">
        <v>40</v>
      </c>
      <c r="I259" s="4861" t="s">
        <v>716</v>
      </c>
      <c r="J259" s="4988" t="s">
        <v>278</v>
      </c>
      <c r="K259" s="2156" t="s">
        <v>118</v>
      </c>
      <c r="L259" s="2390">
        <v>280</v>
      </c>
      <c r="M259" s="2072" t="s">
        <v>871</v>
      </c>
      <c r="N259" s="2316" t="s">
        <v>46</v>
      </c>
      <c r="O259" s="2030">
        <v>45</v>
      </c>
      <c r="P259" s="2015"/>
      <c r="Q259" s="2015"/>
      <c r="U259" s="1870"/>
    </row>
    <row r="260" spans="1:22" s="15" customFormat="1" ht="15" customHeight="1" x14ac:dyDescent="0.25">
      <c r="A260" s="1955"/>
      <c r="B260" s="2057"/>
      <c r="C260" s="1953"/>
      <c r="D260" s="4869"/>
      <c r="E260" s="1908"/>
      <c r="F260" s="4867"/>
      <c r="G260" s="4877"/>
      <c r="H260" s="4896"/>
      <c r="I260" s="4862"/>
      <c r="J260" s="4989"/>
      <c r="K260" s="2153" t="s">
        <v>133</v>
      </c>
      <c r="L260" s="2258"/>
      <c r="M260" s="1950"/>
      <c r="N260" s="1936"/>
      <c r="O260" s="2389"/>
      <c r="P260" s="2386"/>
      <c r="Q260" s="2386"/>
    </row>
    <row r="261" spans="1:22" s="15" customFormat="1" ht="15" customHeight="1" thickBot="1" x14ac:dyDescent="0.3">
      <c r="A261" s="1955"/>
      <c r="B261" s="2057"/>
      <c r="C261" s="1953"/>
      <c r="D261" s="4869"/>
      <c r="E261" s="1908"/>
      <c r="F261" s="4867"/>
      <c r="G261" s="4877"/>
      <c r="H261" s="4896"/>
      <c r="I261" s="4862"/>
      <c r="J261" s="4990"/>
      <c r="K261" s="2159" t="s">
        <v>134</v>
      </c>
      <c r="L261" s="2163">
        <v>0</v>
      </c>
      <c r="M261" s="1912"/>
      <c r="N261" s="2076"/>
      <c r="O261" s="2388"/>
      <c r="P261" s="2386"/>
      <c r="Q261" s="2386"/>
    </row>
    <row r="262" spans="1:22" s="15" customFormat="1" ht="30.75" customHeight="1" thickBot="1" x14ac:dyDescent="0.3">
      <c r="A262" s="1948"/>
      <c r="B262" s="2199"/>
      <c r="C262" s="1946"/>
      <c r="D262" s="4870"/>
      <c r="E262" s="1901"/>
      <c r="F262" s="2149"/>
      <c r="G262" s="4878"/>
      <c r="H262" s="4897"/>
      <c r="I262" s="4863"/>
      <c r="J262" s="4991"/>
      <c r="K262" s="2148" t="s">
        <v>29</v>
      </c>
      <c r="L262" s="2147">
        <f>SUM(L259:L261)</f>
        <v>280</v>
      </c>
      <c r="M262" s="1986"/>
      <c r="N262" s="2115"/>
      <c r="O262" s="2387"/>
      <c r="P262" s="2386"/>
      <c r="Q262" s="2386"/>
    </row>
    <row r="263" spans="1:22" s="15" customFormat="1" ht="15" customHeight="1" x14ac:dyDescent="0.25">
      <c r="A263" s="1919" t="s">
        <v>35</v>
      </c>
      <c r="B263" s="2100" t="s">
        <v>35</v>
      </c>
      <c r="C263" s="1960" t="s">
        <v>103</v>
      </c>
      <c r="D263" s="4868" t="s">
        <v>88</v>
      </c>
      <c r="E263" s="1918"/>
      <c r="F263" s="3978" t="s">
        <v>870</v>
      </c>
      <c r="G263" s="4876" t="s">
        <v>862</v>
      </c>
      <c r="H263" s="4895" t="s">
        <v>40</v>
      </c>
      <c r="I263" s="4861" t="s">
        <v>52</v>
      </c>
      <c r="J263" s="4988" t="s">
        <v>48</v>
      </c>
      <c r="K263" s="2156" t="s">
        <v>118</v>
      </c>
      <c r="L263" s="2260">
        <v>150</v>
      </c>
      <c r="M263" s="4909" t="s">
        <v>869</v>
      </c>
      <c r="N263" s="2316" t="s">
        <v>46</v>
      </c>
      <c r="O263" s="2030">
        <v>1</v>
      </c>
      <c r="P263" s="2015"/>
      <c r="Q263" s="2015"/>
    </row>
    <row r="264" spans="1:22" s="15" customFormat="1" ht="15" customHeight="1" thickBot="1" x14ac:dyDescent="0.3">
      <c r="A264" s="1955"/>
      <c r="B264" s="2057"/>
      <c r="C264" s="1953"/>
      <c r="D264" s="4869"/>
      <c r="E264" s="1908"/>
      <c r="F264" s="3979"/>
      <c r="G264" s="4877"/>
      <c r="H264" s="4896"/>
      <c r="I264" s="4862"/>
      <c r="J264" s="4989"/>
      <c r="K264" s="2151" t="s">
        <v>133</v>
      </c>
      <c r="L264" s="2385"/>
      <c r="M264" s="4955"/>
      <c r="N264" s="1936"/>
      <c r="O264" s="1988"/>
    </row>
    <row r="265" spans="1:22" s="15" customFormat="1" ht="15" customHeight="1" thickBot="1" x14ac:dyDescent="0.3">
      <c r="A265" s="1955"/>
      <c r="B265" s="2057"/>
      <c r="C265" s="1953"/>
      <c r="D265" s="4869"/>
      <c r="E265" s="1908"/>
      <c r="F265" s="3979"/>
      <c r="G265" s="4877"/>
      <c r="H265" s="4896"/>
      <c r="I265" s="4862"/>
      <c r="J265" s="4990"/>
      <c r="K265" s="288" t="s">
        <v>134</v>
      </c>
      <c r="L265" s="2230"/>
      <c r="M265" s="1912"/>
      <c r="N265" s="2076"/>
      <c r="O265" s="2075"/>
    </row>
    <row r="266" spans="1:22" s="15" customFormat="1" ht="15" customHeight="1" thickBot="1" x14ac:dyDescent="0.3">
      <c r="A266" s="1948"/>
      <c r="B266" s="2199"/>
      <c r="C266" s="1946"/>
      <c r="D266" s="4870"/>
      <c r="E266" s="1901"/>
      <c r="F266" s="2093"/>
      <c r="G266" s="4878"/>
      <c r="H266" s="4897"/>
      <c r="I266" s="4863"/>
      <c r="J266" s="4991"/>
      <c r="K266" s="2148" t="s">
        <v>29</v>
      </c>
      <c r="L266" s="2147">
        <f>SUM(L263:L265)</f>
        <v>150</v>
      </c>
      <c r="M266" s="1986"/>
      <c r="N266" s="2115"/>
      <c r="O266" s="1984"/>
    </row>
    <row r="267" spans="1:22" s="15" customFormat="1" ht="24" customHeight="1" x14ac:dyDescent="0.25">
      <c r="A267" s="1919" t="s">
        <v>35</v>
      </c>
      <c r="B267" s="2100" t="s">
        <v>35</v>
      </c>
      <c r="C267" s="1960" t="s">
        <v>103</v>
      </c>
      <c r="D267" s="4868" t="s">
        <v>83</v>
      </c>
      <c r="E267" s="1918"/>
      <c r="F267" s="2157" t="s">
        <v>868</v>
      </c>
      <c r="G267" s="4876" t="s">
        <v>862</v>
      </c>
      <c r="H267" s="4895" t="s">
        <v>40</v>
      </c>
      <c r="I267" s="4861" t="s">
        <v>716</v>
      </c>
      <c r="J267" s="4864" t="s">
        <v>278</v>
      </c>
      <c r="K267" s="2204" t="s">
        <v>118</v>
      </c>
      <c r="L267" s="2379">
        <v>131</v>
      </c>
      <c r="M267" s="2125" t="s">
        <v>867</v>
      </c>
      <c r="N267" s="2285"/>
      <c r="O267" s="2020" t="s">
        <v>562</v>
      </c>
      <c r="P267" s="2015"/>
      <c r="Q267" s="2015"/>
      <c r="U267" s="1870"/>
      <c r="V267" s="1870"/>
    </row>
    <row r="268" spans="1:22" s="15" customFormat="1" ht="15" customHeight="1" x14ac:dyDescent="0.25">
      <c r="A268" s="1955"/>
      <c r="B268" s="2057"/>
      <c r="C268" s="1953"/>
      <c r="D268" s="4869"/>
      <c r="E268" s="1908"/>
      <c r="F268" s="2152"/>
      <c r="G268" s="4877"/>
      <c r="H268" s="4896"/>
      <c r="I268" s="4862"/>
      <c r="J268" s="4865"/>
      <c r="K268" s="2153" t="s">
        <v>133</v>
      </c>
      <c r="L268" s="2258"/>
      <c r="M268" s="1950"/>
      <c r="N268" s="1949"/>
      <c r="O268" s="1935"/>
    </row>
    <row r="269" spans="1:22" s="15" customFormat="1" ht="15" customHeight="1" thickBot="1" x14ac:dyDescent="0.3">
      <c r="A269" s="1955"/>
      <c r="B269" s="2057"/>
      <c r="C269" s="1953"/>
      <c r="D269" s="4869"/>
      <c r="E269" s="1908"/>
      <c r="F269" s="2152"/>
      <c r="G269" s="4877"/>
      <c r="H269" s="4896"/>
      <c r="I269" s="4862"/>
      <c r="J269" s="4865"/>
      <c r="K269" s="2151" t="s">
        <v>134</v>
      </c>
      <c r="L269" s="2384">
        <v>0</v>
      </c>
      <c r="M269" s="1950"/>
      <c r="N269" s="1949"/>
      <c r="O269" s="1935"/>
    </row>
    <row r="270" spans="1:22" s="15" customFormat="1" ht="23.25" customHeight="1" thickBot="1" x14ac:dyDescent="0.3">
      <c r="A270" s="1948"/>
      <c r="B270" s="2199"/>
      <c r="C270" s="1946"/>
      <c r="D270" s="4870"/>
      <c r="E270" s="1901"/>
      <c r="F270" s="2149"/>
      <c r="G270" s="4878"/>
      <c r="H270" s="4897"/>
      <c r="I270" s="4863"/>
      <c r="J270" s="4866"/>
      <c r="K270" s="2148" t="s">
        <v>29</v>
      </c>
      <c r="L270" s="2147">
        <f>SUM(L267:L269)</f>
        <v>131</v>
      </c>
      <c r="M270" s="1986"/>
      <c r="N270" s="1985"/>
      <c r="O270" s="2252"/>
    </row>
    <row r="271" spans="1:22" s="15" customFormat="1" ht="15" customHeight="1" x14ac:dyDescent="0.25">
      <c r="A271" s="1919" t="s">
        <v>35</v>
      </c>
      <c r="B271" s="2100" t="s">
        <v>35</v>
      </c>
      <c r="C271" s="1960" t="s">
        <v>103</v>
      </c>
      <c r="D271" s="4868" t="s">
        <v>80</v>
      </c>
      <c r="E271" s="4861"/>
      <c r="F271" s="4874" t="s">
        <v>866</v>
      </c>
      <c r="G271" s="4876" t="s">
        <v>862</v>
      </c>
      <c r="H271" s="4895" t="s">
        <v>40</v>
      </c>
      <c r="I271" s="4861" t="s">
        <v>52</v>
      </c>
      <c r="J271" s="4864" t="s">
        <v>48</v>
      </c>
      <c r="K271" s="2204" t="s">
        <v>118</v>
      </c>
      <c r="L271" s="2260">
        <v>50</v>
      </c>
      <c r="M271" s="1957" t="s">
        <v>865</v>
      </c>
      <c r="N271" s="1956" t="s">
        <v>414</v>
      </c>
      <c r="O271" s="1940">
        <v>12</v>
      </c>
    </row>
    <row r="272" spans="1:22" s="15" customFormat="1" ht="15" customHeight="1" x14ac:dyDescent="0.25">
      <c r="A272" s="1955"/>
      <c r="B272" s="2376"/>
      <c r="C272" s="1953"/>
      <c r="D272" s="4869"/>
      <c r="E272" s="4862"/>
      <c r="F272" s="4875"/>
      <c r="G272" s="4877"/>
      <c r="H272" s="4896"/>
      <c r="I272" s="4862"/>
      <c r="J272" s="4865"/>
      <c r="K272" s="2153" t="s">
        <v>133</v>
      </c>
      <c r="L272" s="2258"/>
      <c r="M272" s="1912"/>
      <c r="N272" s="2082"/>
      <c r="O272" s="1964"/>
    </row>
    <row r="273" spans="1:17" s="15" customFormat="1" ht="15" customHeight="1" thickBot="1" x14ac:dyDescent="0.3">
      <c r="A273" s="1955"/>
      <c r="B273" s="2376"/>
      <c r="C273" s="1953"/>
      <c r="D273" s="4869"/>
      <c r="E273" s="4862"/>
      <c r="F273" s="4875"/>
      <c r="G273" s="4877"/>
      <c r="H273" s="4896"/>
      <c r="I273" s="4862"/>
      <c r="J273" s="4865"/>
      <c r="K273" s="2151" t="s">
        <v>134</v>
      </c>
      <c r="L273" s="1992"/>
      <c r="M273" s="1897"/>
      <c r="N273" s="1896"/>
      <c r="O273" s="1944"/>
    </row>
    <row r="274" spans="1:17" s="15" customFormat="1" ht="15" customHeight="1" thickBot="1" x14ac:dyDescent="0.3">
      <c r="A274" s="1948"/>
      <c r="B274" s="2375"/>
      <c r="C274" s="1946"/>
      <c r="D274" s="4870"/>
      <c r="E274" s="4863"/>
      <c r="F274" s="4875"/>
      <c r="G274" s="4878"/>
      <c r="H274" s="4897"/>
      <c r="I274" s="4863"/>
      <c r="J274" s="4866"/>
      <c r="K274" s="2148" t="s">
        <v>29</v>
      </c>
      <c r="L274" s="2147">
        <f>SUM(L271:L273)</f>
        <v>50</v>
      </c>
      <c r="M274" s="1897"/>
      <c r="N274" s="1896"/>
      <c r="O274" s="1944"/>
    </row>
    <row r="275" spans="1:17" s="15" customFormat="1" ht="15" customHeight="1" x14ac:dyDescent="0.25">
      <c r="A275" s="1919" t="s">
        <v>35</v>
      </c>
      <c r="B275" s="2100" t="s">
        <v>35</v>
      </c>
      <c r="C275" s="1960" t="s">
        <v>103</v>
      </c>
      <c r="D275" s="5238" t="s">
        <v>864</v>
      </c>
      <c r="E275" s="2112"/>
      <c r="F275" s="4917" t="s">
        <v>863</v>
      </c>
      <c r="G275" s="4876" t="s">
        <v>862</v>
      </c>
      <c r="H275" s="4895" t="s">
        <v>40</v>
      </c>
      <c r="I275" s="2383" t="s">
        <v>52</v>
      </c>
      <c r="J275" s="5241" t="s">
        <v>48</v>
      </c>
      <c r="K275" s="2204" t="s">
        <v>118</v>
      </c>
      <c r="L275" s="2382">
        <v>15.7</v>
      </c>
      <c r="M275" s="4907" t="s">
        <v>861</v>
      </c>
      <c r="N275" s="2381" t="s">
        <v>860</v>
      </c>
      <c r="O275" s="2380">
        <v>310</v>
      </c>
    </row>
    <row r="276" spans="1:17" s="15" customFormat="1" ht="15" customHeight="1" x14ac:dyDescent="0.25">
      <c r="A276" s="1955"/>
      <c r="B276" s="2376"/>
      <c r="C276" s="1953"/>
      <c r="D276" s="5239"/>
      <c r="E276" s="2112"/>
      <c r="F276" s="4918"/>
      <c r="G276" s="4877"/>
      <c r="H276" s="4896"/>
      <c r="I276" s="1908"/>
      <c r="J276" s="5242"/>
      <c r="K276" s="2153" t="s">
        <v>133</v>
      </c>
      <c r="L276" s="2379"/>
      <c r="M276" s="4908"/>
      <c r="N276" s="2378"/>
      <c r="O276" s="2377"/>
    </row>
    <row r="277" spans="1:17" s="15" customFormat="1" ht="15" customHeight="1" thickBot="1" x14ac:dyDescent="0.3">
      <c r="A277" s="1955"/>
      <c r="B277" s="2376"/>
      <c r="C277" s="1953"/>
      <c r="D277" s="5239"/>
      <c r="E277" s="2112"/>
      <c r="F277" s="4918"/>
      <c r="G277" s="4877"/>
      <c r="H277" s="4896"/>
      <c r="I277" s="1908"/>
      <c r="J277" s="5242"/>
      <c r="K277" s="2151" t="s">
        <v>134</v>
      </c>
      <c r="L277" s="1992"/>
      <c r="M277" s="1950"/>
      <c r="N277" s="1949"/>
      <c r="O277" s="1935"/>
    </row>
    <row r="278" spans="1:17" s="15" customFormat="1" ht="15" customHeight="1" thickBot="1" x14ac:dyDescent="0.3">
      <c r="A278" s="1948"/>
      <c r="B278" s="2375"/>
      <c r="C278" s="1946"/>
      <c r="D278" s="5240"/>
      <c r="E278" s="2112"/>
      <c r="F278" s="4919"/>
      <c r="G278" s="4878"/>
      <c r="H278" s="4897"/>
      <c r="I278" s="1908"/>
      <c r="J278" s="5243"/>
      <c r="K278" s="2148" t="s">
        <v>29</v>
      </c>
      <c r="L278" s="2374">
        <f>SUM(L275:L277)</f>
        <v>15.7</v>
      </c>
      <c r="M278" s="1897"/>
      <c r="N278" s="1896"/>
      <c r="O278" s="1944"/>
    </row>
    <row r="279" spans="1:17" s="15" customFormat="1" ht="15" customHeight="1" thickBot="1" x14ac:dyDescent="0.3">
      <c r="A279" s="4871" t="s">
        <v>35</v>
      </c>
      <c r="B279" s="4892" t="s">
        <v>35</v>
      </c>
      <c r="C279" s="4880" t="s">
        <v>101</v>
      </c>
      <c r="D279" s="4143" t="s">
        <v>859</v>
      </c>
      <c r="E279" s="4144"/>
      <c r="F279" s="4145"/>
      <c r="G279" s="4876" t="s">
        <v>858</v>
      </c>
      <c r="H279" s="4895" t="s">
        <v>40</v>
      </c>
      <c r="I279" s="4861" t="s">
        <v>716</v>
      </c>
      <c r="J279" s="4864" t="s">
        <v>278</v>
      </c>
      <c r="K279" s="2210" t="s">
        <v>118</v>
      </c>
      <c r="L279" s="2170">
        <f>L283</f>
        <v>100</v>
      </c>
      <c r="M279" s="1957"/>
      <c r="N279" s="1991"/>
      <c r="O279" s="2373"/>
    </row>
    <row r="280" spans="1:17" s="15" customFormat="1" ht="15" customHeight="1" thickBot="1" x14ac:dyDescent="0.3">
      <c r="A280" s="4872"/>
      <c r="B280" s="4893"/>
      <c r="C280" s="4881"/>
      <c r="D280" s="4146"/>
      <c r="E280" s="4147"/>
      <c r="F280" s="4148"/>
      <c r="G280" s="4877"/>
      <c r="H280" s="4896"/>
      <c r="I280" s="4862"/>
      <c r="J280" s="4865"/>
      <c r="K280" s="2372" t="s">
        <v>133</v>
      </c>
      <c r="L280" s="2170"/>
      <c r="M280" s="1912"/>
      <c r="N280" s="2082"/>
      <c r="O280" s="1964"/>
    </row>
    <row r="281" spans="1:17" s="15" customFormat="1" ht="15" customHeight="1" thickBot="1" x14ac:dyDescent="0.3">
      <c r="A281" s="4872"/>
      <c r="B281" s="4893"/>
      <c r="C281" s="4881"/>
      <c r="D281" s="4146"/>
      <c r="E281" s="4147"/>
      <c r="F281" s="4148"/>
      <c r="G281" s="4877"/>
      <c r="H281" s="4896"/>
      <c r="I281" s="4862"/>
      <c r="J281" s="4865"/>
      <c r="K281" s="2173" t="s">
        <v>134</v>
      </c>
      <c r="L281" s="2170"/>
      <c r="M281" s="1950"/>
      <c r="N281" s="1949"/>
      <c r="O281" s="1935"/>
    </row>
    <row r="282" spans="1:17" s="15" customFormat="1" ht="15" customHeight="1" thickBot="1" x14ac:dyDescent="0.3">
      <c r="A282" s="4873"/>
      <c r="B282" s="4894"/>
      <c r="C282" s="4882"/>
      <c r="D282" s="5030"/>
      <c r="E282" s="5031"/>
      <c r="F282" s="5032"/>
      <c r="G282" s="4878"/>
      <c r="H282" s="4897"/>
      <c r="I282" s="4863"/>
      <c r="J282" s="4866"/>
      <c r="K282" s="2171" t="s">
        <v>29</v>
      </c>
      <c r="L282" s="2170">
        <f>SUM(L279:L281)</f>
        <v>100</v>
      </c>
      <c r="M282" s="1897"/>
      <c r="N282" s="1896"/>
      <c r="O282" s="1944"/>
    </row>
    <row r="283" spans="1:17" s="15" customFormat="1" ht="15" customHeight="1" thickBot="1" x14ac:dyDescent="0.25">
      <c r="A283" s="1919" t="s">
        <v>35</v>
      </c>
      <c r="B283" s="4892" t="s">
        <v>35</v>
      </c>
      <c r="C283" s="4880" t="s">
        <v>101</v>
      </c>
      <c r="D283" s="4868" t="s">
        <v>33</v>
      </c>
      <c r="E283" s="4861"/>
      <c r="F283" s="4038" t="s">
        <v>859</v>
      </c>
      <c r="G283" s="4876" t="s">
        <v>858</v>
      </c>
      <c r="H283" s="4895" t="s">
        <v>40</v>
      </c>
      <c r="I283" s="4861" t="s">
        <v>716</v>
      </c>
      <c r="J283" s="4864" t="s">
        <v>278</v>
      </c>
      <c r="K283" s="286" t="s">
        <v>118</v>
      </c>
      <c r="L283" s="1992">
        <v>100</v>
      </c>
      <c r="M283" s="4944" t="s">
        <v>857</v>
      </c>
      <c r="N283" s="1971" t="s">
        <v>856</v>
      </c>
      <c r="O283" s="2371">
        <v>20</v>
      </c>
    </row>
    <row r="284" spans="1:17" s="15" customFormat="1" ht="15" customHeight="1" thickBot="1" x14ac:dyDescent="0.3">
      <c r="A284" s="4872"/>
      <c r="B284" s="4893"/>
      <c r="C284" s="4881"/>
      <c r="D284" s="4869"/>
      <c r="E284" s="4862"/>
      <c r="F284" s="4867"/>
      <c r="G284" s="4877"/>
      <c r="H284" s="4896"/>
      <c r="I284" s="4862"/>
      <c r="J284" s="4865"/>
      <c r="K284" s="2204" t="s">
        <v>133</v>
      </c>
      <c r="L284" s="1992"/>
      <c r="M284" s="5125"/>
      <c r="N284" s="1896"/>
      <c r="O284" s="1944"/>
    </row>
    <row r="285" spans="1:17" s="15" customFormat="1" ht="15" customHeight="1" thickBot="1" x14ac:dyDescent="0.3">
      <c r="A285" s="4872"/>
      <c r="B285" s="4893"/>
      <c r="C285" s="4881"/>
      <c r="D285" s="4869"/>
      <c r="E285" s="4862"/>
      <c r="F285" s="4867"/>
      <c r="G285" s="4877"/>
      <c r="H285" s="4896"/>
      <c r="I285" s="4862"/>
      <c r="J285" s="4865"/>
      <c r="K285" s="2151" t="s">
        <v>134</v>
      </c>
      <c r="L285" s="1992"/>
      <c r="M285" s="1897"/>
      <c r="N285" s="1896"/>
      <c r="O285" s="1944"/>
    </row>
    <row r="286" spans="1:17" s="15" customFormat="1" ht="15" customHeight="1" thickBot="1" x14ac:dyDescent="0.3">
      <c r="A286" s="4873"/>
      <c r="B286" s="4894"/>
      <c r="C286" s="4882"/>
      <c r="D286" s="4870"/>
      <c r="E286" s="4863"/>
      <c r="F286" s="4031"/>
      <c r="G286" s="4878"/>
      <c r="H286" s="4897"/>
      <c r="I286" s="4863"/>
      <c r="J286" s="4866"/>
      <c r="K286" s="1993" t="s">
        <v>29</v>
      </c>
      <c r="L286" s="2147">
        <f>SUM(L283:L285)</f>
        <v>100</v>
      </c>
      <c r="M286" s="1897"/>
      <c r="N286" s="1896"/>
      <c r="O286" s="1944"/>
    </row>
    <row r="287" spans="1:17" s="15" customFormat="1" ht="15" customHeight="1" thickBot="1" x14ac:dyDescent="0.3">
      <c r="A287" s="1892" t="s">
        <v>35</v>
      </c>
      <c r="B287" s="1894" t="s">
        <v>35</v>
      </c>
      <c r="C287" s="5028" t="s">
        <v>685</v>
      </c>
      <c r="D287" s="5028"/>
      <c r="E287" s="5028"/>
      <c r="F287" s="5028"/>
      <c r="G287" s="5028"/>
      <c r="H287" s="5028"/>
      <c r="I287" s="5028"/>
      <c r="J287" s="5028"/>
      <c r="K287" s="5029"/>
      <c r="L287" s="2370">
        <f>L238+L179+L171+L282</f>
        <v>5501.6</v>
      </c>
      <c r="M287" s="4965"/>
      <c r="N287" s="4966"/>
      <c r="O287" s="4967"/>
      <c r="P287" s="1888"/>
      <c r="Q287" s="1888"/>
    </row>
    <row r="288" spans="1:17" s="15" customFormat="1" ht="15" customHeight="1" thickBot="1" x14ac:dyDescent="0.3">
      <c r="A288" s="1892" t="s">
        <v>35</v>
      </c>
      <c r="B288" s="4979" t="s">
        <v>684</v>
      </c>
      <c r="C288" s="4980"/>
      <c r="D288" s="4980"/>
      <c r="E288" s="4980"/>
      <c r="F288" s="4980"/>
      <c r="G288" s="4980"/>
      <c r="H288" s="4980"/>
      <c r="I288" s="4980"/>
      <c r="J288" s="4980"/>
      <c r="K288" s="4981"/>
      <c r="L288" s="1891">
        <f>L164+L287</f>
        <v>5536.7000000000007</v>
      </c>
      <c r="M288" s="4958"/>
      <c r="N288" s="4959"/>
      <c r="O288" s="4960"/>
      <c r="P288" s="1888"/>
      <c r="Q288" s="1888"/>
    </row>
    <row r="289" spans="1:21" s="15" customFormat="1" ht="19.5" customHeight="1" thickBot="1" x14ac:dyDescent="0.3">
      <c r="A289" s="1892" t="s">
        <v>103</v>
      </c>
      <c r="B289" s="2369"/>
      <c r="C289" s="2368" t="s">
        <v>855</v>
      </c>
      <c r="D289" s="2366"/>
      <c r="E289" s="2366"/>
      <c r="F289" s="2366"/>
      <c r="G289" s="2366"/>
      <c r="H289" s="2367"/>
      <c r="I289" s="2366"/>
      <c r="J289" s="2366"/>
      <c r="K289" s="2366"/>
      <c r="L289" s="2366"/>
      <c r="M289" s="2366"/>
      <c r="N289" s="2366"/>
      <c r="O289" s="2365"/>
      <c r="P289" s="2364"/>
      <c r="Q289" s="2364"/>
    </row>
    <row r="290" spans="1:21" s="15" customFormat="1" ht="23.25" customHeight="1" thickBot="1" x14ac:dyDescent="0.3">
      <c r="A290" s="1902"/>
      <c r="B290" s="2363"/>
      <c r="C290" s="4905"/>
      <c r="D290" s="4906"/>
      <c r="E290" s="4906"/>
      <c r="F290" s="4906"/>
      <c r="G290" s="4906"/>
      <c r="H290" s="4906"/>
      <c r="I290" s="4906"/>
      <c r="J290" s="4906"/>
      <c r="K290" s="4906"/>
      <c r="L290" s="4906"/>
      <c r="M290" s="2362" t="s">
        <v>854</v>
      </c>
      <c r="N290" s="2361" t="s">
        <v>853</v>
      </c>
      <c r="O290" s="2360" t="s">
        <v>852</v>
      </c>
      <c r="P290" s="2359"/>
      <c r="Q290" s="2359"/>
    </row>
    <row r="291" spans="1:21" s="15" customFormat="1" ht="17.25" customHeight="1" thickBot="1" x14ac:dyDescent="0.3">
      <c r="A291" s="1892" t="s">
        <v>103</v>
      </c>
      <c r="B291" s="2358" t="s">
        <v>33</v>
      </c>
      <c r="C291" s="5033" t="s">
        <v>851</v>
      </c>
      <c r="D291" s="5034"/>
      <c r="E291" s="5034"/>
      <c r="F291" s="5034"/>
      <c r="G291" s="5034"/>
      <c r="H291" s="5034"/>
      <c r="I291" s="5034"/>
      <c r="J291" s="5034"/>
      <c r="K291" s="5034"/>
      <c r="L291" s="5034"/>
      <c r="M291" s="5034"/>
      <c r="N291" s="5034"/>
      <c r="O291" s="5035"/>
      <c r="P291" s="2357"/>
      <c r="Q291" s="2357"/>
    </row>
    <row r="292" spans="1:21" s="15" customFormat="1" ht="24" customHeight="1" thickBot="1" x14ac:dyDescent="0.3">
      <c r="A292" s="1892"/>
      <c r="B292" s="2356"/>
      <c r="C292" s="4902"/>
      <c r="D292" s="4903"/>
      <c r="E292" s="4903"/>
      <c r="F292" s="4903"/>
      <c r="G292" s="4903"/>
      <c r="H292" s="4903"/>
      <c r="I292" s="4903"/>
      <c r="J292" s="4903"/>
      <c r="K292" s="4903"/>
      <c r="L292" s="4904"/>
      <c r="M292" s="2355" t="s">
        <v>850</v>
      </c>
      <c r="N292" s="2354" t="s">
        <v>288</v>
      </c>
      <c r="O292" s="2233">
        <v>3.82</v>
      </c>
      <c r="P292" s="2015"/>
      <c r="Q292" s="2015"/>
    </row>
    <row r="293" spans="1:21" s="15" customFormat="1" ht="21" customHeight="1" thickBot="1" x14ac:dyDescent="0.3">
      <c r="A293" s="4871" t="s">
        <v>103</v>
      </c>
      <c r="B293" s="4898" t="s">
        <v>33</v>
      </c>
      <c r="C293" s="5025" t="s">
        <v>33</v>
      </c>
      <c r="D293" s="4899"/>
      <c r="E293" s="2353"/>
      <c r="F293" s="4144" t="s">
        <v>849</v>
      </c>
      <c r="G293" s="5204" t="s">
        <v>461</v>
      </c>
      <c r="H293" s="4895" t="s">
        <v>40</v>
      </c>
      <c r="I293" s="4911" t="s">
        <v>848</v>
      </c>
      <c r="J293" s="5244" t="s">
        <v>278</v>
      </c>
      <c r="K293" s="2176" t="s">
        <v>118</v>
      </c>
      <c r="L293" s="2175">
        <f>L298+L302+L306+L310+L314+L318+L323+L327+L331+L335+L337+L341+L345+L349+L353+L361+L357+L365+L369+L373+L377+L381+L385+L389+L393+L398</f>
        <v>1989.8</v>
      </c>
      <c r="M293" s="2241"/>
      <c r="N293" s="2352"/>
      <c r="O293" s="2351"/>
      <c r="Q293" s="2348"/>
      <c r="R293" s="1870"/>
      <c r="S293" s="1870"/>
      <c r="U293" s="1870"/>
    </row>
    <row r="294" spans="1:21" s="15" customFormat="1" ht="15" customHeight="1" thickBot="1" x14ac:dyDescent="0.3">
      <c r="A294" s="4872"/>
      <c r="B294" s="4890"/>
      <c r="C294" s="5026"/>
      <c r="D294" s="4900"/>
      <c r="E294" s="2343"/>
      <c r="F294" s="4147"/>
      <c r="G294" s="5205"/>
      <c r="H294" s="4896"/>
      <c r="I294" s="4912"/>
      <c r="J294" s="5245"/>
      <c r="K294" s="2174" t="s">
        <v>199</v>
      </c>
      <c r="L294" s="2349">
        <f>L299+L303+L307+L311+L315+L319+L324+L328+L332+L336+L338+L342+L346+L350+L354+L362+L358+L366+L370+L374+L378+L382+L386+L390+L394</f>
        <v>3866.6</v>
      </c>
      <c r="M294" s="2346"/>
      <c r="N294" s="2345"/>
      <c r="O294" s="2344"/>
      <c r="P294" s="2348"/>
      <c r="Q294" s="2348"/>
      <c r="R294" s="1870"/>
      <c r="S294" s="1870"/>
      <c r="U294" s="1870"/>
    </row>
    <row r="295" spans="1:21" s="15" customFormat="1" ht="15" customHeight="1" thickBot="1" x14ac:dyDescent="0.3">
      <c r="A295" s="4872"/>
      <c r="B295" s="4890"/>
      <c r="C295" s="5026"/>
      <c r="D295" s="4900"/>
      <c r="E295" s="2343"/>
      <c r="F295" s="4147"/>
      <c r="G295" s="5205"/>
      <c r="H295" s="4896"/>
      <c r="I295" s="4912"/>
      <c r="J295" s="4864" t="s">
        <v>688</v>
      </c>
      <c r="K295" s="2347" t="s">
        <v>200</v>
      </c>
      <c r="L295" s="2175">
        <f>L320+L395+L400</f>
        <v>517.6</v>
      </c>
      <c r="M295" s="2346"/>
      <c r="N295" s="2345"/>
      <c r="O295" s="2344"/>
      <c r="P295" s="2340"/>
      <c r="Q295" s="2340"/>
      <c r="R295" s="1870"/>
    </row>
    <row r="296" spans="1:21" s="15" customFormat="1" ht="15" customHeight="1" thickBot="1" x14ac:dyDescent="0.3">
      <c r="A296" s="4872"/>
      <c r="B296" s="4890"/>
      <c r="C296" s="5026"/>
      <c r="D296" s="4900"/>
      <c r="E296" s="2343"/>
      <c r="F296" s="4147"/>
      <c r="G296" s="5205"/>
      <c r="H296" s="4896"/>
      <c r="I296" s="4912"/>
      <c r="J296" s="4865"/>
      <c r="K296" s="2173" t="s">
        <v>134</v>
      </c>
      <c r="L296" s="2175">
        <f>L300+L304+L308+L321+L325+L329+L333+L339+L343+L347+L351+L355+L379+L387+L391+L383+L396</f>
        <v>360.79999999999995</v>
      </c>
      <c r="M296" s="2104"/>
      <c r="N296" s="2342"/>
      <c r="O296" s="2341"/>
      <c r="P296" s="2340"/>
      <c r="Q296" s="2340"/>
      <c r="U296" s="1870"/>
    </row>
    <row r="297" spans="1:21" s="15" customFormat="1" ht="15" customHeight="1" thickBot="1" x14ac:dyDescent="0.3">
      <c r="A297" s="4873"/>
      <c r="B297" s="4891"/>
      <c r="C297" s="5027"/>
      <c r="D297" s="4901"/>
      <c r="E297" s="2339"/>
      <c r="F297" s="5031"/>
      <c r="G297" s="5206"/>
      <c r="H297" s="4897"/>
      <c r="I297" s="4913"/>
      <c r="J297" s="2107"/>
      <c r="K297" s="2171" t="s">
        <v>29</v>
      </c>
      <c r="L297" s="2338">
        <f>SUM(L293:L296)</f>
        <v>6734.8</v>
      </c>
      <c r="M297" s="1986"/>
      <c r="N297" s="2115"/>
      <c r="O297" s="1984"/>
    </row>
    <row r="298" spans="1:21" s="15" customFormat="1" ht="16.899999999999999" customHeight="1" x14ac:dyDescent="0.25">
      <c r="A298" s="4871" t="s">
        <v>103</v>
      </c>
      <c r="B298" s="4898" t="s">
        <v>33</v>
      </c>
      <c r="C298" s="4880" t="s">
        <v>33</v>
      </c>
      <c r="D298" s="4868" t="s">
        <v>33</v>
      </c>
      <c r="E298" s="1918"/>
      <c r="F298" s="4038" t="s">
        <v>847</v>
      </c>
      <c r="G298" s="5204" t="s">
        <v>461</v>
      </c>
      <c r="H298" s="4895" t="s">
        <v>40</v>
      </c>
      <c r="I298" s="2311" t="s">
        <v>716</v>
      </c>
      <c r="J298" s="4920" t="s">
        <v>278</v>
      </c>
      <c r="K298" s="2156" t="s">
        <v>118</v>
      </c>
      <c r="L298" s="2337">
        <v>300</v>
      </c>
      <c r="M298" s="4091" t="s">
        <v>846</v>
      </c>
      <c r="N298" s="2229" t="s">
        <v>288</v>
      </c>
      <c r="O298" s="2030">
        <v>189.78</v>
      </c>
      <c r="P298" s="2015"/>
      <c r="Q298" s="2015"/>
      <c r="S298" s="1871"/>
      <c r="T298" s="1871"/>
      <c r="U298" s="1870"/>
    </row>
    <row r="299" spans="1:21" s="15" customFormat="1" ht="15.6" customHeight="1" x14ac:dyDescent="0.25">
      <c r="A299" s="4872"/>
      <c r="B299" s="4890"/>
      <c r="C299" s="4881"/>
      <c r="D299" s="4869"/>
      <c r="E299" s="1908"/>
      <c r="F299" s="4867"/>
      <c r="G299" s="5205"/>
      <c r="H299" s="4896"/>
      <c r="I299" s="2310"/>
      <c r="J299" s="4921"/>
      <c r="K299" s="2204" t="s">
        <v>199</v>
      </c>
      <c r="L299" s="2331">
        <v>90</v>
      </c>
      <c r="M299" s="4930"/>
      <c r="N299" s="2336"/>
      <c r="O299" s="2202"/>
      <c r="P299" s="2312"/>
      <c r="Q299" s="1871"/>
      <c r="S299" s="1870"/>
      <c r="U299" s="1870"/>
    </row>
    <row r="300" spans="1:21" s="15" customFormat="1" ht="15" customHeight="1" thickBot="1" x14ac:dyDescent="0.3">
      <c r="A300" s="4872"/>
      <c r="B300" s="4890"/>
      <c r="C300" s="4881"/>
      <c r="D300" s="4869"/>
      <c r="E300" s="1908"/>
      <c r="F300" s="4867"/>
      <c r="G300" s="5205"/>
      <c r="H300" s="4896"/>
      <c r="I300" s="2310"/>
      <c r="J300" s="4921"/>
      <c r="K300" s="2151" t="s">
        <v>134</v>
      </c>
      <c r="L300" s="1992">
        <v>0</v>
      </c>
      <c r="M300" s="220"/>
      <c r="N300" s="1997"/>
      <c r="O300" s="2200"/>
      <c r="P300" s="2312"/>
      <c r="Q300" s="1871"/>
      <c r="U300" s="1870"/>
    </row>
    <row r="301" spans="1:21" s="15" customFormat="1" ht="13.5" customHeight="1" thickBot="1" x14ac:dyDescent="0.3">
      <c r="A301" s="4873"/>
      <c r="B301" s="4891"/>
      <c r="C301" s="4882"/>
      <c r="D301" s="4870"/>
      <c r="E301" s="1901"/>
      <c r="F301" s="4031"/>
      <c r="G301" s="5206"/>
      <c r="H301" s="4897"/>
      <c r="I301" s="2310"/>
      <c r="J301" s="4922"/>
      <c r="K301" s="2244" t="s">
        <v>29</v>
      </c>
      <c r="L301" s="2232">
        <f>SUM(L298:L300)</f>
        <v>390</v>
      </c>
      <c r="M301" s="2060"/>
      <c r="N301" s="2305"/>
      <c r="O301" s="2304"/>
      <c r="P301" s="2312"/>
      <c r="Q301" s="1871"/>
      <c r="U301" s="1870"/>
    </row>
    <row r="302" spans="1:21" s="15" customFormat="1" ht="20.25" customHeight="1" x14ac:dyDescent="0.25">
      <c r="A302" s="4871" t="s">
        <v>103</v>
      </c>
      <c r="B302" s="4898" t="s">
        <v>33</v>
      </c>
      <c r="C302" s="4880" t="s">
        <v>33</v>
      </c>
      <c r="D302" s="4868" t="s">
        <v>35</v>
      </c>
      <c r="E302" s="1918"/>
      <c r="F302" s="4038" t="s">
        <v>845</v>
      </c>
      <c r="G302" s="5204" t="s">
        <v>461</v>
      </c>
      <c r="H302" s="4895" t="s">
        <v>40</v>
      </c>
      <c r="I302" s="2310" t="s">
        <v>716</v>
      </c>
      <c r="J302" s="4920" t="s">
        <v>278</v>
      </c>
      <c r="K302" s="2156" t="s">
        <v>118</v>
      </c>
      <c r="L302" s="2260">
        <v>50</v>
      </c>
      <c r="M302" s="4091" t="s">
        <v>844</v>
      </c>
      <c r="N302" s="2206" t="s">
        <v>288</v>
      </c>
      <c r="O302" s="2335">
        <v>39.200000000000003</v>
      </c>
      <c r="P302" s="2334"/>
      <c r="Q302" s="2333"/>
      <c r="R302" s="2332"/>
      <c r="U302" s="1870"/>
    </row>
    <row r="303" spans="1:21" s="15" customFormat="1" ht="15" customHeight="1" x14ac:dyDescent="0.25">
      <c r="A303" s="4872"/>
      <c r="B303" s="4890"/>
      <c r="C303" s="4881"/>
      <c r="D303" s="4869"/>
      <c r="E303" s="1908"/>
      <c r="F303" s="4867"/>
      <c r="G303" s="5205"/>
      <c r="H303" s="4896"/>
      <c r="I303" s="2310"/>
      <c r="J303" s="4921"/>
      <c r="K303" s="2153" t="s">
        <v>199</v>
      </c>
      <c r="L303" s="2331">
        <v>100</v>
      </c>
      <c r="M303" s="4930"/>
      <c r="N303" s="1997"/>
      <c r="O303" s="2200"/>
      <c r="P303" s="2312"/>
      <c r="Q303" s="1871"/>
    </row>
    <row r="304" spans="1:21" s="15" customFormat="1" ht="15" customHeight="1" thickBot="1" x14ac:dyDescent="0.3">
      <c r="A304" s="4872"/>
      <c r="B304" s="4890"/>
      <c r="C304" s="4881"/>
      <c r="D304" s="4869"/>
      <c r="E304" s="1908"/>
      <c r="F304" s="4867"/>
      <c r="G304" s="5205"/>
      <c r="H304" s="4896"/>
      <c r="I304" s="2310"/>
      <c r="J304" s="4921"/>
      <c r="K304" s="2151" t="s">
        <v>134</v>
      </c>
      <c r="L304" s="1992">
        <v>0</v>
      </c>
      <c r="M304" s="1950"/>
      <c r="N304" s="1997"/>
      <c r="O304" s="2200"/>
      <c r="P304" s="2312"/>
      <c r="Q304" s="1871"/>
    </row>
    <row r="305" spans="1:22" s="15" customFormat="1" ht="14.25" customHeight="1" thickBot="1" x14ac:dyDescent="0.3">
      <c r="A305" s="4873"/>
      <c r="B305" s="4891"/>
      <c r="C305" s="4882"/>
      <c r="D305" s="4870"/>
      <c r="E305" s="1901"/>
      <c r="F305" s="4031"/>
      <c r="G305" s="5206"/>
      <c r="H305" s="4897"/>
      <c r="I305" s="2310"/>
      <c r="J305" s="4922"/>
      <c r="K305" s="2148" t="s">
        <v>29</v>
      </c>
      <c r="L305" s="1992">
        <f>SUM(L302:L304)</f>
        <v>150</v>
      </c>
      <c r="M305" s="1986"/>
      <c r="N305" s="2328"/>
      <c r="O305" s="2327"/>
      <c r="P305" s="2312"/>
      <c r="Q305" s="1871"/>
    </row>
    <row r="306" spans="1:22" s="15" customFormat="1" ht="15" customHeight="1" thickBot="1" x14ac:dyDescent="0.3">
      <c r="A306" s="4871" t="s">
        <v>103</v>
      </c>
      <c r="B306" s="4898" t="s">
        <v>33</v>
      </c>
      <c r="C306" s="4880" t="s">
        <v>33</v>
      </c>
      <c r="D306" s="4868" t="s">
        <v>103</v>
      </c>
      <c r="E306" s="1918"/>
      <c r="F306" s="4038" t="s">
        <v>843</v>
      </c>
      <c r="G306" s="4876" t="s">
        <v>461</v>
      </c>
      <c r="H306" s="4895" t="s">
        <v>40</v>
      </c>
      <c r="I306" s="2310" t="s">
        <v>689</v>
      </c>
      <c r="J306" s="4864" t="s">
        <v>842</v>
      </c>
      <c r="K306" s="2156" t="s">
        <v>118</v>
      </c>
      <c r="L306" s="2155">
        <v>535.4</v>
      </c>
      <c r="M306" s="2162" t="s">
        <v>841</v>
      </c>
      <c r="N306" s="2206" t="s">
        <v>288</v>
      </c>
      <c r="O306" s="2239">
        <v>3</v>
      </c>
      <c r="P306" s="2321"/>
      <c r="Q306" s="2330"/>
      <c r="R306" s="1870"/>
      <c r="U306" s="1870"/>
    </row>
    <row r="307" spans="1:22" s="15" customFormat="1" ht="20.25" customHeight="1" thickBot="1" x14ac:dyDescent="0.3">
      <c r="A307" s="4872"/>
      <c r="B307" s="4890"/>
      <c r="C307" s="4881"/>
      <c r="D307" s="4869"/>
      <c r="E307" s="1908"/>
      <c r="F307" s="4867"/>
      <c r="G307" s="4877"/>
      <c r="H307" s="4896"/>
      <c r="I307" s="2310" t="s">
        <v>716</v>
      </c>
      <c r="J307" s="4865"/>
      <c r="K307" s="2153" t="s">
        <v>199</v>
      </c>
      <c r="L307" s="2203">
        <v>1080.8</v>
      </c>
      <c r="M307" s="220"/>
      <c r="N307" s="1997"/>
      <c r="O307" s="2200"/>
      <c r="P307" s="2312"/>
      <c r="Q307" s="2329"/>
      <c r="R307" s="1870"/>
      <c r="U307" s="1870"/>
      <c r="V307" s="1870"/>
    </row>
    <row r="308" spans="1:22" s="15" customFormat="1" ht="18.75" customHeight="1" thickBot="1" x14ac:dyDescent="0.3">
      <c r="A308" s="4872"/>
      <c r="B308" s="4890"/>
      <c r="C308" s="4881"/>
      <c r="D308" s="4869"/>
      <c r="E308" s="1908"/>
      <c r="F308" s="4867"/>
      <c r="G308" s="4877"/>
      <c r="H308" s="4896"/>
      <c r="I308" s="2310"/>
      <c r="J308" s="4865"/>
      <c r="K308" s="2309" t="s">
        <v>134</v>
      </c>
      <c r="L308" s="2163">
        <v>101.7</v>
      </c>
      <c r="M308" s="1986"/>
      <c r="N308" s="2328"/>
      <c r="O308" s="2327"/>
      <c r="P308" s="2312"/>
      <c r="Q308" s="1871"/>
      <c r="U308" s="1870"/>
    </row>
    <row r="309" spans="1:22" s="15" customFormat="1" ht="15.75" customHeight="1" thickBot="1" x14ac:dyDescent="0.3">
      <c r="A309" s="4873"/>
      <c r="B309" s="4891"/>
      <c r="C309" s="4882"/>
      <c r="D309" s="4870"/>
      <c r="E309" s="1901"/>
      <c r="F309" s="4031"/>
      <c r="G309" s="4878"/>
      <c r="H309" s="4897"/>
      <c r="I309" s="2310"/>
      <c r="J309" s="4969"/>
      <c r="K309" s="2148" t="s">
        <v>29</v>
      </c>
      <c r="L309" s="2280">
        <f>SUM(L306:L308)</f>
        <v>1717.8999999999999</v>
      </c>
      <c r="M309" s="1897"/>
      <c r="N309" s="1931"/>
      <c r="O309" s="2326"/>
      <c r="P309" s="2312"/>
      <c r="Q309" s="1871"/>
    </row>
    <row r="310" spans="1:22" s="15" customFormat="1" ht="20.25" hidden="1" customHeight="1" x14ac:dyDescent="0.25">
      <c r="A310" s="4871" t="s">
        <v>103</v>
      </c>
      <c r="B310" s="4898" t="s">
        <v>33</v>
      </c>
      <c r="C310" s="4880" t="s">
        <v>33</v>
      </c>
      <c r="D310" s="4868" t="s">
        <v>101</v>
      </c>
      <c r="E310" s="1918"/>
      <c r="F310" s="4038" t="s">
        <v>840</v>
      </c>
      <c r="G310" s="5204" t="s">
        <v>461</v>
      </c>
      <c r="H310" s="4895" t="s">
        <v>40</v>
      </c>
      <c r="I310" s="2310"/>
      <c r="J310" s="2325"/>
      <c r="K310" s="2156" t="s">
        <v>118</v>
      </c>
      <c r="L310" s="2260"/>
      <c r="M310" s="4091" t="s">
        <v>839</v>
      </c>
      <c r="N310" s="2229" t="s">
        <v>288</v>
      </c>
      <c r="O310" s="2030">
        <v>0.77700000000000002</v>
      </c>
      <c r="P310" s="2312"/>
      <c r="R310" s="1870"/>
    </row>
    <row r="311" spans="1:22" s="15" customFormat="1" ht="14.25" hidden="1" customHeight="1" x14ac:dyDescent="0.25">
      <c r="A311" s="4872"/>
      <c r="B311" s="4890"/>
      <c r="C311" s="4881"/>
      <c r="D311" s="4869"/>
      <c r="E311" s="1908"/>
      <c r="F311" s="4867"/>
      <c r="G311" s="5205"/>
      <c r="H311" s="4896"/>
      <c r="I311" s="2310"/>
      <c r="J311" s="2324"/>
      <c r="K311" s="2153" t="s">
        <v>199</v>
      </c>
      <c r="L311" s="2258"/>
      <c r="M311" s="4930"/>
      <c r="N311" s="1997"/>
      <c r="O311" s="2200"/>
      <c r="P311" s="2312"/>
      <c r="Q311" s="1871"/>
    </row>
    <row r="312" spans="1:22" s="15" customFormat="1" ht="15" hidden="1" customHeight="1" thickBot="1" x14ac:dyDescent="0.3">
      <c r="A312" s="4872"/>
      <c r="B312" s="4890"/>
      <c r="C312" s="4881"/>
      <c r="D312" s="4869"/>
      <c r="E312" s="1908"/>
      <c r="F312" s="4867"/>
      <c r="G312" s="5205"/>
      <c r="H312" s="4896"/>
      <c r="I312" s="2310"/>
      <c r="J312" s="2324"/>
      <c r="K312" s="2309" t="s">
        <v>134</v>
      </c>
      <c r="L312" s="2271"/>
      <c r="M312" s="1949"/>
      <c r="N312" s="1936"/>
      <c r="O312" s="1988"/>
      <c r="P312" s="2312"/>
      <c r="U312" s="1870"/>
    </row>
    <row r="313" spans="1:22" s="15" customFormat="1" ht="15" hidden="1" customHeight="1" thickBot="1" x14ac:dyDescent="0.3">
      <c r="A313" s="4873"/>
      <c r="B313" s="4891"/>
      <c r="C313" s="4882"/>
      <c r="D313" s="4870"/>
      <c r="E313" s="1901"/>
      <c r="F313" s="4031"/>
      <c r="G313" s="5206"/>
      <c r="H313" s="4897"/>
      <c r="I313" s="2310"/>
      <c r="J313" s="2323"/>
      <c r="K313" s="2148" t="s">
        <v>29</v>
      </c>
      <c r="L313" s="1992">
        <f>SUM(L310:L312)</f>
        <v>0</v>
      </c>
      <c r="M313" s="1986"/>
      <c r="N313" s="2115"/>
      <c r="O313" s="1984"/>
      <c r="P313" s="2312"/>
    </row>
    <row r="314" spans="1:22" s="15" customFormat="1" ht="55.5" hidden="1" customHeight="1" x14ac:dyDescent="0.25">
      <c r="A314" s="4871" t="s">
        <v>103</v>
      </c>
      <c r="B314" s="4898" t="s">
        <v>33</v>
      </c>
      <c r="C314" s="4880" t="s">
        <v>33</v>
      </c>
      <c r="D314" s="4868" t="s">
        <v>97</v>
      </c>
      <c r="E314" s="1918"/>
      <c r="F314" s="4038" t="s">
        <v>838</v>
      </c>
      <c r="G314" s="5204" t="s">
        <v>461</v>
      </c>
      <c r="H314" s="4895" t="s">
        <v>40</v>
      </c>
      <c r="I314" s="2310"/>
      <c r="J314" s="2322"/>
      <c r="K314" s="2156" t="s">
        <v>118</v>
      </c>
      <c r="L314" s="2260">
        <v>0</v>
      </c>
      <c r="M314" s="2289" t="s">
        <v>837</v>
      </c>
      <c r="N314" s="2288" t="s">
        <v>288</v>
      </c>
      <c r="O314" s="2030">
        <v>1.02</v>
      </c>
      <c r="P314" s="2321"/>
      <c r="Q314" s="2015"/>
      <c r="U314" s="1870"/>
    </row>
    <row r="315" spans="1:22" s="15" customFormat="1" ht="15" hidden="1" customHeight="1" x14ac:dyDescent="0.25">
      <c r="A315" s="4872"/>
      <c r="B315" s="4890"/>
      <c r="C315" s="4881"/>
      <c r="D315" s="4869"/>
      <c r="E315" s="1908"/>
      <c r="F315" s="4867"/>
      <c r="G315" s="5205"/>
      <c r="H315" s="4896"/>
      <c r="I315" s="2310"/>
      <c r="J315" s="2320"/>
      <c r="K315" s="2153" t="s">
        <v>199</v>
      </c>
      <c r="L315" s="2258">
        <v>0</v>
      </c>
      <c r="M315" s="1950"/>
      <c r="N315" s="1936"/>
      <c r="O315" s="1988"/>
      <c r="P315" s="2312"/>
    </row>
    <row r="316" spans="1:22" s="15" customFormat="1" ht="15" hidden="1" customHeight="1" thickBot="1" x14ac:dyDescent="0.3">
      <c r="A316" s="4872"/>
      <c r="B316" s="4890"/>
      <c r="C316" s="4881"/>
      <c r="D316" s="4869"/>
      <c r="E316" s="1908"/>
      <c r="F316" s="4867"/>
      <c r="G316" s="5205"/>
      <c r="H316" s="4896"/>
      <c r="I316" s="2310"/>
      <c r="J316" s="2320"/>
      <c r="K316" s="2151" t="s">
        <v>134</v>
      </c>
      <c r="L316" s="1992"/>
      <c r="M316" s="1950"/>
      <c r="N316" s="1936"/>
      <c r="O316" s="1988"/>
      <c r="P316" s="2312"/>
    </row>
    <row r="317" spans="1:22" s="15" customFormat="1" ht="15" hidden="1" customHeight="1" thickBot="1" x14ac:dyDescent="0.3">
      <c r="A317" s="4873"/>
      <c r="B317" s="4891"/>
      <c r="C317" s="4882"/>
      <c r="D317" s="4870"/>
      <c r="E317" s="1901"/>
      <c r="F317" s="4031"/>
      <c r="G317" s="5206"/>
      <c r="H317" s="4897"/>
      <c r="I317" s="2308"/>
      <c r="J317" s="2319"/>
      <c r="K317" s="2148" t="s">
        <v>29</v>
      </c>
      <c r="L317" s="1992">
        <f>SUM(L314:L316)</f>
        <v>0</v>
      </c>
      <c r="M317" s="1986"/>
      <c r="N317" s="2115"/>
      <c r="O317" s="1984"/>
      <c r="P317" s="2312"/>
    </row>
    <row r="318" spans="1:22" s="15" customFormat="1" ht="15.6" customHeight="1" x14ac:dyDescent="0.25">
      <c r="A318" s="4871" t="s">
        <v>103</v>
      </c>
      <c r="B318" s="4898" t="s">
        <v>33</v>
      </c>
      <c r="C318" s="4880" t="s">
        <v>33</v>
      </c>
      <c r="D318" s="4868" t="s">
        <v>91</v>
      </c>
      <c r="E318" s="1918"/>
      <c r="F318" s="4038" t="s">
        <v>836</v>
      </c>
      <c r="G318" s="5204" t="s">
        <v>461</v>
      </c>
      <c r="H318" s="4895" t="s">
        <v>40</v>
      </c>
      <c r="I318" s="2311" t="s">
        <v>689</v>
      </c>
      <c r="J318" s="4864" t="s">
        <v>688</v>
      </c>
      <c r="K318" s="2156" t="s">
        <v>118</v>
      </c>
      <c r="L318" s="2260">
        <v>35</v>
      </c>
      <c r="M318" s="4909" t="s">
        <v>835</v>
      </c>
      <c r="N318" s="2285" t="s">
        <v>288</v>
      </c>
      <c r="O318" s="1990">
        <v>1.2709999999999999</v>
      </c>
      <c r="P318" s="2312"/>
      <c r="Q318" s="1871"/>
    </row>
    <row r="319" spans="1:22" s="15" customFormat="1" ht="15" customHeight="1" x14ac:dyDescent="0.25">
      <c r="A319" s="4872"/>
      <c r="B319" s="4890"/>
      <c r="C319" s="4881"/>
      <c r="D319" s="4869"/>
      <c r="E319" s="1908"/>
      <c r="F319" s="4867"/>
      <c r="G319" s="4877"/>
      <c r="H319" s="4896"/>
      <c r="I319" s="2310"/>
      <c r="J319" s="4865"/>
      <c r="K319" s="2153" t="s">
        <v>199</v>
      </c>
      <c r="L319" s="2318">
        <v>452.3</v>
      </c>
      <c r="M319" s="4955"/>
      <c r="N319" s="1936"/>
      <c r="O319" s="1988"/>
      <c r="P319" s="2312"/>
      <c r="U319" s="1870"/>
    </row>
    <row r="320" spans="1:22" s="15" customFormat="1" ht="15" customHeight="1" x14ac:dyDescent="0.25">
      <c r="A320" s="4872"/>
      <c r="B320" s="4890"/>
      <c r="C320" s="4881"/>
      <c r="D320" s="4869"/>
      <c r="E320" s="1908"/>
      <c r="F320" s="4867"/>
      <c r="G320" s="4877"/>
      <c r="H320" s="4896"/>
      <c r="I320" s="2310"/>
      <c r="J320" s="4865"/>
      <c r="K320" s="2151" t="s">
        <v>200</v>
      </c>
      <c r="L320" s="2317">
        <v>401.9</v>
      </c>
      <c r="M320" s="2257"/>
      <c r="N320" s="1936"/>
      <c r="O320" s="1988"/>
      <c r="P320" s="2312"/>
      <c r="U320" s="1870"/>
    </row>
    <row r="321" spans="1:23" s="15" customFormat="1" ht="15" customHeight="1" thickBot="1" x14ac:dyDescent="0.3">
      <c r="A321" s="4872"/>
      <c r="B321" s="4890"/>
      <c r="C321" s="4881"/>
      <c r="D321" s="4869"/>
      <c r="E321" s="1908"/>
      <c r="F321" s="4867"/>
      <c r="G321" s="4877"/>
      <c r="H321" s="4896"/>
      <c r="I321" s="2310"/>
      <c r="J321" s="4968"/>
      <c r="K321" s="2151" t="s">
        <v>134</v>
      </c>
      <c r="L321" s="1992">
        <v>0</v>
      </c>
      <c r="M321" s="1950"/>
      <c r="N321" s="1936"/>
      <c r="O321" s="1988"/>
      <c r="P321" s="2312"/>
      <c r="U321" s="1870"/>
    </row>
    <row r="322" spans="1:23" s="15" customFormat="1" ht="15" customHeight="1" thickBot="1" x14ac:dyDescent="0.3">
      <c r="A322" s="4873"/>
      <c r="B322" s="4891"/>
      <c r="C322" s="4882"/>
      <c r="D322" s="4870"/>
      <c r="E322" s="1901"/>
      <c r="F322" s="4031"/>
      <c r="G322" s="4878"/>
      <c r="H322" s="4897"/>
      <c r="I322" s="2308"/>
      <c r="J322" s="4969"/>
      <c r="K322" s="2148" t="s">
        <v>29</v>
      </c>
      <c r="L322" s="1992">
        <f>SUM(L318:L321)</f>
        <v>889.2</v>
      </c>
      <c r="M322" s="1986"/>
      <c r="N322" s="2115"/>
      <c r="O322" s="1984"/>
      <c r="P322" s="2312"/>
      <c r="U322" s="1870"/>
    </row>
    <row r="323" spans="1:23" s="15" customFormat="1" ht="16.5" customHeight="1" thickBot="1" x14ac:dyDescent="0.3">
      <c r="A323" s="4871" t="s">
        <v>103</v>
      </c>
      <c r="B323" s="4898" t="s">
        <v>33</v>
      </c>
      <c r="C323" s="4880" t="s">
        <v>33</v>
      </c>
      <c r="D323" s="4868" t="s">
        <v>88</v>
      </c>
      <c r="E323" s="1918"/>
      <c r="F323" s="4038" t="s">
        <v>834</v>
      </c>
      <c r="G323" s="4876" t="s">
        <v>461</v>
      </c>
      <c r="H323" s="4895" t="s">
        <v>40</v>
      </c>
      <c r="I323" s="2311" t="s">
        <v>689</v>
      </c>
      <c r="J323" s="4864" t="s">
        <v>688</v>
      </c>
      <c r="K323" s="2156" t="s">
        <v>118</v>
      </c>
      <c r="L323" s="2155">
        <v>0</v>
      </c>
      <c r="M323" s="4953" t="s">
        <v>833</v>
      </c>
      <c r="N323" s="2316" t="s">
        <v>288</v>
      </c>
      <c r="O323" s="2088"/>
      <c r="P323" s="2312"/>
      <c r="U323" s="1870"/>
    </row>
    <row r="324" spans="1:23" s="15" customFormat="1" ht="15" customHeight="1" thickBot="1" x14ac:dyDescent="0.3">
      <c r="A324" s="4872"/>
      <c r="B324" s="4890"/>
      <c r="C324" s="4881"/>
      <c r="D324" s="4869"/>
      <c r="E324" s="1908"/>
      <c r="F324" s="4867"/>
      <c r="G324" s="4877"/>
      <c r="H324" s="4896"/>
      <c r="I324" s="2310"/>
      <c r="J324" s="4865"/>
      <c r="K324" s="2153" t="s">
        <v>199</v>
      </c>
      <c r="L324" s="1992">
        <v>0</v>
      </c>
      <c r="M324" s="4954"/>
      <c r="N324" s="2315"/>
      <c r="O324" s="1988"/>
      <c r="P324" s="2312"/>
      <c r="U324" s="1870"/>
    </row>
    <row r="325" spans="1:23" s="15" customFormat="1" ht="12.6" customHeight="1" thickBot="1" x14ac:dyDescent="0.3">
      <c r="A325" s="4872"/>
      <c r="B325" s="4890"/>
      <c r="C325" s="4881"/>
      <c r="D325" s="4869"/>
      <c r="E325" s="1908"/>
      <c r="F325" s="4867"/>
      <c r="G325" s="4877"/>
      <c r="H325" s="4896"/>
      <c r="I325" s="2310"/>
      <c r="J325" s="4865"/>
      <c r="K325" s="2151" t="s">
        <v>134</v>
      </c>
      <c r="L325" s="1992"/>
      <c r="M325" s="1950"/>
      <c r="N325" s="1936"/>
      <c r="O325" s="1988"/>
      <c r="P325" s="2312"/>
      <c r="U325" s="1870"/>
    </row>
    <row r="326" spans="1:23" s="15" customFormat="1" ht="15" customHeight="1" thickBot="1" x14ac:dyDescent="0.3">
      <c r="A326" s="4873"/>
      <c r="B326" s="4891"/>
      <c r="C326" s="4882"/>
      <c r="D326" s="4870"/>
      <c r="E326" s="1901"/>
      <c r="F326" s="4031"/>
      <c r="G326" s="4878"/>
      <c r="H326" s="4897"/>
      <c r="I326" s="2308"/>
      <c r="J326" s="4866"/>
      <c r="K326" s="2148" t="s">
        <v>29</v>
      </c>
      <c r="L326" s="1992">
        <f>SUM(L323:L325)</f>
        <v>0</v>
      </c>
      <c r="M326" s="1986"/>
      <c r="N326" s="2115"/>
      <c r="O326" s="1984"/>
      <c r="P326" s="2312"/>
      <c r="U326" s="1870"/>
    </row>
    <row r="327" spans="1:23" s="15" customFormat="1" ht="13.15" customHeight="1" x14ac:dyDescent="0.25">
      <c r="A327" s="4871" t="s">
        <v>103</v>
      </c>
      <c r="B327" s="4898" t="s">
        <v>33</v>
      </c>
      <c r="C327" s="4880" t="s">
        <v>33</v>
      </c>
      <c r="D327" s="4868" t="s">
        <v>83</v>
      </c>
      <c r="E327" s="1970"/>
      <c r="F327" s="4033" t="s">
        <v>832</v>
      </c>
      <c r="G327" s="4876" t="s">
        <v>461</v>
      </c>
      <c r="H327" s="4895" t="s">
        <v>40</v>
      </c>
      <c r="I327" s="2311" t="s">
        <v>689</v>
      </c>
      <c r="J327" s="4864" t="s">
        <v>688</v>
      </c>
      <c r="K327" s="2156" t="s">
        <v>118</v>
      </c>
      <c r="L327" s="2260">
        <v>70</v>
      </c>
      <c r="M327" s="1957"/>
      <c r="N327" s="2089"/>
      <c r="O327" s="2088"/>
      <c r="P327" s="2312"/>
      <c r="U327" s="1870"/>
    </row>
    <row r="328" spans="1:23" s="15" customFormat="1" ht="15" customHeight="1" x14ac:dyDescent="0.25">
      <c r="A328" s="4872"/>
      <c r="B328" s="4890"/>
      <c r="C328" s="4881"/>
      <c r="D328" s="4869"/>
      <c r="E328" s="1966"/>
      <c r="F328" s="4879"/>
      <c r="G328" s="4877"/>
      <c r="H328" s="4896"/>
      <c r="I328" s="2310"/>
      <c r="J328" s="4865"/>
      <c r="K328" s="2153" t="s">
        <v>199</v>
      </c>
      <c r="L328" s="2258"/>
      <c r="M328" s="1950"/>
      <c r="N328" s="1936"/>
      <c r="O328" s="1988"/>
      <c r="P328" s="2312"/>
      <c r="U328" s="1870"/>
    </row>
    <row r="329" spans="1:23" s="15" customFormat="1" ht="13.5" customHeight="1" thickBot="1" x14ac:dyDescent="0.3">
      <c r="A329" s="4872"/>
      <c r="B329" s="4890"/>
      <c r="C329" s="4881"/>
      <c r="D329" s="4869"/>
      <c r="E329" s="1966"/>
      <c r="F329" s="4879"/>
      <c r="G329" s="4877"/>
      <c r="H329" s="4896"/>
      <c r="I329" s="2310"/>
      <c r="J329" s="4865"/>
      <c r="K329" s="2151" t="s">
        <v>134</v>
      </c>
      <c r="L329" s="1992"/>
      <c r="M329" s="1950"/>
      <c r="N329" s="1936"/>
      <c r="O329" s="1988"/>
      <c r="P329" s="2312"/>
      <c r="U329" s="1870"/>
    </row>
    <row r="330" spans="1:23" s="15" customFormat="1" ht="15" customHeight="1" thickBot="1" x14ac:dyDescent="0.3">
      <c r="A330" s="4873"/>
      <c r="B330" s="4891"/>
      <c r="C330" s="4882"/>
      <c r="D330" s="4870"/>
      <c r="E330" s="1963"/>
      <c r="F330" s="4034"/>
      <c r="G330" s="4878"/>
      <c r="H330" s="4897"/>
      <c r="I330" s="2308"/>
      <c r="J330" s="4866"/>
      <c r="K330" s="2148" t="s">
        <v>29</v>
      </c>
      <c r="L330" s="2280">
        <f>SUM(L327:L329)</f>
        <v>70</v>
      </c>
      <c r="M330" s="1986"/>
      <c r="N330" s="2115"/>
      <c r="O330" s="1984"/>
      <c r="P330" s="2312"/>
      <c r="U330" s="1870"/>
    </row>
    <row r="331" spans="1:23" s="15" customFormat="1" ht="17.25" customHeight="1" x14ac:dyDescent="0.25">
      <c r="A331" s="4871" t="s">
        <v>103</v>
      </c>
      <c r="B331" s="4898" t="s">
        <v>33</v>
      </c>
      <c r="C331" s="4880" t="s">
        <v>33</v>
      </c>
      <c r="D331" s="4868" t="s">
        <v>80</v>
      </c>
      <c r="E331" s="4861"/>
      <c r="F331" s="4038" t="s">
        <v>831</v>
      </c>
      <c r="G331" s="4876" t="s">
        <v>461</v>
      </c>
      <c r="H331" s="4896" t="s">
        <v>40</v>
      </c>
      <c r="I331" s="2310" t="s">
        <v>689</v>
      </c>
      <c r="J331" s="4864" t="s">
        <v>688</v>
      </c>
      <c r="K331" s="2156" t="s">
        <v>118</v>
      </c>
      <c r="L331" s="2260">
        <v>288</v>
      </c>
      <c r="M331" s="4909" t="s">
        <v>826</v>
      </c>
      <c r="N331" s="2229" t="s">
        <v>288</v>
      </c>
      <c r="O331" s="2314">
        <v>1.25</v>
      </c>
      <c r="P331" s="2312"/>
      <c r="R331" s="1870"/>
      <c r="U331" s="1870"/>
      <c r="W331" s="1870"/>
    </row>
    <row r="332" spans="1:23" s="15" customFormat="1" ht="15" customHeight="1" x14ac:dyDescent="0.25">
      <c r="A332" s="4872"/>
      <c r="B332" s="4890"/>
      <c r="C332" s="4881"/>
      <c r="D332" s="4869"/>
      <c r="E332" s="4862"/>
      <c r="F332" s="4867"/>
      <c r="G332" s="4877"/>
      <c r="H332" s="4896"/>
      <c r="I332" s="2310"/>
      <c r="J332" s="4865"/>
      <c r="K332" s="2204" t="s">
        <v>199</v>
      </c>
      <c r="L332" s="2313">
        <v>1893.5</v>
      </c>
      <c r="M332" s="4955"/>
      <c r="N332" s="2076"/>
      <c r="O332" s="2075"/>
      <c r="P332" s="21"/>
      <c r="R332" s="1870"/>
      <c r="U332" s="1870"/>
    </row>
    <row r="333" spans="1:23" s="15" customFormat="1" ht="15" customHeight="1" thickBot="1" x14ac:dyDescent="0.3">
      <c r="A333" s="4872"/>
      <c r="B333" s="4890"/>
      <c r="C333" s="4881"/>
      <c r="D333" s="4869"/>
      <c r="E333" s="4862"/>
      <c r="F333" s="4867"/>
      <c r="G333" s="4877"/>
      <c r="H333" s="4896"/>
      <c r="I333" s="2310"/>
      <c r="J333" s="4968"/>
      <c r="K333" s="2151" t="s">
        <v>134</v>
      </c>
      <c r="L333" s="1992">
        <v>0</v>
      </c>
      <c r="M333" s="1950"/>
      <c r="N333" s="1936"/>
      <c r="O333" s="1988"/>
      <c r="P333" s="2312"/>
      <c r="U333" s="1870"/>
      <c r="W333" s="1870"/>
    </row>
    <row r="334" spans="1:23" s="15" customFormat="1" ht="15.75" customHeight="1" thickBot="1" x14ac:dyDescent="0.3">
      <c r="A334" s="4872"/>
      <c r="B334" s="4890"/>
      <c r="C334" s="4881"/>
      <c r="D334" s="4869"/>
      <c r="E334" s="4862"/>
      <c r="F334" s="4031"/>
      <c r="G334" s="4877"/>
      <c r="H334" s="4896"/>
      <c r="I334" s="2310"/>
      <c r="J334" s="4969"/>
      <c r="K334" s="2148" t="s">
        <v>29</v>
      </c>
      <c r="L334" s="1992">
        <f>SUM(L331:L333)</f>
        <v>2181.5</v>
      </c>
      <c r="M334" s="1986"/>
      <c r="N334" s="2115"/>
      <c r="O334" s="2114"/>
      <c r="U334" s="1870"/>
    </row>
    <row r="335" spans="1:23" s="15" customFormat="1" ht="15.75" customHeight="1" x14ac:dyDescent="0.25">
      <c r="A335" s="4871" t="s">
        <v>103</v>
      </c>
      <c r="B335" s="4898" t="s">
        <v>33</v>
      </c>
      <c r="C335" s="4880" t="s">
        <v>33</v>
      </c>
      <c r="D335" s="4868" t="s">
        <v>74</v>
      </c>
      <c r="E335" s="1918"/>
      <c r="F335" s="4038" t="s">
        <v>830</v>
      </c>
      <c r="G335" s="4876" t="s">
        <v>461</v>
      </c>
      <c r="H335" s="4895" t="s">
        <v>40</v>
      </c>
      <c r="I335" s="2311" t="s">
        <v>689</v>
      </c>
      <c r="J335" s="4920" t="s">
        <v>688</v>
      </c>
      <c r="K335" s="2156" t="s">
        <v>118</v>
      </c>
      <c r="L335" s="2260">
        <v>105.1</v>
      </c>
      <c r="M335" s="1957"/>
      <c r="N335" s="2089"/>
      <c r="O335" s="2132"/>
      <c r="R335" s="1870"/>
      <c r="U335" s="1870"/>
      <c r="W335" s="1870"/>
    </row>
    <row r="336" spans="1:23" s="15" customFormat="1" ht="21.75" customHeight="1" thickBot="1" x14ac:dyDescent="0.3">
      <c r="A336" s="4872"/>
      <c r="B336" s="4890"/>
      <c r="C336" s="4881"/>
      <c r="D336" s="4869"/>
      <c r="E336" s="1908"/>
      <c r="F336" s="4031"/>
      <c r="G336" s="4877"/>
      <c r="H336" s="4896"/>
      <c r="I336" s="2310"/>
      <c r="J336" s="4922"/>
      <c r="K336" s="2153" t="s">
        <v>199</v>
      </c>
      <c r="L336" s="2258"/>
      <c r="M336" s="2027" t="s">
        <v>826</v>
      </c>
      <c r="N336" s="2010" t="s">
        <v>288</v>
      </c>
      <c r="O336" s="2202">
        <v>0.64</v>
      </c>
      <c r="P336" s="1871"/>
      <c r="Q336" s="1871"/>
      <c r="U336" s="1870"/>
    </row>
    <row r="337" spans="1:18" s="15" customFormat="1" ht="18" customHeight="1" x14ac:dyDescent="0.25">
      <c r="A337" s="4871" t="s">
        <v>103</v>
      </c>
      <c r="B337" s="4898" t="s">
        <v>33</v>
      </c>
      <c r="C337" s="4880" t="s">
        <v>33</v>
      </c>
      <c r="D337" s="4868" t="s">
        <v>61</v>
      </c>
      <c r="E337" s="1918"/>
      <c r="F337" s="4038" t="s">
        <v>829</v>
      </c>
      <c r="G337" s="4876" t="s">
        <v>461</v>
      </c>
      <c r="H337" s="4895" t="s">
        <v>40</v>
      </c>
      <c r="I337" s="2311" t="s">
        <v>689</v>
      </c>
      <c r="J337" s="4864" t="s">
        <v>688</v>
      </c>
      <c r="K337" s="2156" t="s">
        <v>118</v>
      </c>
      <c r="L337" s="2260">
        <v>10</v>
      </c>
      <c r="M337" s="4909" t="s">
        <v>828</v>
      </c>
      <c r="N337" s="2285" t="s">
        <v>288</v>
      </c>
      <c r="O337" s="2132"/>
      <c r="P337" s="5023"/>
      <c r="Q337" s="5024"/>
    </row>
    <row r="338" spans="1:18" s="15" customFormat="1" ht="15" customHeight="1" x14ac:dyDescent="0.25">
      <c r="A338" s="4872"/>
      <c r="B338" s="4890"/>
      <c r="C338" s="4881"/>
      <c r="D338" s="4869"/>
      <c r="E338" s="1908"/>
      <c r="F338" s="4867"/>
      <c r="G338" s="4877"/>
      <c r="H338" s="4896"/>
      <c r="I338" s="2310"/>
      <c r="J338" s="4865"/>
      <c r="K338" s="2153" t="s">
        <v>199</v>
      </c>
      <c r="L338" s="2258">
        <v>250</v>
      </c>
      <c r="M338" s="4955"/>
      <c r="N338" s="1936"/>
      <c r="O338" s="2117"/>
      <c r="P338" s="1870"/>
    </row>
    <row r="339" spans="1:18" s="15" customFormat="1" ht="15" customHeight="1" thickBot="1" x14ac:dyDescent="0.3">
      <c r="A339" s="4872"/>
      <c r="B339" s="4890"/>
      <c r="C339" s="4881"/>
      <c r="D339" s="4869"/>
      <c r="E339" s="1908"/>
      <c r="F339" s="4867"/>
      <c r="G339" s="4877"/>
      <c r="H339" s="4896"/>
      <c r="I339" s="2310"/>
      <c r="J339" s="4968"/>
      <c r="K339" s="2309" t="s">
        <v>134</v>
      </c>
      <c r="L339" s="2271">
        <v>30</v>
      </c>
      <c r="M339" s="1949"/>
      <c r="N339" s="1936"/>
      <c r="O339" s="2117"/>
    </row>
    <row r="340" spans="1:18" s="15" customFormat="1" ht="15" customHeight="1" thickBot="1" x14ac:dyDescent="0.3">
      <c r="A340" s="4873"/>
      <c r="B340" s="4891"/>
      <c r="C340" s="4882"/>
      <c r="D340" s="4870"/>
      <c r="E340" s="1901"/>
      <c r="F340" s="4031"/>
      <c r="G340" s="4878"/>
      <c r="H340" s="4897"/>
      <c r="I340" s="2308"/>
      <c r="J340" s="4969"/>
      <c r="K340" s="2148" t="s">
        <v>29</v>
      </c>
      <c r="L340" s="2147">
        <f>SUM(L337:L339)</f>
        <v>290</v>
      </c>
      <c r="M340" s="1986"/>
      <c r="N340" s="2115"/>
      <c r="O340" s="2114"/>
      <c r="R340" s="1870"/>
    </row>
    <row r="341" spans="1:18" s="15" customFormat="1" ht="21.75" customHeight="1" x14ac:dyDescent="0.25">
      <c r="A341" s="4871" t="s">
        <v>103</v>
      </c>
      <c r="B341" s="4898" t="s">
        <v>33</v>
      </c>
      <c r="C341" s="4880" t="s">
        <v>33</v>
      </c>
      <c r="D341" s="4884" t="s">
        <v>56</v>
      </c>
      <c r="E341" s="2005"/>
      <c r="F341" s="4038" t="s">
        <v>827</v>
      </c>
      <c r="G341" s="4876" t="s">
        <v>461</v>
      </c>
      <c r="H341" s="4895" t="s">
        <v>40</v>
      </c>
      <c r="I341" s="4970" t="s">
        <v>689</v>
      </c>
      <c r="J341" s="4864" t="s">
        <v>688</v>
      </c>
      <c r="K341" s="2156" t="s">
        <v>118</v>
      </c>
      <c r="L341" s="2260">
        <v>0</v>
      </c>
      <c r="M341" s="2196" t="s">
        <v>826</v>
      </c>
      <c r="N341" s="2229" t="s">
        <v>288</v>
      </c>
      <c r="O341" s="2132"/>
    </row>
    <row r="342" spans="1:18" s="15" customFormat="1" ht="16.5" customHeight="1" x14ac:dyDescent="0.25">
      <c r="A342" s="4872"/>
      <c r="B342" s="4890"/>
      <c r="C342" s="4881"/>
      <c r="D342" s="4885"/>
      <c r="E342" s="2013"/>
      <c r="F342" s="4867"/>
      <c r="G342" s="4877"/>
      <c r="H342" s="4896"/>
      <c r="I342" s="4971"/>
      <c r="J342" s="4865"/>
      <c r="K342" s="2153" t="s">
        <v>199</v>
      </c>
      <c r="L342" s="2258"/>
      <c r="M342" s="1950"/>
      <c r="N342" s="1936"/>
      <c r="O342" s="2117"/>
    </row>
    <row r="343" spans="1:18" s="15" customFormat="1" ht="12.75" customHeight="1" thickBot="1" x14ac:dyDescent="0.3">
      <c r="A343" s="4872"/>
      <c r="B343" s="4890"/>
      <c r="C343" s="4881"/>
      <c r="D343" s="4885"/>
      <c r="E343" s="2013"/>
      <c r="F343" s="4867"/>
      <c r="G343" s="4877"/>
      <c r="H343" s="4896"/>
      <c r="I343" s="4971"/>
      <c r="J343" s="4968"/>
      <c r="K343" s="2151" t="s">
        <v>134</v>
      </c>
      <c r="L343" s="1992"/>
      <c r="M343" s="1950"/>
      <c r="N343" s="1936"/>
      <c r="O343" s="2117"/>
    </row>
    <row r="344" spans="1:18" s="15" customFormat="1" ht="13.5" customHeight="1" thickBot="1" x14ac:dyDescent="0.3">
      <c r="A344" s="4873"/>
      <c r="B344" s="4891"/>
      <c r="C344" s="4882"/>
      <c r="D344" s="4886"/>
      <c r="E344" s="2036"/>
      <c r="F344" s="4031"/>
      <c r="G344" s="4878"/>
      <c r="H344" s="4897"/>
      <c r="I344" s="4972"/>
      <c r="J344" s="4969"/>
      <c r="K344" s="2148" t="s">
        <v>29</v>
      </c>
      <c r="L344" s="2147">
        <f>SUM(L341:L343)</f>
        <v>0</v>
      </c>
      <c r="M344" s="1986"/>
      <c r="N344" s="2115"/>
      <c r="O344" s="2114"/>
    </row>
    <row r="345" spans="1:18" s="15" customFormat="1" ht="24.75" customHeight="1" x14ac:dyDescent="0.25">
      <c r="A345" s="4871" t="s">
        <v>103</v>
      </c>
      <c r="B345" s="4898" t="s">
        <v>33</v>
      </c>
      <c r="C345" s="4880" t="s">
        <v>33</v>
      </c>
      <c r="D345" s="4868" t="s">
        <v>52</v>
      </c>
      <c r="E345" s="1918"/>
      <c r="F345" s="2157" t="s">
        <v>825</v>
      </c>
      <c r="G345" s="4876" t="s">
        <v>461</v>
      </c>
      <c r="H345" s="4895" t="s">
        <v>40</v>
      </c>
      <c r="I345" s="4970" t="s">
        <v>689</v>
      </c>
      <c r="J345" s="4864" t="s">
        <v>688</v>
      </c>
      <c r="K345" s="2156" t="s">
        <v>118</v>
      </c>
      <c r="L345" s="2260">
        <v>0</v>
      </c>
      <c r="M345" s="2072" t="s">
        <v>824</v>
      </c>
      <c r="N345" s="2285" t="s">
        <v>288</v>
      </c>
      <c r="O345" s="2132"/>
    </row>
    <row r="346" spans="1:18" s="15" customFormat="1" ht="14.25" customHeight="1" x14ac:dyDescent="0.25">
      <c r="A346" s="4872"/>
      <c r="B346" s="4890"/>
      <c r="C346" s="4881"/>
      <c r="D346" s="4869"/>
      <c r="E346" s="1908"/>
      <c r="F346" s="2152"/>
      <c r="G346" s="4877"/>
      <c r="H346" s="4896"/>
      <c r="I346" s="4971"/>
      <c r="J346" s="4865"/>
      <c r="K346" s="2153" t="s">
        <v>199</v>
      </c>
      <c r="L346" s="2258"/>
      <c r="M346" s="1950"/>
      <c r="N346" s="1936"/>
      <c r="O346" s="2117"/>
    </row>
    <row r="347" spans="1:18" s="15" customFormat="1" ht="15" customHeight="1" thickBot="1" x14ac:dyDescent="0.3">
      <c r="A347" s="4872"/>
      <c r="B347" s="4890"/>
      <c r="C347" s="4881"/>
      <c r="D347" s="4869"/>
      <c r="E347" s="1908"/>
      <c r="F347" s="2152"/>
      <c r="G347" s="4877"/>
      <c r="H347" s="4896"/>
      <c r="I347" s="4971"/>
      <c r="J347" s="4968"/>
      <c r="K347" s="2151" t="s">
        <v>134</v>
      </c>
      <c r="L347" s="1992"/>
      <c r="M347" s="1950"/>
      <c r="N347" s="1936"/>
      <c r="O347" s="2117"/>
    </row>
    <row r="348" spans="1:18" s="15" customFormat="1" ht="15" customHeight="1" thickBot="1" x14ac:dyDescent="0.3">
      <c r="A348" s="4873"/>
      <c r="B348" s="4891"/>
      <c r="C348" s="4882"/>
      <c r="D348" s="4870"/>
      <c r="E348" s="1901"/>
      <c r="F348" s="2149"/>
      <c r="G348" s="4878"/>
      <c r="H348" s="4897"/>
      <c r="I348" s="4972"/>
      <c r="J348" s="4969"/>
      <c r="K348" s="2148" t="s">
        <v>29</v>
      </c>
      <c r="L348" s="2147">
        <f>SUM(L345:L347)</f>
        <v>0</v>
      </c>
      <c r="M348" s="1986"/>
      <c r="N348" s="2115"/>
      <c r="O348" s="2114"/>
    </row>
    <row r="349" spans="1:18" s="15" customFormat="1" ht="21.75" customHeight="1" x14ac:dyDescent="0.25">
      <c r="A349" s="4872" t="s">
        <v>103</v>
      </c>
      <c r="B349" s="4890" t="s">
        <v>33</v>
      </c>
      <c r="C349" s="4881" t="s">
        <v>33</v>
      </c>
      <c r="D349" s="4869" t="s">
        <v>44</v>
      </c>
      <c r="E349" s="1908"/>
      <c r="F349" s="2152" t="s">
        <v>729</v>
      </c>
      <c r="G349" s="4877" t="s">
        <v>461</v>
      </c>
      <c r="H349" s="4896" t="s">
        <v>40</v>
      </c>
      <c r="I349" s="4970" t="s">
        <v>689</v>
      </c>
      <c r="J349" s="4864" t="s">
        <v>688</v>
      </c>
      <c r="K349" s="2204" t="s">
        <v>118</v>
      </c>
      <c r="L349" s="2260">
        <v>280.10000000000002</v>
      </c>
      <c r="M349" s="2011" t="s">
        <v>823</v>
      </c>
      <c r="N349" s="2299" t="s">
        <v>414</v>
      </c>
      <c r="O349" s="2130">
        <v>4</v>
      </c>
      <c r="P349" s="2007"/>
      <c r="Q349" s="2007"/>
    </row>
    <row r="350" spans="1:18" s="15" customFormat="1" ht="15" customHeight="1" x14ac:dyDescent="0.25">
      <c r="A350" s="4872"/>
      <c r="B350" s="4890"/>
      <c r="C350" s="4881"/>
      <c r="D350" s="4869"/>
      <c r="E350" s="1908"/>
      <c r="F350" s="2152"/>
      <c r="G350" s="4877"/>
      <c r="H350" s="4896"/>
      <c r="I350" s="4971"/>
      <c r="J350" s="4865"/>
      <c r="K350" s="2153" t="s">
        <v>199</v>
      </c>
      <c r="L350" s="2258"/>
      <c r="M350" s="2193"/>
      <c r="N350" s="1997"/>
      <c r="O350" s="2200"/>
      <c r="P350" s="1871"/>
      <c r="Q350" s="1871"/>
    </row>
    <row r="351" spans="1:18" s="15" customFormat="1" ht="15" customHeight="1" thickBot="1" x14ac:dyDescent="0.3">
      <c r="A351" s="4872"/>
      <c r="B351" s="4890"/>
      <c r="C351" s="4881"/>
      <c r="D351" s="4869"/>
      <c r="E351" s="1908"/>
      <c r="F351" s="2152"/>
      <c r="G351" s="4877"/>
      <c r="H351" s="4896"/>
      <c r="I351" s="4971"/>
      <c r="J351" s="4968"/>
      <c r="K351" s="2151" t="s">
        <v>134</v>
      </c>
      <c r="L351" s="1992">
        <v>0</v>
      </c>
      <c r="M351" s="2193"/>
      <c r="N351" s="1997"/>
      <c r="O351" s="2200"/>
      <c r="P351" s="1871"/>
      <c r="Q351" s="1871"/>
    </row>
    <row r="352" spans="1:18" s="15" customFormat="1" ht="15" customHeight="1" thickBot="1" x14ac:dyDescent="0.3">
      <c r="A352" s="4872"/>
      <c r="B352" s="4890"/>
      <c r="C352" s="4881"/>
      <c r="D352" s="4869"/>
      <c r="E352" s="1908"/>
      <c r="F352" s="2152"/>
      <c r="G352" s="4877"/>
      <c r="H352" s="4896"/>
      <c r="I352" s="4972"/>
      <c r="J352" s="4969"/>
      <c r="K352" s="2244" t="s">
        <v>29</v>
      </c>
      <c r="L352" s="2307">
        <f>SUM(L349:L351)</f>
        <v>280.10000000000002</v>
      </c>
      <c r="M352" s="2306"/>
      <c r="N352" s="2305"/>
      <c r="O352" s="2304"/>
      <c r="P352" s="1871"/>
      <c r="Q352" s="1871"/>
    </row>
    <row r="353" spans="1:21" s="15" customFormat="1" ht="20.25" customHeight="1" x14ac:dyDescent="0.25">
      <c r="A353" s="4871" t="s">
        <v>103</v>
      </c>
      <c r="B353" s="4898" t="s">
        <v>33</v>
      </c>
      <c r="C353" s="4880" t="s">
        <v>33</v>
      </c>
      <c r="D353" s="4868" t="s">
        <v>42</v>
      </c>
      <c r="E353" s="1918"/>
      <c r="F353" s="2157" t="s">
        <v>822</v>
      </c>
      <c r="G353" s="4876" t="s">
        <v>461</v>
      </c>
      <c r="H353" s="4895" t="s">
        <v>40</v>
      </c>
      <c r="I353" s="4861" t="s">
        <v>716</v>
      </c>
      <c r="J353" s="4939" t="s">
        <v>278</v>
      </c>
      <c r="K353" s="2156" t="s">
        <v>118</v>
      </c>
      <c r="L353" s="2260">
        <v>150</v>
      </c>
      <c r="M353" s="197" t="s">
        <v>821</v>
      </c>
      <c r="N353" s="2303" t="s">
        <v>414</v>
      </c>
      <c r="O353" s="2302">
        <v>20</v>
      </c>
      <c r="P353" s="2226"/>
      <c r="Q353" s="2226"/>
      <c r="U353" s="1870"/>
    </row>
    <row r="354" spans="1:21" s="15" customFormat="1" ht="15" customHeight="1" x14ac:dyDescent="0.25">
      <c r="A354" s="4872"/>
      <c r="B354" s="4890"/>
      <c r="C354" s="4881"/>
      <c r="D354" s="4869"/>
      <c r="E354" s="1908"/>
      <c r="F354" s="2152"/>
      <c r="G354" s="4877"/>
      <c r="H354" s="4896"/>
      <c r="I354" s="4862"/>
      <c r="J354" s="4968"/>
      <c r="K354" s="2153" t="s">
        <v>199</v>
      </c>
      <c r="L354" s="2258"/>
      <c r="M354" s="1950"/>
      <c r="N354" s="1936"/>
      <c r="O354" s="1988"/>
    </row>
    <row r="355" spans="1:21" s="15" customFormat="1" ht="15" customHeight="1" thickBot="1" x14ac:dyDescent="0.3">
      <c r="A355" s="4872"/>
      <c r="B355" s="4890"/>
      <c r="C355" s="4881"/>
      <c r="D355" s="4869"/>
      <c r="E355" s="1908"/>
      <c r="F355" s="2152"/>
      <c r="G355" s="4877"/>
      <c r="H355" s="4896"/>
      <c r="I355" s="4862"/>
      <c r="J355" s="4968"/>
      <c r="K355" s="2151" t="s">
        <v>134</v>
      </c>
      <c r="L355" s="1992">
        <v>0</v>
      </c>
      <c r="M355" s="1950"/>
      <c r="N355" s="1936"/>
      <c r="O355" s="1988"/>
    </row>
    <row r="356" spans="1:21" s="15" customFormat="1" ht="17.25" customHeight="1" thickBot="1" x14ac:dyDescent="0.3">
      <c r="A356" s="4873"/>
      <c r="B356" s="4891"/>
      <c r="C356" s="4882"/>
      <c r="D356" s="4870"/>
      <c r="E356" s="1901"/>
      <c r="F356" s="2149"/>
      <c r="G356" s="4878"/>
      <c r="H356" s="4897"/>
      <c r="I356" s="4863"/>
      <c r="J356" s="4969"/>
      <c r="K356" s="2148" t="s">
        <v>29</v>
      </c>
      <c r="L356" s="2147">
        <f>SUM(L353:L355)</f>
        <v>150</v>
      </c>
      <c r="M356" s="1986"/>
      <c r="N356" s="2115"/>
      <c r="O356" s="1984"/>
    </row>
    <row r="357" spans="1:21" s="15" customFormat="1" ht="15" hidden="1" customHeight="1" x14ac:dyDescent="0.25">
      <c r="A357" s="4872" t="s">
        <v>103</v>
      </c>
      <c r="B357" s="4890" t="s">
        <v>33</v>
      </c>
      <c r="C357" s="4881" t="s">
        <v>33</v>
      </c>
      <c r="D357" s="4869" t="s">
        <v>714</v>
      </c>
      <c r="E357" s="1908"/>
      <c r="F357" s="4038" t="s">
        <v>820</v>
      </c>
      <c r="G357" s="4877" t="s">
        <v>461</v>
      </c>
      <c r="H357" s="4896" t="s">
        <v>40</v>
      </c>
      <c r="I357" s="4862" t="s">
        <v>716</v>
      </c>
      <c r="J357" s="2301"/>
      <c r="K357" s="2204" t="s">
        <v>118</v>
      </c>
      <c r="L357" s="2300">
        <v>0</v>
      </c>
      <c r="M357" s="2267" t="s">
        <v>819</v>
      </c>
      <c r="N357" s="2299" t="s">
        <v>414</v>
      </c>
      <c r="O357" s="2298">
        <v>1</v>
      </c>
      <c r="P357" s="2226"/>
      <c r="Q357" s="2226"/>
    </row>
    <row r="358" spans="1:21" s="15" customFormat="1" ht="15" hidden="1" customHeight="1" x14ac:dyDescent="0.25">
      <c r="A358" s="4872"/>
      <c r="B358" s="4890"/>
      <c r="C358" s="4881"/>
      <c r="D358" s="4869"/>
      <c r="E358" s="1908"/>
      <c r="F358" s="4867"/>
      <c r="G358" s="4877"/>
      <c r="H358" s="4896"/>
      <c r="I358" s="4862"/>
      <c r="J358" s="2297"/>
      <c r="K358" s="2153" t="s">
        <v>199</v>
      </c>
      <c r="L358" s="2258"/>
      <c r="M358" s="1950"/>
      <c r="N358" s="1936"/>
      <c r="O358" s="1988"/>
    </row>
    <row r="359" spans="1:21" s="15" customFormat="1" ht="15" hidden="1" customHeight="1" thickBot="1" x14ac:dyDescent="0.3">
      <c r="A359" s="4872"/>
      <c r="B359" s="4890"/>
      <c r="C359" s="4881"/>
      <c r="D359" s="4869"/>
      <c r="E359" s="1908"/>
      <c r="F359" s="4867"/>
      <c r="G359" s="4877"/>
      <c r="H359" s="4896"/>
      <c r="I359" s="4862"/>
      <c r="J359" s="2297"/>
      <c r="K359" s="2151" t="s">
        <v>134</v>
      </c>
      <c r="L359" s="1992">
        <v>0</v>
      </c>
      <c r="M359" s="1950"/>
      <c r="N359" s="1936"/>
      <c r="O359" s="1988"/>
      <c r="U359" s="1870"/>
    </row>
    <row r="360" spans="1:21" s="15" customFormat="1" ht="15" hidden="1" customHeight="1" thickBot="1" x14ac:dyDescent="0.3">
      <c r="A360" s="4873"/>
      <c r="B360" s="4891"/>
      <c r="C360" s="4882"/>
      <c r="D360" s="4870"/>
      <c r="E360" s="1901"/>
      <c r="F360" s="4031"/>
      <c r="G360" s="4878"/>
      <c r="H360" s="4897"/>
      <c r="I360" s="4863"/>
      <c r="J360" s="2107"/>
      <c r="K360" s="2148" t="s">
        <v>29</v>
      </c>
      <c r="L360" s="2147">
        <f>SUM(L357:L359)</f>
        <v>0</v>
      </c>
      <c r="M360" s="2060"/>
      <c r="N360" s="2059"/>
      <c r="O360" s="2058"/>
    </row>
    <row r="361" spans="1:21" s="15" customFormat="1" ht="22.5" hidden="1" customHeight="1" x14ac:dyDescent="0.25">
      <c r="A361" s="1919" t="s">
        <v>103</v>
      </c>
      <c r="B361" s="2100" t="s">
        <v>33</v>
      </c>
      <c r="C361" s="1960" t="s">
        <v>33</v>
      </c>
      <c r="D361" s="1959" t="s">
        <v>712</v>
      </c>
      <c r="E361" s="1918"/>
      <c r="F361" s="4038" t="s">
        <v>818</v>
      </c>
      <c r="G361" s="4877" t="s">
        <v>461</v>
      </c>
      <c r="H361" s="4896" t="s">
        <v>40</v>
      </c>
      <c r="I361" s="4970" t="s">
        <v>716</v>
      </c>
      <c r="J361" s="1969"/>
      <c r="K361" s="2204" t="s">
        <v>118</v>
      </c>
      <c r="L361" s="2260">
        <v>0</v>
      </c>
      <c r="M361" s="2125" t="s">
        <v>817</v>
      </c>
      <c r="N361" s="2296" t="s">
        <v>288</v>
      </c>
      <c r="O361" s="2294">
        <v>70</v>
      </c>
      <c r="P361" s="2167"/>
      <c r="Q361" s="2167"/>
    </row>
    <row r="362" spans="1:21" s="15" customFormat="1" ht="17.25" hidden="1" customHeight="1" x14ac:dyDescent="0.25">
      <c r="A362" s="1955"/>
      <c r="B362" s="2057"/>
      <c r="C362" s="1953"/>
      <c r="D362" s="1952"/>
      <c r="E362" s="1908"/>
      <c r="F362" s="4968"/>
      <c r="G362" s="4877"/>
      <c r="H362" s="4896"/>
      <c r="I362" s="4971"/>
      <c r="J362" s="1965"/>
      <c r="K362" s="2153" t="s">
        <v>199</v>
      </c>
      <c r="L362" s="2258">
        <v>0</v>
      </c>
      <c r="M362" s="1912"/>
      <c r="N362" s="2076"/>
      <c r="O362" s="2075"/>
    </row>
    <row r="363" spans="1:21" s="15" customFormat="1" ht="19.5" hidden="1" customHeight="1" thickBot="1" x14ac:dyDescent="0.3">
      <c r="A363" s="1955"/>
      <c r="B363" s="2057"/>
      <c r="C363" s="1953"/>
      <c r="D363" s="1952"/>
      <c r="E363" s="1908"/>
      <c r="F363" s="4968"/>
      <c r="G363" s="4877"/>
      <c r="H363" s="4896"/>
      <c r="I363" s="4971"/>
      <c r="J363" s="1965"/>
      <c r="K363" s="2151" t="s">
        <v>134</v>
      </c>
      <c r="L363" s="1992"/>
      <c r="M363" s="1912"/>
      <c r="N363" s="2076"/>
      <c r="O363" s="2075"/>
    </row>
    <row r="364" spans="1:21" s="15" customFormat="1" ht="20.25" hidden="1" customHeight="1" thickBot="1" x14ac:dyDescent="0.3">
      <c r="A364" s="1948"/>
      <c r="B364" s="2199"/>
      <c r="C364" s="1946"/>
      <c r="D364" s="1945"/>
      <c r="E364" s="1901"/>
      <c r="F364" s="4969"/>
      <c r="G364" s="4878"/>
      <c r="H364" s="4897"/>
      <c r="I364" s="4972"/>
      <c r="J364" s="1962"/>
      <c r="K364" s="2148" t="s">
        <v>29</v>
      </c>
      <c r="L364" s="2147">
        <f>SUM(L361:L363)</f>
        <v>0</v>
      </c>
      <c r="M364" s="1897"/>
      <c r="N364" s="2039"/>
      <c r="O364" s="2069"/>
    </row>
    <row r="365" spans="1:21" s="15" customFormat="1" ht="16.5" customHeight="1" x14ac:dyDescent="0.25">
      <c r="A365" s="1919" t="s">
        <v>103</v>
      </c>
      <c r="B365" s="2277" t="s">
        <v>33</v>
      </c>
      <c r="C365" s="1960" t="s">
        <v>33</v>
      </c>
      <c r="D365" s="1959" t="s">
        <v>689</v>
      </c>
      <c r="E365" s="1918"/>
      <c r="F365" s="4038" t="s">
        <v>816</v>
      </c>
      <c r="G365" s="4876" t="s">
        <v>810</v>
      </c>
      <c r="H365" s="4895" t="s">
        <v>40</v>
      </c>
      <c r="I365" s="4970" t="s">
        <v>716</v>
      </c>
      <c r="J365" s="4973" t="s">
        <v>278</v>
      </c>
      <c r="K365" s="2156" t="s">
        <v>118</v>
      </c>
      <c r="L365" s="2260">
        <v>25</v>
      </c>
      <c r="M365" s="2295" t="s">
        <v>815</v>
      </c>
      <c r="N365" s="2229" t="s">
        <v>414</v>
      </c>
      <c r="O365" s="2294">
        <v>13</v>
      </c>
      <c r="P365" s="2226"/>
      <c r="Q365" s="2226"/>
    </row>
    <row r="366" spans="1:21" s="15" customFormat="1" ht="21.75" customHeight="1" x14ac:dyDescent="0.25">
      <c r="A366" s="1955"/>
      <c r="B366" s="2273"/>
      <c r="C366" s="1953"/>
      <c r="D366" s="1952"/>
      <c r="E366" s="1908"/>
      <c r="F366" s="4968"/>
      <c r="G366" s="4877"/>
      <c r="H366" s="4896"/>
      <c r="I366" s="4971"/>
      <c r="J366" s="4974"/>
      <c r="K366" s="2153" t="s">
        <v>199</v>
      </c>
      <c r="L366" s="2258">
        <v>0</v>
      </c>
      <c r="M366" s="1950" t="s">
        <v>814</v>
      </c>
      <c r="N366" s="2008" t="s">
        <v>414</v>
      </c>
      <c r="O366" s="2293">
        <v>1</v>
      </c>
      <c r="P366" s="2226"/>
      <c r="Q366" s="2226"/>
    </row>
    <row r="367" spans="1:21" s="15" customFormat="1" ht="17.25" customHeight="1" x14ac:dyDescent="0.25">
      <c r="A367" s="1955"/>
      <c r="B367" s="2273"/>
      <c r="C367" s="1953"/>
      <c r="D367" s="1952"/>
      <c r="E367" s="1908"/>
      <c r="F367" s="4968"/>
      <c r="G367" s="4877"/>
      <c r="H367" s="4896"/>
      <c r="I367" s="4971"/>
      <c r="J367" s="1908"/>
      <c r="K367" s="2153" t="s">
        <v>134</v>
      </c>
      <c r="L367" s="2292">
        <v>0</v>
      </c>
      <c r="M367" s="1950"/>
      <c r="N367" s="1936"/>
      <c r="O367" s="1935"/>
    </row>
    <row r="368" spans="1:21" s="15" customFormat="1" ht="18" customHeight="1" thickBot="1" x14ac:dyDescent="0.3">
      <c r="A368" s="1948"/>
      <c r="B368" s="2270"/>
      <c r="C368" s="1946"/>
      <c r="D368" s="1945"/>
      <c r="E368" s="1901"/>
      <c r="F368" s="4969"/>
      <c r="G368" s="4878"/>
      <c r="H368" s="4897"/>
      <c r="I368" s="4972"/>
      <c r="J368" s="1901"/>
      <c r="K368" s="2283" t="s">
        <v>29</v>
      </c>
      <c r="L368" s="2268">
        <f>SUM(L365:L367)</f>
        <v>25</v>
      </c>
      <c r="M368" s="1897"/>
      <c r="N368" s="2039"/>
      <c r="O368" s="1944"/>
    </row>
    <row r="369" spans="1:21" s="15" customFormat="1" ht="27.75" hidden="1" customHeight="1" thickBot="1" x14ac:dyDescent="0.3">
      <c r="A369" s="1919" t="s">
        <v>103</v>
      </c>
      <c r="B369" s="2277" t="s">
        <v>33</v>
      </c>
      <c r="C369" s="1960" t="s">
        <v>33</v>
      </c>
      <c r="D369" s="1959" t="s">
        <v>701</v>
      </c>
      <c r="E369" s="1966"/>
      <c r="F369" s="4038" t="s">
        <v>813</v>
      </c>
      <c r="G369" s="5039" t="s">
        <v>810</v>
      </c>
      <c r="H369" s="4895" t="s">
        <v>40</v>
      </c>
      <c r="I369" s="4970" t="s">
        <v>812</v>
      </c>
      <c r="J369" s="1918"/>
      <c r="K369" s="288" t="s">
        <v>118</v>
      </c>
      <c r="L369" s="2290">
        <v>0</v>
      </c>
      <c r="M369" s="2289" t="s">
        <v>806</v>
      </c>
      <c r="N369" s="2288" t="s">
        <v>288</v>
      </c>
      <c r="O369" s="2287">
        <v>0.18</v>
      </c>
      <c r="P369" s="2007"/>
      <c r="Q369" s="2007"/>
    </row>
    <row r="370" spans="1:21" s="15" customFormat="1" ht="17.25" hidden="1" customHeight="1" x14ac:dyDescent="0.25">
      <c r="A370" s="1955"/>
      <c r="B370" s="2273"/>
      <c r="C370" s="1953"/>
      <c r="D370" s="1952"/>
      <c r="E370" s="1966"/>
      <c r="F370" s="4968"/>
      <c r="G370" s="5040"/>
      <c r="H370" s="4896"/>
      <c r="I370" s="4971"/>
      <c r="J370" s="1908"/>
      <c r="K370" s="2156" t="s">
        <v>199</v>
      </c>
      <c r="L370" s="2260">
        <v>0</v>
      </c>
      <c r="M370" s="1904"/>
      <c r="N370" s="1903"/>
      <c r="O370" s="2000"/>
    </row>
    <row r="371" spans="1:21" s="15" customFormat="1" ht="23.25" hidden="1" customHeight="1" thickBot="1" x14ac:dyDescent="0.3">
      <c r="A371" s="1955"/>
      <c r="B371" s="2273"/>
      <c r="C371" s="1953"/>
      <c r="D371" s="1952"/>
      <c r="E371" s="1966"/>
      <c r="F371" s="4968"/>
      <c r="G371" s="5040"/>
      <c r="H371" s="4896"/>
      <c r="I371" s="4971"/>
      <c r="J371" s="1908"/>
      <c r="K371" s="2151" t="s">
        <v>134</v>
      </c>
      <c r="L371" s="2291">
        <v>0</v>
      </c>
      <c r="M371" s="1904"/>
      <c r="N371" s="1903"/>
      <c r="O371" s="2000"/>
      <c r="U371" s="1870"/>
    </row>
    <row r="372" spans="1:21" s="15" customFormat="1" ht="22.5" hidden="1" customHeight="1" thickBot="1" x14ac:dyDescent="0.3">
      <c r="A372" s="1955"/>
      <c r="B372" s="2273"/>
      <c r="C372" s="1953"/>
      <c r="D372" s="1952"/>
      <c r="E372" s="1966"/>
      <c r="F372" s="4969"/>
      <c r="G372" s="5041"/>
      <c r="H372" s="4897"/>
      <c r="I372" s="4972"/>
      <c r="J372" s="1901"/>
      <c r="K372" s="2148" t="s">
        <v>29</v>
      </c>
      <c r="L372" s="2158">
        <f>SUM(L369:L371)</f>
        <v>0</v>
      </c>
      <c r="M372" s="1897"/>
      <c r="N372" s="1896"/>
      <c r="O372" s="1994"/>
    </row>
    <row r="373" spans="1:21" s="15" customFormat="1" ht="21" hidden="1" customHeight="1" thickBot="1" x14ac:dyDescent="0.3">
      <c r="A373" s="1919" t="s">
        <v>103</v>
      </c>
      <c r="B373" s="2277" t="s">
        <v>33</v>
      </c>
      <c r="C373" s="1960" t="s">
        <v>33</v>
      </c>
      <c r="D373" s="1959" t="s">
        <v>707</v>
      </c>
      <c r="E373" s="1908"/>
      <c r="F373" s="4038" t="s">
        <v>811</v>
      </c>
      <c r="G373" s="4876" t="s">
        <v>810</v>
      </c>
      <c r="H373" s="4895" t="s">
        <v>40</v>
      </c>
      <c r="I373" s="4970" t="s">
        <v>809</v>
      </c>
      <c r="J373" s="2112"/>
      <c r="K373" s="288" t="s">
        <v>118</v>
      </c>
      <c r="L373" s="2290">
        <v>0</v>
      </c>
      <c r="M373" s="2289" t="s">
        <v>808</v>
      </c>
      <c r="N373" s="2288" t="s">
        <v>414</v>
      </c>
      <c r="O373" s="2287">
        <v>1</v>
      </c>
      <c r="P373" s="2007"/>
      <c r="Q373" s="2007"/>
    </row>
    <row r="374" spans="1:21" s="15" customFormat="1" ht="19.5" hidden="1" customHeight="1" x14ac:dyDescent="0.25">
      <c r="A374" s="1955"/>
      <c r="B374" s="2273"/>
      <c r="C374" s="1953"/>
      <c r="D374" s="1952"/>
      <c r="E374" s="1908"/>
      <c r="F374" s="4968"/>
      <c r="G374" s="4877"/>
      <c r="H374" s="4896"/>
      <c r="I374" s="4971"/>
      <c r="J374" s="2112"/>
      <c r="K374" s="2156" t="s">
        <v>199</v>
      </c>
      <c r="L374" s="2260">
        <v>0</v>
      </c>
      <c r="M374" s="1904"/>
      <c r="N374" s="1903"/>
      <c r="O374" s="2000"/>
    </row>
    <row r="375" spans="1:21" s="15" customFormat="1" ht="22.5" hidden="1" customHeight="1" thickBot="1" x14ac:dyDescent="0.3">
      <c r="A375" s="1955"/>
      <c r="B375" s="2273"/>
      <c r="C375" s="1953"/>
      <c r="D375" s="1952"/>
      <c r="E375" s="1908"/>
      <c r="F375" s="4968"/>
      <c r="G375" s="4877"/>
      <c r="H375" s="4896"/>
      <c r="I375" s="4971"/>
      <c r="J375" s="2112"/>
      <c r="K375" s="2151" t="s">
        <v>134</v>
      </c>
      <c r="L375" s="2286">
        <v>0</v>
      </c>
      <c r="M375" s="1904"/>
      <c r="N375" s="1903"/>
      <c r="O375" s="2000"/>
    </row>
    <row r="376" spans="1:21" s="15" customFormat="1" ht="12" hidden="1" customHeight="1" thickBot="1" x14ac:dyDescent="0.3">
      <c r="A376" s="1955"/>
      <c r="B376" s="2273"/>
      <c r="C376" s="1953"/>
      <c r="D376" s="1952"/>
      <c r="E376" s="1908"/>
      <c r="F376" s="4969"/>
      <c r="G376" s="4878"/>
      <c r="H376" s="4897"/>
      <c r="I376" s="4972"/>
      <c r="J376" s="2112"/>
      <c r="K376" s="2148" t="s">
        <v>29</v>
      </c>
      <c r="L376" s="2158">
        <f>SUM(L373:L375)</f>
        <v>0</v>
      </c>
      <c r="M376" s="1897"/>
      <c r="N376" s="1896"/>
      <c r="O376" s="1994"/>
    </row>
    <row r="377" spans="1:21" s="15" customFormat="1" ht="18.75" customHeight="1" x14ac:dyDescent="0.25">
      <c r="A377" s="1919" t="s">
        <v>103</v>
      </c>
      <c r="B377" s="2277" t="s">
        <v>33</v>
      </c>
      <c r="C377" s="1960" t="s">
        <v>33</v>
      </c>
      <c r="D377" s="4868" t="s">
        <v>705</v>
      </c>
      <c r="E377" s="1918"/>
      <c r="F377" s="4038" t="s">
        <v>807</v>
      </c>
      <c r="G377" s="4876" t="s">
        <v>461</v>
      </c>
      <c r="H377" s="4895" t="s">
        <v>40</v>
      </c>
      <c r="I377" s="4970" t="s">
        <v>689</v>
      </c>
      <c r="J377" s="4864" t="s">
        <v>688</v>
      </c>
      <c r="K377" s="2156" t="s">
        <v>118</v>
      </c>
      <c r="L377" s="2260">
        <v>0</v>
      </c>
      <c r="M377" s="2072" t="s">
        <v>806</v>
      </c>
      <c r="N377" s="2285" t="s">
        <v>288</v>
      </c>
      <c r="O377" s="2030">
        <v>0.22</v>
      </c>
      <c r="P377" s="2007"/>
      <c r="Q377" s="2007"/>
    </row>
    <row r="378" spans="1:21" s="15" customFormat="1" ht="20.25" customHeight="1" x14ac:dyDescent="0.25">
      <c r="A378" s="1955"/>
      <c r="B378" s="2273"/>
      <c r="C378" s="1953"/>
      <c r="D378" s="4869"/>
      <c r="E378" s="1908"/>
      <c r="F378" s="4968"/>
      <c r="G378" s="4877"/>
      <c r="H378" s="4896"/>
      <c r="I378" s="4971"/>
      <c r="J378" s="4865"/>
      <c r="K378" s="2153" t="s">
        <v>199</v>
      </c>
      <c r="L378" s="2258">
        <v>0</v>
      </c>
      <c r="M378" s="1950"/>
      <c r="N378" s="2008"/>
      <c r="O378" s="2284"/>
      <c r="P378" s="2226"/>
      <c r="Q378" s="2226"/>
    </row>
    <row r="379" spans="1:21" s="15" customFormat="1" ht="18" customHeight="1" x14ac:dyDescent="0.25">
      <c r="A379" s="1955"/>
      <c r="B379" s="2273"/>
      <c r="C379" s="1953"/>
      <c r="D379" s="4869"/>
      <c r="E379" s="1908"/>
      <c r="F379" s="4968"/>
      <c r="G379" s="4877"/>
      <c r="H379" s="4896"/>
      <c r="I379" s="4971"/>
      <c r="J379" s="2112"/>
      <c r="K379" s="2153" t="s">
        <v>134</v>
      </c>
      <c r="L379" s="2258">
        <v>0</v>
      </c>
      <c r="M379" s="1950"/>
      <c r="N379" s="1936"/>
      <c r="O379" s="1935"/>
    </row>
    <row r="380" spans="1:21" s="15" customFormat="1" ht="14.25" customHeight="1" thickBot="1" x14ac:dyDescent="0.3">
      <c r="A380" s="1948"/>
      <c r="B380" s="2270"/>
      <c r="C380" s="1946"/>
      <c r="D380" s="4870"/>
      <c r="E380" s="1901"/>
      <c r="F380" s="4969"/>
      <c r="G380" s="4878"/>
      <c r="H380" s="4897"/>
      <c r="I380" s="4972"/>
      <c r="J380" s="2107"/>
      <c r="K380" s="2283" t="s">
        <v>29</v>
      </c>
      <c r="L380" s="2268">
        <f>SUM(L377:L379)</f>
        <v>0</v>
      </c>
      <c r="M380" s="1897"/>
      <c r="N380" s="2039"/>
      <c r="O380" s="1944"/>
    </row>
    <row r="381" spans="1:21" s="15" customFormat="1" ht="18.75" customHeight="1" x14ac:dyDescent="0.25">
      <c r="A381" s="1919" t="s">
        <v>103</v>
      </c>
      <c r="B381" s="2277" t="s">
        <v>33</v>
      </c>
      <c r="C381" s="1960" t="s">
        <v>33</v>
      </c>
      <c r="D381" s="4868" t="s">
        <v>703</v>
      </c>
      <c r="E381" s="1918"/>
      <c r="F381" s="5219" t="s">
        <v>805</v>
      </c>
      <c r="G381" s="4876" t="s">
        <v>461</v>
      </c>
      <c r="H381" s="4895" t="s">
        <v>40</v>
      </c>
      <c r="I381" s="4970" t="s">
        <v>689</v>
      </c>
      <c r="J381" s="4864" t="s">
        <v>688</v>
      </c>
      <c r="K381" s="2156" t="s">
        <v>118</v>
      </c>
      <c r="L381" s="2260"/>
      <c r="M381" s="4944" t="s">
        <v>804</v>
      </c>
      <c r="N381" s="2279" t="s">
        <v>414</v>
      </c>
      <c r="O381" s="1967">
        <v>1</v>
      </c>
    </row>
    <row r="382" spans="1:21" s="15" customFormat="1" ht="13.5" customHeight="1" x14ac:dyDescent="0.25">
      <c r="A382" s="1955"/>
      <c r="B382" s="2273"/>
      <c r="C382" s="1953"/>
      <c r="D382" s="4869"/>
      <c r="E382" s="1908"/>
      <c r="F382" s="5219"/>
      <c r="G382" s="4877"/>
      <c r="H382" s="4896"/>
      <c r="I382" s="4971"/>
      <c r="J382" s="4865"/>
      <c r="K382" s="2153" t="s">
        <v>199</v>
      </c>
      <c r="L382" s="2258"/>
      <c r="M382" s="4952"/>
      <c r="N382" s="2001"/>
      <c r="O382" s="1895"/>
      <c r="P382" s="2"/>
    </row>
    <row r="383" spans="1:21" s="15" customFormat="1" ht="13.5" customHeight="1" thickBot="1" x14ac:dyDescent="0.3">
      <c r="A383" s="1955"/>
      <c r="B383" s="2273"/>
      <c r="C383" s="1953"/>
      <c r="D383" s="4869"/>
      <c r="E383" s="1908"/>
      <c r="F383" s="5219"/>
      <c r="G383" s="4877"/>
      <c r="H383" s="4896"/>
      <c r="I383" s="4971"/>
      <c r="J383" s="2013"/>
      <c r="K383" s="2151" t="s">
        <v>134</v>
      </c>
      <c r="L383" s="2271">
        <v>204.4</v>
      </c>
      <c r="M383" s="1904"/>
      <c r="N383" s="2001"/>
      <c r="O383" s="1895"/>
    </row>
    <row r="384" spans="1:21" s="15" customFormat="1" ht="12" customHeight="1" thickBot="1" x14ac:dyDescent="0.3">
      <c r="A384" s="1955"/>
      <c r="B384" s="2273"/>
      <c r="C384" s="1953"/>
      <c r="D384" s="4869"/>
      <c r="E384" s="1908"/>
      <c r="F384" s="5220"/>
      <c r="G384" s="4878"/>
      <c r="H384" s="4897"/>
      <c r="I384" s="4972"/>
      <c r="J384" s="2036"/>
      <c r="K384" s="2148" t="s">
        <v>29</v>
      </c>
      <c r="L384" s="2268">
        <f>SUM(L381:L383)</f>
        <v>204.4</v>
      </c>
      <c r="M384" s="1897"/>
      <c r="N384" s="1931"/>
      <c r="O384" s="1944"/>
    </row>
    <row r="385" spans="1:17" s="15" customFormat="1" ht="16.5" customHeight="1" x14ac:dyDescent="0.25">
      <c r="A385" s="1919" t="s">
        <v>103</v>
      </c>
      <c r="B385" s="2277" t="s">
        <v>33</v>
      </c>
      <c r="C385" s="1960" t="s">
        <v>33</v>
      </c>
      <c r="D385" s="4868" t="s">
        <v>698</v>
      </c>
      <c r="E385" s="1918"/>
      <c r="F385" s="4887" t="s">
        <v>803</v>
      </c>
      <c r="G385" s="4876" t="s">
        <v>461</v>
      </c>
      <c r="H385" s="4895" t="s">
        <v>40</v>
      </c>
      <c r="I385" s="4970" t="s">
        <v>689</v>
      </c>
      <c r="J385" s="4864" t="s">
        <v>688</v>
      </c>
      <c r="K385" s="2156" t="s">
        <v>118</v>
      </c>
      <c r="L385" s="2260">
        <v>104</v>
      </c>
      <c r="M385" s="2282" t="s">
        <v>802</v>
      </c>
      <c r="N385" s="2279" t="s">
        <v>288</v>
      </c>
      <c r="O385" s="1967">
        <v>0.11</v>
      </c>
      <c r="P385" s="1870"/>
      <c r="Q385" s="1870"/>
    </row>
    <row r="386" spans="1:17" s="15" customFormat="1" ht="16.5" customHeight="1" x14ac:dyDescent="0.25">
      <c r="A386" s="1955"/>
      <c r="B386" s="2273"/>
      <c r="C386" s="1953"/>
      <c r="D386" s="4869"/>
      <c r="E386" s="1908"/>
      <c r="F386" s="4888"/>
      <c r="G386" s="4877"/>
      <c r="H386" s="4896"/>
      <c r="I386" s="4971"/>
      <c r="J386" s="4865"/>
      <c r="K386" s="2153" t="s">
        <v>199</v>
      </c>
      <c r="L386" s="2258"/>
      <c r="M386" s="2281"/>
      <c r="N386" s="2042"/>
      <c r="O386" s="2000"/>
    </row>
    <row r="387" spans="1:17" s="15" customFormat="1" ht="15.75" customHeight="1" thickBot="1" x14ac:dyDescent="0.3">
      <c r="A387" s="1955"/>
      <c r="B387" s="2273"/>
      <c r="C387" s="1953"/>
      <c r="D387" s="4869"/>
      <c r="E387" s="1908"/>
      <c r="F387" s="4888"/>
      <c r="G387" s="4877"/>
      <c r="H387" s="4896"/>
      <c r="I387" s="4971"/>
      <c r="J387" s="2112"/>
      <c r="K387" s="2151" t="s">
        <v>134</v>
      </c>
      <c r="L387" s="2271">
        <v>24.7</v>
      </c>
      <c r="M387" s="2281"/>
      <c r="N387" s="2042"/>
      <c r="O387" s="2000"/>
    </row>
    <row r="388" spans="1:17" s="15" customFormat="1" ht="21" customHeight="1" thickBot="1" x14ac:dyDescent="0.3">
      <c r="A388" s="1948"/>
      <c r="B388" s="2270"/>
      <c r="C388" s="1946"/>
      <c r="D388" s="4870"/>
      <c r="E388" s="1901"/>
      <c r="F388" s="4889"/>
      <c r="G388" s="4878"/>
      <c r="H388" s="4897"/>
      <c r="I388" s="4972"/>
      <c r="J388" s="2107"/>
      <c r="K388" s="2148" t="s">
        <v>29</v>
      </c>
      <c r="L388" s="2268">
        <f>SUM(L385:L387)</f>
        <v>128.69999999999999</v>
      </c>
      <c r="M388" s="1897"/>
      <c r="N388" s="2039"/>
      <c r="O388" s="1994"/>
      <c r="Q388" s="2"/>
    </row>
    <row r="389" spans="1:17" s="15" customFormat="1" ht="14.45" customHeight="1" thickBot="1" x14ac:dyDescent="0.3">
      <c r="A389" s="1919" t="s">
        <v>103</v>
      </c>
      <c r="B389" s="2277" t="s">
        <v>33</v>
      </c>
      <c r="C389" s="1960" t="s">
        <v>33</v>
      </c>
      <c r="D389" s="4868" t="s">
        <v>696</v>
      </c>
      <c r="E389" s="2112"/>
      <c r="F389" s="4038" t="s">
        <v>801</v>
      </c>
      <c r="G389" s="2129"/>
      <c r="H389" s="4895" t="s">
        <v>40</v>
      </c>
      <c r="I389" s="4970" t="s">
        <v>716</v>
      </c>
      <c r="J389" s="4973" t="s">
        <v>278</v>
      </c>
      <c r="K389" s="2156" t="s">
        <v>118</v>
      </c>
      <c r="L389" s="2280">
        <v>37.200000000000003</v>
      </c>
      <c r="M389" s="4944" t="s">
        <v>800</v>
      </c>
      <c r="N389" s="2279" t="s">
        <v>414</v>
      </c>
      <c r="O389" s="1967">
        <v>3</v>
      </c>
      <c r="Q389" s="2"/>
    </row>
    <row r="390" spans="1:17" s="15" customFormat="1" ht="13.9" customHeight="1" thickBot="1" x14ac:dyDescent="0.3">
      <c r="A390" s="1955"/>
      <c r="B390" s="2273"/>
      <c r="C390" s="1953"/>
      <c r="D390" s="4869"/>
      <c r="E390" s="2112"/>
      <c r="F390" s="4867"/>
      <c r="G390" s="2129"/>
      <c r="H390" s="4896"/>
      <c r="I390" s="4971"/>
      <c r="J390" s="4974"/>
      <c r="K390" s="2153" t="s">
        <v>199</v>
      </c>
      <c r="L390" s="2271"/>
      <c r="M390" s="4952"/>
      <c r="N390" s="2001"/>
      <c r="O390" s="1895"/>
      <c r="Q390" s="2"/>
    </row>
    <row r="391" spans="1:17" s="15" customFormat="1" ht="13.9" customHeight="1" thickBot="1" x14ac:dyDescent="0.3">
      <c r="A391" s="1955"/>
      <c r="B391" s="2273"/>
      <c r="C391" s="1953"/>
      <c r="D391" s="4869"/>
      <c r="E391" s="2112"/>
      <c r="F391" s="4867"/>
      <c r="G391" s="2129"/>
      <c r="H391" s="4896"/>
      <c r="I391" s="4971"/>
      <c r="J391" s="1908"/>
      <c r="K391" s="2151" t="s">
        <v>134</v>
      </c>
      <c r="L391" s="2271"/>
      <c r="M391" s="1904"/>
      <c r="N391" s="2042"/>
      <c r="O391" s="1895"/>
      <c r="Q391" s="2"/>
    </row>
    <row r="392" spans="1:17" s="15" customFormat="1" ht="20.25" customHeight="1" thickBot="1" x14ac:dyDescent="0.3">
      <c r="A392" s="1948"/>
      <c r="B392" s="2270"/>
      <c r="C392" s="1946"/>
      <c r="D392" s="4870"/>
      <c r="E392" s="2112"/>
      <c r="F392" s="4031"/>
      <c r="G392" s="2129"/>
      <c r="H392" s="4897"/>
      <c r="I392" s="4972"/>
      <c r="J392" s="1901"/>
      <c r="K392" s="2148" t="s">
        <v>29</v>
      </c>
      <c r="L392" s="2268">
        <f>SUM(L389:L391)</f>
        <v>37.200000000000003</v>
      </c>
      <c r="M392" s="1897"/>
      <c r="N392" s="2039"/>
      <c r="O392" s="1944"/>
      <c r="Q392" s="2"/>
    </row>
    <row r="393" spans="1:17" s="15" customFormat="1" ht="20.25" customHeight="1" thickBot="1" x14ac:dyDescent="0.3">
      <c r="A393" s="1919" t="s">
        <v>103</v>
      </c>
      <c r="B393" s="2277" t="s">
        <v>33</v>
      </c>
      <c r="C393" s="1960" t="s">
        <v>33</v>
      </c>
      <c r="D393" s="4868" t="s">
        <v>694</v>
      </c>
      <c r="E393" s="1918"/>
      <c r="F393" s="4038" t="s">
        <v>799</v>
      </c>
      <c r="G393" s="2129"/>
      <c r="H393" s="4895" t="s">
        <v>40</v>
      </c>
      <c r="I393" s="4970" t="s">
        <v>689</v>
      </c>
      <c r="J393" s="4864" t="s">
        <v>688</v>
      </c>
      <c r="K393" s="2156" t="s">
        <v>118</v>
      </c>
      <c r="L393" s="2271">
        <v>0</v>
      </c>
      <c r="M393" s="4091" t="s">
        <v>798</v>
      </c>
      <c r="N393" s="2229" t="s">
        <v>288</v>
      </c>
      <c r="O393" s="2278">
        <v>0.1</v>
      </c>
      <c r="Q393" s="2"/>
    </row>
    <row r="394" spans="1:17" s="15" customFormat="1" ht="20.25" customHeight="1" thickBot="1" x14ac:dyDescent="0.3">
      <c r="A394" s="1955"/>
      <c r="B394" s="2273"/>
      <c r="C394" s="1953"/>
      <c r="D394" s="4869"/>
      <c r="E394" s="1908"/>
      <c r="F394" s="4867"/>
      <c r="G394" s="2129"/>
      <c r="H394" s="4896"/>
      <c r="I394" s="4971"/>
      <c r="J394" s="4865"/>
      <c r="K394" s="2153" t="s">
        <v>199</v>
      </c>
      <c r="L394" s="2271">
        <v>0</v>
      </c>
      <c r="M394" s="5249"/>
      <c r="N394" s="2042"/>
      <c r="O394" s="1895"/>
      <c r="Q394" s="2"/>
    </row>
    <row r="395" spans="1:17" s="15" customFormat="1" ht="20.25" customHeight="1" thickBot="1" x14ac:dyDescent="0.3">
      <c r="A395" s="1955"/>
      <c r="B395" s="2273"/>
      <c r="C395" s="1953"/>
      <c r="D395" s="4869"/>
      <c r="E395" s="1908"/>
      <c r="F395" s="4867"/>
      <c r="G395" s="2129"/>
      <c r="H395" s="4896"/>
      <c r="I395" s="4971"/>
      <c r="J395" s="2274"/>
      <c r="K395" s="2151" t="s">
        <v>200</v>
      </c>
      <c r="L395" s="2271">
        <v>89</v>
      </c>
      <c r="M395" s="5249"/>
      <c r="N395" s="2042"/>
      <c r="O395" s="1895"/>
      <c r="Q395" s="2"/>
    </row>
    <row r="396" spans="1:17" s="15" customFormat="1" ht="20.25" customHeight="1" thickBot="1" x14ac:dyDescent="0.3">
      <c r="A396" s="1955"/>
      <c r="B396" s="2273"/>
      <c r="C396" s="1953"/>
      <c r="D396" s="4869"/>
      <c r="E396" s="1908"/>
      <c r="F396" s="4867"/>
      <c r="G396" s="2129"/>
      <c r="H396" s="4896"/>
      <c r="I396" s="4971"/>
      <c r="J396" s="2112"/>
      <c r="K396" s="2151" t="s">
        <v>134</v>
      </c>
      <c r="L396" s="2271">
        <v>0</v>
      </c>
      <c r="M396" s="5249"/>
      <c r="N396" s="2042"/>
      <c r="O396" s="1895"/>
      <c r="Q396" s="2"/>
    </row>
    <row r="397" spans="1:17" s="15" customFormat="1" ht="20.25" customHeight="1" thickBot="1" x14ac:dyDescent="0.3">
      <c r="A397" s="1948"/>
      <c r="B397" s="2270"/>
      <c r="C397" s="1946"/>
      <c r="D397" s="4870"/>
      <c r="E397" s="1901"/>
      <c r="F397" s="4031"/>
      <c r="G397" s="2129"/>
      <c r="H397" s="4897"/>
      <c r="I397" s="4972"/>
      <c r="J397" s="2107"/>
      <c r="K397" s="2148" t="s">
        <v>29</v>
      </c>
      <c r="L397" s="2268">
        <f>SUM(L393:L396)</f>
        <v>89</v>
      </c>
      <c r="M397" s="4092"/>
      <c r="N397" s="2039"/>
      <c r="O397" s="1944"/>
      <c r="Q397" s="2"/>
    </row>
    <row r="398" spans="1:17" s="15" customFormat="1" ht="20.25" customHeight="1" thickBot="1" x14ac:dyDescent="0.3">
      <c r="A398" s="1919" t="s">
        <v>103</v>
      </c>
      <c r="B398" s="2277" t="s">
        <v>33</v>
      </c>
      <c r="C398" s="1960" t="s">
        <v>33</v>
      </c>
      <c r="D398" s="4868" t="s">
        <v>691</v>
      </c>
      <c r="E398" s="2112"/>
      <c r="F398" s="193" t="s">
        <v>797</v>
      </c>
      <c r="G398" s="2129"/>
      <c r="H398" s="4895" t="s">
        <v>40</v>
      </c>
      <c r="I398" s="4970" t="s">
        <v>689</v>
      </c>
      <c r="J398" s="4864" t="s">
        <v>688</v>
      </c>
      <c r="K398" s="2156" t="s">
        <v>118</v>
      </c>
      <c r="L398" s="2271">
        <v>0</v>
      </c>
      <c r="M398" s="4910" t="s">
        <v>796</v>
      </c>
      <c r="N398" s="2042" t="s">
        <v>414</v>
      </c>
      <c r="O398" s="2275">
        <v>1</v>
      </c>
      <c r="Q398" s="2"/>
    </row>
    <row r="399" spans="1:17" s="15" customFormat="1" ht="20.25" customHeight="1" thickBot="1" x14ac:dyDescent="0.3">
      <c r="A399" s="1955"/>
      <c r="B399" s="2273"/>
      <c r="C399" s="1953"/>
      <c r="D399" s="4869"/>
      <c r="E399" s="2112"/>
      <c r="F399" s="1951"/>
      <c r="G399" s="2129"/>
      <c r="H399" s="4896"/>
      <c r="I399" s="4971"/>
      <c r="J399" s="4865"/>
      <c r="K399" s="2153" t="s">
        <v>199</v>
      </c>
      <c r="L399" s="2271">
        <v>0</v>
      </c>
      <c r="M399" s="4910"/>
      <c r="N399" s="2042"/>
      <c r="O399" s="1895"/>
      <c r="Q399" s="2"/>
    </row>
    <row r="400" spans="1:17" s="15" customFormat="1" ht="20.25" customHeight="1" thickBot="1" x14ac:dyDescent="0.3">
      <c r="A400" s="1955"/>
      <c r="B400" s="2273"/>
      <c r="C400" s="1953"/>
      <c r="D400" s="4869"/>
      <c r="E400" s="2112"/>
      <c r="F400" s="1951"/>
      <c r="G400" s="2129"/>
      <c r="H400" s="4896"/>
      <c r="I400" s="4971"/>
      <c r="J400" s="2274"/>
      <c r="K400" s="2151" t="s">
        <v>200</v>
      </c>
      <c r="L400" s="2271">
        <v>26.7</v>
      </c>
      <c r="M400" s="2267"/>
      <c r="N400" s="2042"/>
      <c r="O400" s="1895"/>
      <c r="Q400" s="2"/>
    </row>
    <row r="401" spans="1:23" s="15" customFormat="1" ht="20.25" customHeight="1" thickBot="1" x14ac:dyDescent="0.3">
      <c r="A401" s="1955"/>
      <c r="B401" s="2273"/>
      <c r="C401" s="1953"/>
      <c r="D401" s="4869"/>
      <c r="E401" s="2112"/>
      <c r="F401" s="1951"/>
      <c r="G401" s="2129"/>
      <c r="H401" s="4896"/>
      <c r="I401" s="4971"/>
      <c r="J401" s="2112"/>
      <c r="K401" s="2151" t="s">
        <v>134</v>
      </c>
      <c r="L401" s="2271">
        <v>0</v>
      </c>
      <c r="M401" s="2267"/>
      <c r="N401" s="2042"/>
      <c r="O401" s="1895"/>
      <c r="Q401" s="2"/>
    </row>
    <row r="402" spans="1:23" s="15" customFormat="1" ht="20.25" customHeight="1" thickBot="1" x14ac:dyDescent="0.3">
      <c r="A402" s="1948"/>
      <c r="B402" s="2270"/>
      <c r="C402" s="1946"/>
      <c r="D402" s="4870"/>
      <c r="E402" s="2112"/>
      <c r="F402" s="151"/>
      <c r="G402" s="2129"/>
      <c r="H402" s="4897"/>
      <c r="I402" s="4972"/>
      <c r="J402" s="2107"/>
      <c r="K402" s="2148" t="s">
        <v>29</v>
      </c>
      <c r="L402" s="2268">
        <f>SUM(L398:L401)</f>
        <v>26.7</v>
      </c>
      <c r="M402" s="2267"/>
      <c r="N402" s="2042"/>
      <c r="O402" s="1895"/>
      <c r="Q402" s="2"/>
    </row>
    <row r="403" spans="1:23" s="15" customFormat="1" ht="15" customHeight="1" thickBot="1" x14ac:dyDescent="0.3">
      <c r="A403" s="4871" t="s">
        <v>103</v>
      </c>
      <c r="B403" s="4898" t="s">
        <v>33</v>
      </c>
      <c r="C403" s="4880" t="s">
        <v>35</v>
      </c>
      <c r="D403" s="4143" t="s">
        <v>795</v>
      </c>
      <c r="E403" s="4144"/>
      <c r="F403" s="4145"/>
      <c r="G403" s="4876" t="s">
        <v>438</v>
      </c>
      <c r="H403" s="4895" t="s">
        <v>40</v>
      </c>
      <c r="I403" s="4861" t="s">
        <v>716</v>
      </c>
      <c r="J403" s="4973" t="s">
        <v>278</v>
      </c>
      <c r="K403" s="2210" t="s">
        <v>118</v>
      </c>
      <c r="L403" s="2209">
        <f>L407+L411+L415+L419</f>
        <v>1355.3</v>
      </c>
      <c r="M403" s="1957"/>
      <c r="N403" s="2089"/>
      <c r="O403" s="2132"/>
      <c r="R403" s="1870"/>
      <c r="T403" s="1870"/>
      <c r="U403" s="1870"/>
      <c r="V403" s="1870"/>
    </row>
    <row r="404" spans="1:23" s="15" customFormat="1" ht="15" customHeight="1" thickBot="1" x14ac:dyDescent="0.3">
      <c r="A404" s="4872"/>
      <c r="B404" s="4890"/>
      <c r="C404" s="4881"/>
      <c r="D404" s="4146"/>
      <c r="E404" s="4147"/>
      <c r="F404" s="4148"/>
      <c r="G404" s="4877"/>
      <c r="H404" s="4896"/>
      <c r="I404" s="4862"/>
      <c r="J404" s="4974"/>
      <c r="K404" s="2266" t="s">
        <v>199</v>
      </c>
      <c r="L404" s="2265">
        <f>L408+L412+L416+L420</f>
        <v>0</v>
      </c>
      <c r="M404" s="2060"/>
      <c r="N404" s="2059"/>
      <c r="O404" s="2231"/>
    </row>
    <row r="405" spans="1:23" s="15" customFormat="1" ht="21.75" customHeight="1" thickBot="1" x14ac:dyDescent="0.3">
      <c r="A405" s="4872"/>
      <c r="B405" s="4890"/>
      <c r="C405" s="4881"/>
      <c r="D405" s="4146"/>
      <c r="E405" s="4147"/>
      <c r="F405" s="4148"/>
      <c r="G405" s="4877"/>
      <c r="H405" s="4896"/>
      <c r="I405" s="4862"/>
      <c r="J405" s="4974"/>
      <c r="K405" s="2210" t="s">
        <v>134</v>
      </c>
      <c r="L405" s="2209">
        <f>L409+L413+L417+L421</f>
        <v>0</v>
      </c>
      <c r="M405" s="1942"/>
      <c r="N405" s="2089"/>
      <c r="O405" s="2264"/>
    </row>
    <row r="406" spans="1:23" s="15" customFormat="1" ht="18" customHeight="1" thickBot="1" x14ac:dyDescent="0.3">
      <c r="A406" s="4873"/>
      <c r="B406" s="4891"/>
      <c r="C406" s="4882"/>
      <c r="D406" s="5030"/>
      <c r="E406" s="5031"/>
      <c r="F406" s="5032"/>
      <c r="G406" s="4878"/>
      <c r="H406" s="4897"/>
      <c r="I406" s="4863"/>
      <c r="J406" s="4975"/>
      <c r="K406" s="2208" t="s">
        <v>29</v>
      </c>
      <c r="L406" s="2263">
        <f>SUM(L403:L405)</f>
        <v>1355.3</v>
      </c>
      <c r="M406" s="2262"/>
      <c r="N406" s="2042"/>
      <c r="O406" s="2261"/>
    </row>
    <row r="407" spans="1:23" s="15" customFormat="1" ht="17.25" customHeight="1" x14ac:dyDescent="0.25">
      <c r="A407" s="4871" t="s">
        <v>103</v>
      </c>
      <c r="B407" s="4892" t="s">
        <v>33</v>
      </c>
      <c r="C407" s="4880" t="s">
        <v>35</v>
      </c>
      <c r="D407" s="4868" t="s">
        <v>33</v>
      </c>
      <c r="E407" s="1918"/>
      <c r="F407" s="5172" t="s">
        <v>794</v>
      </c>
      <c r="G407" s="4876" t="s">
        <v>438</v>
      </c>
      <c r="H407" s="5226" t="s">
        <v>40</v>
      </c>
      <c r="I407" s="5188" t="s">
        <v>716</v>
      </c>
      <c r="J407" s="4939" t="s">
        <v>278</v>
      </c>
      <c r="K407" s="2156" t="s">
        <v>118</v>
      </c>
      <c r="L407" s="2260">
        <v>490</v>
      </c>
      <c r="M407" s="4909" t="s">
        <v>793</v>
      </c>
      <c r="N407" s="5018" t="s">
        <v>46</v>
      </c>
      <c r="O407" s="2259">
        <v>8500</v>
      </c>
      <c r="P407" s="2167"/>
      <c r="Q407" s="2167"/>
      <c r="W407" s="1870"/>
    </row>
    <row r="408" spans="1:23" s="15" customFormat="1" ht="15.75" customHeight="1" x14ac:dyDescent="0.25">
      <c r="A408" s="4872"/>
      <c r="B408" s="4893"/>
      <c r="C408" s="4881"/>
      <c r="D408" s="4869"/>
      <c r="E408" s="1908"/>
      <c r="F408" s="4883"/>
      <c r="G408" s="4877"/>
      <c r="H408" s="5162"/>
      <c r="I408" s="5189"/>
      <c r="J408" s="4968"/>
      <c r="K408" s="2153" t="s">
        <v>199</v>
      </c>
      <c r="L408" s="2258"/>
      <c r="M408" s="4955"/>
      <c r="N408" s="5019"/>
      <c r="O408" s="1895"/>
    </row>
    <row r="409" spans="1:23" s="15" customFormat="1" ht="14.25" customHeight="1" thickBot="1" x14ac:dyDescent="0.3">
      <c r="A409" s="4872"/>
      <c r="B409" s="4893"/>
      <c r="C409" s="4881"/>
      <c r="D409" s="4869"/>
      <c r="E409" s="1908"/>
      <c r="F409" s="4883"/>
      <c r="G409" s="4877"/>
      <c r="H409" s="5162"/>
      <c r="I409" s="5189"/>
      <c r="J409" s="4968"/>
      <c r="K409" s="2256" t="s">
        <v>134</v>
      </c>
      <c r="L409" s="2255">
        <v>0</v>
      </c>
      <c r="M409" s="1937"/>
      <c r="N409" s="1936"/>
      <c r="O409" s="1935"/>
    </row>
    <row r="410" spans="1:23" s="15" customFormat="1" ht="16.5" customHeight="1" thickBot="1" x14ac:dyDescent="0.3">
      <c r="A410" s="4873"/>
      <c r="B410" s="4894"/>
      <c r="C410" s="4882"/>
      <c r="D410" s="4870"/>
      <c r="E410" s="1901"/>
      <c r="F410" s="5173"/>
      <c r="G410" s="4878"/>
      <c r="H410" s="5227"/>
      <c r="I410" s="5189"/>
      <c r="J410" s="4969"/>
      <c r="K410" s="2148" t="s">
        <v>29</v>
      </c>
      <c r="L410" s="2254">
        <f>SUM(L407:L409)</f>
        <v>490</v>
      </c>
      <c r="M410" s="2253"/>
      <c r="N410" s="2115"/>
      <c r="O410" s="2252"/>
    </row>
    <row r="411" spans="1:23" s="15" customFormat="1" ht="18.75" customHeight="1" thickBot="1" x14ac:dyDescent="0.3">
      <c r="A411" s="4872" t="s">
        <v>103</v>
      </c>
      <c r="B411" s="4890" t="s">
        <v>33</v>
      </c>
      <c r="C411" s="4881" t="s">
        <v>35</v>
      </c>
      <c r="D411" s="4869" t="s">
        <v>35</v>
      </c>
      <c r="E411" s="1908"/>
      <c r="F411" s="4883" t="s">
        <v>792</v>
      </c>
      <c r="G411" s="4877" t="s">
        <v>438</v>
      </c>
      <c r="H411" s="4896" t="s">
        <v>40</v>
      </c>
      <c r="I411" s="5189"/>
      <c r="J411" s="4939" t="s">
        <v>278</v>
      </c>
      <c r="K411" s="2204" t="s">
        <v>118</v>
      </c>
      <c r="L411" s="2251">
        <v>660.3</v>
      </c>
      <c r="M411" s="2250"/>
      <c r="N411" s="2249"/>
      <c r="O411" s="2248"/>
      <c r="P411" s="2167"/>
      <c r="Q411" s="2167"/>
      <c r="R411" s="1871"/>
      <c r="U411" s="1870"/>
    </row>
    <row r="412" spans="1:23" s="15" customFormat="1" ht="22.5" customHeight="1" thickBot="1" x14ac:dyDescent="0.3">
      <c r="A412" s="4872"/>
      <c r="B412" s="4890"/>
      <c r="C412" s="4881"/>
      <c r="D412" s="4869"/>
      <c r="E412" s="1908"/>
      <c r="F412" s="4883"/>
      <c r="G412" s="4877"/>
      <c r="H412" s="4896"/>
      <c r="I412" s="5189"/>
      <c r="J412" s="4968"/>
      <c r="K412" s="2153" t="s">
        <v>199</v>
      </c>
      <c r="L412" s="2247"/>
      <c r="M412" s="2246" t="s">
        <v>791</v>
      </c>
      <c r="N412" s="2240" t="s">
        <v>790</v>
      </c>
      <c r="O412" s="2239">
        <v>2.66</v>
      </c>
      <c r="P412" s="2015"/>
      <c r="Q412" s="2015"/>
    </row>
    <row r="413" spans="1:23" s="15" customFormat="1" ht="18" customHeight="1" thickBot="1" x14ac:dyDescent="0.3">
      <c r="A413" s="4872"/>
      <c r="B413" s="4890"/>
      <c r="C413" s="4881"/>
      <c r="D413" s="4869"/>
      <c r="E413" s="1908"/>
      <c r="F413" s="4883"/>
      <c r="G413" s="4877"/>
      <c r="H413" s="4896"/>
      <c r="I413" s="5189"/>
      <c r="J413" s="4968"/>
      <c r="K413" s="2151" t="s">
        <v>134</v>
      </c>
      <c r="L413" s="2245">
        <v>0</v>
      </c>
      <c r="M413" s="1957"/>
      <c r="N413" s="2089"/>
      <c r="O413" s="2088"/>
    </row>
    <row r="414" spans="1:23" s="15" customFormat="1" ht="23.25" customHeight="1" thickBot="1" x14ac:dyDescent="0.3">
      <c r="A414" s="4873"/>
      <c r="B414" s="4891"/>
      <c r="C414" s="4882"/>
      <c r="D414" s="4870"/>
      <c r="E414" s="1908"/>
      <c r="F414" s="4883"/>
      <c r="G414" s="4877"/>
      <c r="H414" s="4896"/>
      <c r="I414" s="5189"/>
      <c r="J414" s="4969"/>
      <c r="K414" s="2244" t="s">
        <v>29</v>
      </c>
      <c r="L414" s="2243">
        <f>SUM(L411:L413)</f>
        <v>660.3</v>
      </c>
      <c r="M414" s="2060"/>
      <c r="N414" s="2059"/>
      <c r="O414" s="2058"/>
    </row>
    <row r="415" spans="1:23" s="15" customFormat="1" ht="24" customHeight="1" thickBot="1" x14ac:dyDescent="0.3">
      <c r="A415" s="4871" t="s">
        <v>103</v>
      </c>
      <c r="B415" s="4898" t="s">
        <v>33</v>
      </c>
      <c r="C415" s="4880" t="s">
        <v>35</v>
      </c>
      <c r="D415" s="4868" t="s">
        <v>103</v>
      </c>
      <c r="E415" s="1918"/>
      <c r="F415" s="5172" t="s">
        <v>789</v>
      </c>
      <c r="G415" s="4876" t="s">
        <v>438</v>
      </c>
      <c r="H415" s="4895" t="s">
        <v>40</v>
      </c>
      <c r="I415" s="5189"/>
      <c r="J415" s="4939" t="s">
        <v>278</v>
      </c>
      <c r="K415" s="288" t="s">
        <v>118</v>
      </c>
      <c r="L415" s="2242">
        <v>200</v>
      </c>
      <c r="M415" s="2241" t="s">
        <v>788</v>
      </c>
      <c r="N415" s="2240" t="s">
        <v>288</v>
      </c>
      <c r="O415" s="2239">
        <v>1.6</v>
      </c>
      <c r="P415" s="2015"/>
      <c r="Q415" s="2015"/>
      <c r="U415" s="1870"/>
    </row>
    <row r="416" spans="1:23" s="15" customFormat="1" ht="20.25" customHeight="1" thickBot="1" x14ac:dyDescent="0.3">
      <c r="A416" s="4872"/>
      <c r="B416" s="4890"/>
      <c r="C416" s="4881"/>
      <c r="D416" s="4869"/>
      <c r="E416" s="1908"/>
      <c r="F416" s="4883"/>
      <c r="G416" s="4877"/>
      <c r="H416" s="4896"/>
      <c r="I416" s="5189"/>
      <c r="J416" s="4968"/>
      <c r="K416" s="286" t="s">
        <v>199</v>
      </c>
      <c r="L416" s="2238"/>
      <c r="M416" s="2054"/>
      <c r="N416" s="2053"/>
      <c r="O416" s="2052"/>
    </row>
    <row r="417" spans="1:21" s="15" customFormat="1" ht="18" customHeight="1" thickBot="1" x14ac:dyDescent="0.3">
      <c r="A417" s="4872"/>
      <c r="B417" s="4890"/>
      <c r="C417" s="4881"/>
      <c r="D417" s="4869"/>
      <c r="E417" s="1908"/>
      <c r="F417" s="4883"/>
      <c r="G417" s="4877"/>
      <c r="H417" s="4896"/>
      <c r="I417" s="5189"/>
      <c r="J417" s="4968"/>
      <c r="K417" s="2159" t="s">
        <v>134</v>
      </c>
      <c r="L417" s="2237"/>
      <c r="M417" s="1912"/>
      <c r="N417" s="2076"/>
      <c r="O417" s="2075"/>
    </row>
    <row r="418" spans="1:21" s="15" customFormat="1" ht="18" customHeight="1" thickBot="1" x14ac:dyDescent="0.3">
      <c r="A418" s="4873"/>
      <c r="B418" s="4891"/>
      <c r="C418" s="4882"/>
      <c r="D418" s="4870"/>
      <c r="E418" s="1901"/>
      <c r="F418" s="2215"/>
      <c r="G418" s="4878"/>
      <c r="H418" s="4897"/>
      <c r="I418" s="5189"/>
      <c r="J418" s="4969"/>
      <c r="K418" s="2148" t="s">
        <v>29</v>
      </c>
      <c r="L418" s="2236">
        <f>SUM(L415:L417)</f>
        <v>200</v>
      </c>
      <c r="M418" s="1986"/>
      <c r="N418" s="2115"/>
      <c r="O418" s="1984"/>
    </row>
    <row r="419" spans="1:21" s="15" customFormat="1" ht="16.5" customHeight="1" thickBot="1" x14ac:dyDescent="0.3">
      <c r="A419" s="4871" t="s">
        <v>103</v>
      </c>
      <c r="B419" s="4898" t="s">
        <v>33</v>
      </c>
      <c r="C419" s="4880" t="s">
        <v>35</v>
      </c>
      <c r="D419" s="4868" t="s">
        <v>101</v>
      </c>
      <c r="E419" s="1918"/>
      <c r="F419" s="5172" t="s">
        <v>787</v>
      </c>
      <c r="G419" s="4876" t="s">
        <v>438</v>
      </c>
      <c r="H419" s="4895" t="s">
        <v>40</v>
      </c>
      <c r="I419" s="5189"/>
      <c r="J419" s="4939" t="s">
        <v>278</v>
      </c>
      <c r="K419" s="2156" t="s">
        <v>118</v>
      </c>
      <c r="L419" s="2155">
        <v>5</v>
      </c>
      <c r="M419" s="2235" t="s">
        <v>786</v>
      </c>
      <c r="N419" s="2234" t="s">
        <v>46</v>
      </c>
      <c r="O419" s="2233">
        <v>1</v>
      </c>
      <c r="P419" s="2015"/>
      <c r="Q419" s="2015"/>
    </row>
    <row r="420" spans="1:21" s="15" customFormat="1" ht="18" customHeight="1" thickBot="1" x14ac:dyDescent="0.3">
      <c r="A420" s="4872"/>
      <c r="B420" s="4890"/>
      <c r="C420" s="4881"/>
      <c r="D420" s="4869"/>
      <c r="E420" s="1908"/>
      <c r="F420" s="4883"/>
      <c r="G420" s="4877"/>
      <c r="H420" s="4896"/>
      <c r="I420" s="5189"/>
      <c r="J420" s="4968"/>
      <c r="K420" s="2151" t="s">
        <v>199</v>
      </c>
      <c r="L420" s="2232"/>
      <c r="M420" s="2060"/>
      <c r="N420" s="2059"/>
      <c r="O420" s="2231"/>
    </row>
    <row r="421" spans="1:21" s="15" customFormat="1" ht="17.25" customHeight="1" thickBot="1" x14ac:dyDescent="0.3">
      <c r="A421" s="4872"/>
      <c r="B421" s="4890"/>
      <c r="C421" s="4881"/>
      <c r="D421" s="4869"/>
      <c r="E421" s="1908"/>
      <c r="F421" s="4883"/>
      <c r="G421" s="4877"/>
      <c r="H421" s="4896"/>
      <c r="I421" s="5189"/>
      <c r="J421" s="4968"/>
      <c r="K421" s="288" t="s">
        <v>134</v>
      </c>
      <c r="L421" s="2230">
        <v>0</v>
      </c>
      <c r="M421" s="1957"/>
      <c r="N421" s="2089"/>
      <c r="O421" s="2132"/>
    </row>
    <row r="422" spans="1:21" s="15" customFormat="1" ht="16.5" customHeight="1" thickBot="1" x14ac:dyDescent="0.3">
      <c r="A422" s="4873"/>
      <c r="B422" s="4891"/>
      <c r="C422" s="4882"/>
      <c r="D422" s="4870"/>
      <c r="E422" s="1901"/>
      <c r="F422" s="5173"/>
      <c r="G422" s="4878"/>
      <c r="H422" s="4897"/>
      <c r="I422" s="5190"/>
      <c r="J422" s="4969"/>
      <c r="K422" s="2148" t="s">
        <v>29</v>
      </c>
      <c r="L422" s="2147">
        <f>SUM(L419:L421)</f>
        <v>5</v>
      </c>
      <c r="M422" s="1986"/>
      <c r="N422" s="2115"/>
      <c r="O422" s="2114"/>
    </row>
    <row r="423" spans="1:21" s="15" customFormat="1" ht="12.75" customHeight="1" thickBot="1" x14ac:dyDescent="0.3">
      <c r="A423" s="4871" t="s">
        <v>103</v>
      </c>
      <c r="B423" s="4898" t="s">
        <v>33</v>
      </c>
      <c r="C423" s="4880" t="s">
        <v>103</v>
      </c>
      <c r="D423" s="4076" t="s">
        <v>782</v>
      </c>
      <c r="E423" s="4077"/>
      <c r="F423" s="4078"/>
      <c r="G423" s="4876" t="s">
        <v>785</v>
      </c>
      <c r="H423" s="5226" t="s">
        <v>40</v>
      </c>
      <c r="I423" s="4861" t="s">
        <v>716</v>
      </c>
      <c r="J423" s="4973" t="s">
        <v>278</v>
      </c>
      <c r="K423" s="2176" t="s">
        <v>118</v>
      </c>
      <c r="L423" s="2175">
        <f>L427</f>
        <v>10</v>
      </c>
      <c r="M423" s="2162" t="s">
        <v>784</v>
      </c>
      <c r="N423" s="2229" t="s">
        <v>288</v>
      </c>
      <c r="O423" s="2194">
        <v>10.4</v>
      </c>
      <c r="P423" s="2007"/>
      <c r="Q423" s="2007"/>
    </row>
    <row r="424" spans="1:21" s="15" customFormat="1" ht="18" customHeight="1" thickBot="1" x14ac:dyDescent="0.3">
      <c r="A424" s="4872"/>
      <c r="B424" s="4890"/>
      <c r="C424" s="4881"/>
      <c r="D424" s="4079"/>
      <c r="E424" s="4080"/>
      <c r="F424" s="4081"/>
      <c r="G424" s="4877"/>
      <c r="H424" s="5162"/>
      <c r="I424" s="4862"/>
      <c r="J424" s="4974"/>
      <c r="K424" s="2174" t="s">
        <v>199</v>
      </c>
      <c r="L424" s="2170"/>
      <c r="M424" s="4978" t="s">
        <v>783</v>
      </c>
      <c r="N424" s="2228" t="s">
        <v>288</v>
      </c>
      <c r="O424" s="4976">
        <v>15</v>
      </c>
      <c r="P424" s="2226"/>
      <c r="Q424" s="2226"/>
    </row>
    <row r="425" spans="1:21" s="15" customFormat="1" ht="20.25" customHeight="1" thickBot="1" x14ac:dyDescent="0.3">
      <c r="A425" s="4872"/>
      <c r="B425" s="4890"/>
      <c r="C425" s="4881"/>
      <c r="D425" s="4079"/>
      <c r="E425" s="4080"/>
      <c r="F425" s="4081"/>
      <c r="G425" s="4877"/>
      <c r="H425" s="5162"/>
      <c r="I425" s="4862"/>
      <c r="J425" s="4974"/>
      <c r="K425" s="2173" t="s">
        <v>134</v>
      </c>
      <c r="L425" s="2170">
        <f>L428</f>
        <v>0</v>
      </c>
      <c r="M425" s="4930"/>
      <c r="N425" s="2010"/>
      <c r="O425" s="4977"/>
      <c r="P425" s="2226"/>
      <c r="Q425" s="2226"/>
    </row>
    <row r="426" spans="1:21" s="15" customFormat="1" ht="12.75" customHeight="1" thickBot="1" x14ac:dyDescent="0.3">
      <c r="A426" s="4873"/>
      <c r="B426" s="4891"/>
      <c r="C426" s="4882"/>
      <c r="D426" s="5169"/>
      <c r="E426" s="5170"/>
      <c r="F426" s="5171"/>
      <c r="G426" s="4877"/>
      <c r="H426" s="5162"/>
      <c r="I426" s="4862"/>
      <c r="J426" s="4974"/>
      <c r="K426" s="2171" t="s">
        <v>29</v>
      </c>
      <c r="L426" s="2170">
        <f>SUM(L423:L425)</f>
        <v>10</v>
      </c>
      <c r="M426" s="2225"/>
      <c r="N426" s="2224"/>
      <c r="O426" s="2223"/>
      <c r="P426" s="2211"/>
      <c r="Q426" s="2211"/>
    </row>
    <row r="427" spans="1:21" s="15" customFormat="1" ht="16.5" customHeight="1" x14ac:dyDescent="0.25">
      <c r="A427" s="1909" t="s">
        <v>103</v>
      </c>
      <c r="B427" s="2113" t="s">
        <v>33</v>
      </c>
      <c r="C427" s="1976" t="s">
        <v>103</v>
      </c>
      <c r="D427" s="1959" t="s">
        <v>33</v>
      </c>
      <c r="E427" s="2214"/>
      <c r="F427" s="4038" t="s">
        <v>782</v>
      </c>
      <c r="G427" s="4877"/>
      <c r="H427" s="5162"/>
      <c r="I427" s="4862"/>
      <c r="J427" s="4974"/>
      <c r="K427" s="2222" t="s">
        <v>118</v>
      </c>
      <c r="L427" s="2221">
        <v>10</v>
      </c>
      <c r="M427" s="2218"/>
      <c r="N427" s="2217"/>
      <c r="O427" s="2216"/>
      <c r="P427" s="2211"/>
      <c r="Q427" s="2211"/>
      <c r="U427" s="1870"/>
    </row>
    <row r="428" spans="1:21" s="15" customFormat="1" ht="17.25" customHeight="1" thickBot="1" x14ac:dyDescent="0.3">
      <c r="A428" s="1909"/>
      <c r="B428" s="2113"/>
      <c r="C428" s="1976"/>
      <c r="D428" s="1952"/>
      <c r="E428" s="2214"/>
      <c r="F428" s="4867"/>
      <c r="G428" s="4877"/>
      <c r="H428" s="5162"/>
      <c r="I428" s="4862"/>
      <c r="J428" s="4974"/>
      <c r="K428" s="2220" t="s">
        <v>134</v>
      </c>
      <c r="L428" s="2219"/>
      <c r="M428" s="2218"/>
      <c r="N428" s="2217"/>
      <c r="O428" s="2216"/>
      <c r="P428" s="2211"/>
      <c r="Q428" s="2211"/>
    </row>
    <row r="429" spans="1:21" s="15" customFormat="1" ht="16.5" customHeight="1" thickBot="1" x14ac:dyDescent="0.3">
      <c r="A429" s="1909"/>
      <c r="B429" s="2113"/>
      <c r="C429" s="1976"/>
      <c r="D429" s="2215"/>
      <c r="E429" s="2214"/>
      <c r="F429" s="4031"/>
      <c r="G429" s="4878"/>
      <c r="H429" s="5227"/>
      <c r="I429" s="4863"/>
      <c r="J429" s="4975"/>
      <c r="K429" s="2213" t="s">
        <v>29</v>
      </c>
      <c r="L429" s="2147">
        <f>SUM(L427)</f>
        <v>10</v>
      </c>
      <c r="M429" s="2198"/>
      <c r="N429" s="2197"/>
      <c r="O429" s="2212"/>
      <c r="P429" s="2211"/>
      <c r="Q429" s="2211"/>
    </row>
    <row r="430" spans="1:21" s="15" customFormat="1" ht="15" customHeight="1" thickBot="1" x14ac:dyDescent="0.3">
      <c r="A430" s="1919" t="s">
        <v>103</v>
      </c>
      <c r="B430" s="2100" t="s">
        <v>33</v>
      </c>
      <c r="C430" s="1960" t="s">
        <v>101</v>
      </c>
      <c r="D430" s="4076" t="s">
        <v>781</v>
      </c>
      <c r="E430" s="4077"/>
      <c r="F430" s="4078"/>
      <c r="G430" s="4876" t="s">
        <v>780</v>
      </c>
      <c r="H430" s="4895" t="s">
        <v>40</v>
      </c>
      <c r="I430" s="1979" t="s">
        <v>689</v>
      </c>
      <c r="J430" s="4864" t="s">
        <v>688</v>
      </c>
      <c r="K430" s="2176" t="s">
        <v>118</v>
      </c>
      <c r="L430" s="2209">
        <f>L434</f>
        <v>40</v>
      </c>
      <c r="M430" s="1957"/>
      <c r="N430" s="2089"/>
      <c r="O430" s="2088"/>
    </row>
    <row r="431" spans="1:21" s="15" customFormat="1" ht="15" customHeight="1" thickBot="1" x14ac:dyDescent="0.3">
      <c r="A431" s="1955"/>
      <c r="B431" s="2057"/>
      <c r="C431" s="1953"/>
      <c r="D431" s="4079"/>
      <c r="E431" s="4080"/>
      <c r="F431" s="4081"/>
      <c r="G431" s="4877"/>
      <c r="H431" s="4896"/>
      <c r="I431" s="1975"/>
      <c r="J431" s="4865"/>
      <c r="K431" s="2173" t="s">
        <v>199</v>
      </c>
      <c r="L431" s="2207">
        <f>L435</f>
        <v>65.5</v>
      </c>
      <c r="M431" s="1950"/>
      <c r="N431" s="1936"/>
      <c r="O431" s="1988"/>
      <c r="U431" s="1870"/>
    </row>
    <row r="432" spans="1:21" s="15" customFormat="1" ht="15" customHeight="1" thickBot="1" x14ac:dyDescent="0.3">
      <c r="A432" s="1955"/>
      <c r="B432" s="2057"/>
      <c r="C432" s="1953"/>
      <c r="D432" s="4079"/>
      <c r="E432" s="4080"/>
      <c r="F432" s="4081"/>
      <c r="G432" s="4877"/>
      <c r="H432" s="4896"/>
      <c r="I432" s="1975"/>
      <c r="J432" s="4968"/>
      <c r="K432" s="2210" t="s">
        <v>134</v>
      </c>
      <c r="L432" s="2209">
        <f>L436</f>
        <v>0</v>
      </c>
      <c r="M432" s="1950"/>
      <c r="N432" s="1936"/>
      <c r="O432" s="1988"/>
    </row>
    <row r="433" spans="1:23" s="15" customFormat="1" ht="20.25" customHeight="1" thickBot="1" x14ac:dyDescent="0.3">
      <c r="A433" s="1948"/>
      <c r="B433" s="2199"/>
      <c r="C433" s="1946"/>
      <c r="D433" s="5169"/>
      <c r="E433" s="5170"/>
      <c r="F433" s="5171"/>
      <c r="G433" s="4877"/>
      <c r="H433" s="4896"/>
      <c r="I433" s="1975"/>
      <c r="J433" s="4969"/>
      <c r="K433" s="2208" t="s">
        <v>29</v>
      </c>
      <c r="L433" s="2207">
        <f>SUM(L430:L432)</f>
        <v>105.5</v>
      </c>
      <c r="M433" s="1986"/>
      <c r="N433" s="2115"/>
      <c r="O433" s="1984"/>
    </row>
    <row r="434" spans="1:23" s="15" customFormat="1" ht="20.25" customHeight="1" thickBot="1" x14ac:dyDescent="0.3">
      <c r="A434" s="4871" t="s">
        <v>103</v>
      </c>
      <c r="B434" s="2100" t="s">
        <v>33</v>
      </c>
      <c r="C434" s="1960" t="s">
        <v>101</v>
      </c>
      <c r="D434" s="1959" t="s">
        <v>33</v>
      </c>
      <c r="E434" s="1918"/>
      <c r="F434" s="3978" t="s">
        <v>779</v>
      </c>
      <c r="G434" s="4877"/>
      <c r="H434" s="4896"/>
      <c r="I434" s="1975" t="s">
        <v>689</v>
      </c>
      <c r="J434" s="4864" t="s">
        <v>688</v>
      </c>
      <c r="K434" s="286" t="s">
        <v>118</v>
      </c>
      <c r="L434" s="2155">
        <v>40</v>
      </c>
      <c r="M434" s="4091" t="s">
        <v>778</v>
      </c>
      <c r="N434" s="5021" t="s">
        <v>46</v>
      </c>
      <c r="O434" s="4992"/>
      <c r="P434" s="1871"/>
      <c r="Q434" s="1871"/>
    </row>
    <row r="435" spans="1:23" s="15" customFormat="1" ht="15" customHeight="1" thickBot="1" x14ac:dyDescent="0.3">
      <c r="A435" s="4872"/>
      <c r="B435" s="2057"/>
      <c r="C435" s="1953"/>
      <c r="D435" s="1952"/>
      <c r="E435" s="1908"/>
      <c r="F435" s="3979"/>
      <c r="G435" s="4877"/>
      <c r="H435" s="4896"/>
      <c r="I435" s="1975"/>
      <c r="J435" s="4865"/>
      <c r="K435" s="2204" t="s">
        <v>199</v>
      </c>
      <c r="L435" s="2203">
        <v>65.5</v>
      </c>
      <c r="M435" s="4930"/>
      <c r="N435" s="5022"/>
      <c r="O435" s="4993"/>
      <c r="P435" s="1871"/>
      <c r="Q435" s="1871"/>
      <c r="R435" s="1870"/>
      <c r="U435" s="1870"/>
    </row>
    <row r="436" spans="1:23" s="15" customFormat="1" ht="13.5" customHeight="1" thickBot="1" x14ac:dyDescent="0.3">
      <c r="A436" s="4872"/>
      <c r="B436" s="2057"/>
      <c r="C436" s="1953"/>
      <c r="D436" s="1952"/>
      <c r="E436" s="1908"/>
      <c r="F436" s="3979"/>
      <c r="G436" s="4877"/>
      <c r="H436" s="4896"/>
      <c r="I436" s="1975"/>
      <c r="J436" s="4968"/>
      <c r="K436" s="2151" t="s">
        <v>134</v>
      </c>
      <c r="L436" s="2201"/>
      <c r="M436" s="2180" t="s">
        <v>777</v>
      </c>
      <c r="N436" s="2179" t="s">
        <v>46</v>
      </c>
      <c r="O436" s="2200">
        <v>1</v>
      </c>
      <c r="P436" s="1871"/>
      <c r="Q436" s="1871"/>
    </row>
    <row r="437" spans="1:23" s="15" customFormat="1" ht="16.5" customHeight="1" thickBot="1" x14ac:dyDescent="0.3">
      <c r="A437" s="4873"/>
      <c r="B437" s="2199"/>
      <c r="C437" s="1946"/>
      <c r="D437" s="1945"/>
      <c r="E437" s="1901"/>
      <c r="F437" s="3980"/>
      <c r="G437" s="4878"/>
      <c r="H437" s="4897"/>
      <c r="I437" s="1973"/>
      <c r="J437" s="4969"/>
      <c r="K437" s="2148" t="s">
        <v>29</v>
      </c>
      <c r="L437" s="2147">
        <f>SUM(L434:L436)</f>
        <v>105.5</v>
      </c>
      <c r="M437" s="2198"/>
      <c r="N437" s="2197"/>
      <c r="O437" s="1984"/>
    </row>
    <row r="438" spans="1:23" s="15" customFormat="1" ht="17.25" customHeight="1" thickBot="1" x14ac:dyDescent="0.3">
      <c r="A438" s="4871" t="s">
        <v>103</v>
      </c>
      <c r="B438" s="4898" t="s">
        <v>33</v>
      </c>
      <c r="C438" s="4880" t="s">
        <v>97</v>
      </c>
      <c r="D438" s="4076" t="s">
        <v>776</v>
      </c>
      <c r="E438" s="4077"/>
      <c r="F438" s="4078"/>
      <c r="G438" s="4876" t="s">
        <v>770</v>
      </c>
      <c r="H438" s="4895" t="s">
        <v>40</v>
      </c>
      <c r="I438" s="4861" t="s">
        <v>716</v>
      </c>
      <c r="J438" s="5246" t="s">
        <v>278</v>
      </c>
      <c r="K438" s="2176" t="s">
        <v>118</v>
      </c>
      <c r="L438" s="2175">
        <f>L442+L446+L450</f>
        <v>124</v>
      </c>
      <c r="M438" s="2196"/>
      <c r="N438" s="2195"/>
      <c r="O438" s="2194"/>
      <c r="P438" s="2007"/>
      <c r="Q438" s="2007"/>
    </row>
    <row r="439" spans="1:23" s="15" customFormat="1" ht="15" customHeight="1" thickBot="1" x14ac:dyDescent="0.3">
      <c r="A439" s="4872"/>
      <c r="B439" s="4890"/>
      <c r="C439" s="4881"/>
      <c r="D439" s="4079"/>
      <c r="E439" s="4080"/>
      <c r="F439" s="4081"/>
      <c r="G439" s="4877"/>
      <c r="H439" s="4896"/>
      <c r="I439" s="4862"/>
      <c r="J439" s="5247"/>
      <c r="K439" s="2174" t="s">
        <v>199</v>
      </c>
      <c r="L439" s="2191">
        <f>L443+L447+L451</f>
        <v>209.5</v>
      </c>
      <c r="M439" s="2193"/>
      <c r="N439" s="1936"/>
      <c r="O439" s="1988"/>
    </row>
    <row r="440" spans="1:23" s="15" customFormat="1" ht="15" customHeight="1" thickBot="1" x14ac:dyDescent="0.3">
      <c r="A440" s="4872"/>
      <c r="B440" s="4890"/>
      <c r="C440" s="4881"/>
      <c r="D440" s="4079"/>
      <c r="E440" s="4080"/>
      <c r="F440" s="4081"/>
      <c r="G440" s="4877"/>
      <c r="H440" s="4896"/>
      <c r="I440" s="4862"/>
      <c r="J440" s="5247"/>
      <c r="K440" s="2174" t="s">
        <v>134</v>
      </c>
      <c r="L440" s="2170">
        <f>L444+L448+L452</f>
        <v>0</v>
      </c>
      <c r="M440" s="1950"/>
      <c r="N440" s="1936"/>
      <c r="O440" s="1988"/>
    </row>
    <row r="441" spans="1:23" s="15" customFormat="1" ht="15" customHeight="1" thickBot="1" x14ac:dyDescent="0.3">
      <c r="A441" s="4873"/>
      <c r="B441" s="4891"/>
      <c r="C441" s="4882"/>
      <c r="D441" s="5169"/>
      <c r="E441" s="5170"/>
      <c r="F441" s="5171"/>
      <c r="G441" s="4878"/>
      <c r="H441" s="4897"/>
      <c r="I441" s="4862"/>
      <c r="J441" s="5248"/>
      <c r="K441" s="2041" t="s">
        <v>29</v>
      </c>
      <c r="L441" s="2191">
        <f>SUM(L438:L440)</f>
        <v>333.5</v>
      </c>
      <c r="M441" s="1986"/>
      <c r="N441" s="2115"/>
      <c r="O441" s="1984"/>
    </row>
    <row r="442" spans="1:23" s="15" customFormat="1" ht="24" customHeight="1" thickBot="1" x14ac:dyDescent="0.3">
      <c r="A442" s="4871" t="s">
        <v>103</v>
      </c>
      <c r="B442" s="4898" t="s">
        <v>33</v>
      </c>
      <c r="C442" s="4880" t="s">
        <v>97</v>
      </c>
      <c r="D442" s="4868" t="s">
        <v>33</v>
      </c>
      <c r="E442" s="1918"/>
      <c r="F442" s="4038" t="s">
        <v>775</v>
      </c>
      <c r="G442" s="4876" t="s">
        <v>770</v>
      </c>
      <c r="H442" s="4895" t="s">
        <v>40</v>
      </c>
      <c r="I442" s="4862"/>
      <c r="J442" s="4998"/>
      <c r="K442" s="2156" t="s">
        <v>118</v>
      </c>
      <c r="L442" s="2155">
        <v>30</v>
      </c>
      <c r="M442" s="2183" t="s">
        <v>774</v>
      </c>
      <c r="N442" s="2182" t="s">
        <v>46</v>
      </c>
      <c r="O442" s="2190">
        <v>15</v>
      </c>
      <c r="P442" s="2185"/>
      <c r="Q442" s="2185"/>
    </row>
    <row r="443" spans="1:23" s="15" customFormat="1" ht="22.5" customHeight="1" thickBot="1" x14ac:dyDescent="0.3">
      <c r="A443" s="4872"/>
      <c r="B443" s="4890"/>
      <c r="C443" s="4881"/>
      <c r="D443" s="4869"/>
      <c r="E443" s="1908"/>
      <c r="F443" s="4867"/>
      <c r="G443" s="4877"/>
      <c r="H443" s="4896"/>
      <c r="I443" s="4862"/>
      <c r="J443" s="4968"/>
      <c r="K443" s="2151" t="s">
        <v>199</v>
      </c>
      <c r="L443" s="2189">
        <v>70</v>
      </c>
      <c r="M443" s="2060"/>
      <c r="N443" s="2059"/>
      <c r="O443" s="2058"/>
    </row>
    <row r="444" spans="1:23" s="15" customFormat="1" ht="15" customHeight="1" thickBot="1" x14ac:dyDescent="0.3">
      <c r="A444" s="4872"/>
      <c r="B444" s="4890"/>
      <c r="C444" s="4881"/>
      <c r="D444" s="4869"/>
      <c r="E444" s="1908"/>
      <c r="F444" s="4867"/>
      <c r="G444" s="4877"/>
      <c r="H444" s="4896"/>
      <c r="I444" s="4862"/>
      <c r="J444" s="4968"/>
      <c r="K444" s="288" t="s">
        <v>134</v>
      </c>
      <c r="L444" s="2155">
        <v>0</v>
      </c>
      <c r="M444" s="1957"/>
      <c r="N444" s="2089"/>
      <c r="O444" s="2088"/>
      <c r="W444" s="1870"/>
    </row>
    <row r="445" spans="1:23" s="15" customFormat="1" ht="13.5" customHeight="1" thickBot="1" x14ac:dyDescent="0.3">
      <c r="A445" s="4873"/>
      <c r="B445" s="4891"/>
      <c r="C445" s="4882"/>
      <c r="D445" s="4870"/>
      <c r="E445" s="1901"/>
      <c r="F445" s="4031"/>
      <c r="G445" s="4878"/>
      <c r="H445" s="4897"/>
      <c r="I445" s="4862"/>
      <c r="J445" s="4969"/>
      <c r="K445" s="2148" t="s">
        <v>29</v>
      </c>
      <c r="L445" s="2147">
        <f>SUM(L442:L444)</f>
        <v>100</v>
      </c>
      <c r="M445" s="1986"/>
      <c r="N445" s="2115"/>
      <c r="O445" s="1984"/>
    </row>
    <row r="446" spans="1:23" s="15" customFormat="1" ht="15" customHeight="1" thickBot="1" x14ac:dyDescent="0.3">
      <c r="A446" s="4871" t="s">
        <v>103</v>
      </c>
      <c r="B446" s="4898" t="s">
        <v>33</v>
      </c>
      <c r="C446" s="4880" t="s">
        <v>97</v>
      </c>
      <c r="D446" s="4868" t="s">
        <v>35</v>
      </c>
      <c r="E446" s="1918"/>
      <c r="F446" s="4038" t="s">
        <v>773</v>
      </c>
      <c r="G446" s="4876" t="s">
        <v>770</v>
      </c>
      <c r="H446" s="4895" t="s">
        <v>40</v>
      </c>
      <c r="I446" s="4862"/>
      <c r="J446" s="4998"/>
      <c r="K446" s="286" t="s">
        <v>118</v>
      </c>
      <c r="L446" s="2155">
        <v>24</v>
      </c>
      <c r="M446" s="2188" t="s">
        <v>772</v>
      </c>
      <c r="N446" s="2187" t="s">
        <v>46</v>
      </c>
      <c r="O446" s="2186">
        <v>10</v>
      </c>
      <c r="P446" s="2185"/>
      <c r="Q446" s="2185"/>
    </row>
    <row r="447" spans="1:23" s="15" customFormat="1" ht="25.5" customHeight="1" thickBot="1" x14ac:dyDescent="0.3">
      <c r="A447" s="4872"/>
      <c r="B447" s="4890"/>
      <c r="C447" s="4881"/>
      <c r="D447" s="4869"/>
      <c r="E447" s="1908"/>
      <c r="F447" s="4867"/>
      <c r="G447" s="4877"/>
      <c r="H447" s="4896"/>
      <c r="I447" s="4862"/>
      <c r="J447" s="4968"/>
      <c r="K447" s="286" t="s">
        <v>199</v>
      </c>
      <c r="L447" s="2184">
        <v>139.5</v>
      </c>
      <c r="M447" s="2054"/>
      <c r="N447" s="2053"/>
      <c r="O447" s="2052"/>
      <c r="S447" s="1870"/>
      <c r="T447" s="1870"/>
    </row>
    <row r="448" spans="1:23" s="15" customFormat="1" ht="23.25" customHeight="1" thickBot="1" x14ac:dyDescent="0.3">
      <c r="A448" s="4872"/>
      <c r="B448" s="4890"/>
      <c r="C448" s="4881"/>
      <c r="D448" s="4869"/>
      <c r="E448" s="1908"/>
      <c r="F448" s="4867"/>
      <c r="G448" s="4877"/>
      <c r="H448" s="4896"/>
      <c r="I448" s="4862"/>
      <c r="J448" s="4968"/>
      <c r="K448" s="2159" t="s">
        <v>134</v>
      </c>
      <c r="L448" s="1992">
        <v>0</v>
      </c>
      <c r="M448" s="1912"/>
      <c r="N448" s="2076"/>
      <c r="O448" s="2075"/>
    </row>
    <row r="449" spans="1:23" s="15" customFormat="1" ht="21.75" customHeight="1" thickBot="1" x14ac:dyDescent="0.3">
      <c r="A449" s="4873"/>
      <c r="B449" s="4891"/>
      <c r="C449" s="4882"/>
      <c r="D449" s="4870"/>
      <c r="E449" s="1901"/>
      <c r="F449" s="4031"/>
      <c r="G449" s="4878"/>
      <c r="H449" s="4897"/>
      <c r="I449" s="4862"/>
      <c r="J449" s="4969"/>
      <c r="K449" s="2148" t="s">
        <v>29</v>
      </c>
      <c r="L449" s="2147">
        <f>SUM(L446:L448)</f>
        <v>163.5</v>
      </c>
      <c r="M449" s="1986"/>
      <c r="N449" s="2115"/>
      <c r="O449" s="1984"/>
    </row>
    <row r="450" spans="1:23" s="15" customFormat="1" ht="16.5" customHeight="1" thickBot="1" x14ac:dyDescent="0.3">
      <c r="A450" s="4871" t="s">
        <v>103</v>
      </c>
      <c r="B450" s="4898" t="s">
        <v>33</v>
      </c>
      <c r="C450" s="4880" t="s">
        <v>97</v>
      </c>
      <c r="D450" s="4868" t="s">
        <v>103</v>
      </c>
      <c r="E450" s="1918"/>
      <c r="F450" s="5179" t="s">
        <v>771</v>
      </c>
      <c r="G450" s="4876" t="s">
        <v>770</v>
      </c>
      <c r="H450" s="4895" t="s">
        <v>40</v>
      </c>
      <c r="I450" s="4862"/>
      <c r="J450" s="4998"/>
      <c r="K450" s="2156" t="s">
        <v>118</v>
      </c>
      <c r="L450" s="2155">
        <v>70</v>
      </c>
      <c r="M450" s="2183" t="s">
        <v>769</v>
      </c>
      <c r="N450" s="2182" t="s">
        <v>46</v>
      </c>
      <c r="O450" s="2181">
        <v>1</v>
      </c>
      <c r="P450" s="2177"/>
      <c r="Q450" s="2177"/>
      <c r="W450" s="1870"/>
    </row>
    <row r="451" spans="1:23" s="15" customFormat="1" ht="15.75" customHeight="1" thickBot="1" x14ac:dyDescent="0.3">
      <c r="A451" s="4872"/>
      <c r="B451" s="4890"/>
      <c r="C451" s="4881"/>
      <c r="D451" s="4869"/>
      <c r="E451" s="1908"/>
      <c r="F451" s="5180"/>
      <c r="G451" s="4877"/>
      <c r="H451" s="4896"/>
      <c r="I451" s="4862"/>
      <c r="J451" s="4968"/>
      <c r="K451" s="2153" t="s">
        <v>199</v>
      </c>
      <c r="L451" s="1992"/>
      <c r="M451" s="2180" t="s">
        <v>768</v>
      </c>
      <c r="N451" s="2179" t="s">
        <v>46</v>
      </c>
      <c r="O451" s="2178">
        <v>1</v>
      </c>
      <c r="P451" s="2177"/>
      <c r="Q451" s="2177"/>
    </row>
    <row r="452" spans="1:23" s="15" customFormat="1" ht="20.25" customHeight="1" thickBot="1" x14ac:dyDescent="0.3">
      <c r="A452" s="4872"/>
      <c r="B452" s="4890"/>
      <c r="C452" s="4881"/>
      <c r="D452" s="4869"/>
      <c r="E452" s="1908"/>
      <c r="F452" s="5180"/>
      <c r="G452" s="4877"/>
      <c r="H452" s="4896"/>
      <c r="I452" s="4862"/>
      <c r="J452" s="4968"/>
      <c r="K452" s="2151" t="s">
        <v>134</v>
      </c>
      <c r="L452" s="1992"/>
      <c r="M452" s="1950"/>
      <c r="N452" s="1936"/>
      <c r="O452" s="1988"/>
    </row>
    <row r="453" spans="1:23" s="15" customFormat="1" ht="15.75" customHeight="1" thickBot="1" x14ac:dyDescent="0.3">
      <c r="A453" s="4873"/>
      <c r="B453" s="4891"/>
      <c r="C453" s="4882"/>
      <c r="D453" s="4870"/>
      <c r="E453" s="1901"/>
      <c r="F453" s="5181"/>
      <c r="G453" s="4878"/>
      <c r="H453" s="4897"/>
      <c r="I453" s="4863"/>
      <c r="J453" s="4969"/>
      <c r="K453" s="2148" t="s">
        <v>29</v>
      </c>
      <c r="L453" s="2147">
        <f>SUM(L450:L452)</f>
        <v>70</v>
      </c>
      <c r="M453" s="1986"/>
      <c r="N453" s="2115"/>
      <c r="O453" s="1984"/>
    </row>
    <row r="454" spans="1:23" s="15" customFormat="1" ht="15" customHeight="1" thickBot="1" x14ac:dyDescent="0.3">
      <c r="A454" s="4871" t="s">
        <v>103</v>
      </c>
      <c r="B454" s="4898" t="s">
        <v>33</v>
      </c>
      <c r="C454" s="5025" t="s">
        <v>91</v>
      </c>
      <c r="D454" s="4076" t="s">
        <v>767</v>
      </c>
      <c r="E454" s="4077"/>
      <c r="F454" s="4078"/>
      <c r="G454" s="4876" t="s">
        <v>760</v>
      </c>
      <c r="H454" s="4895" t="s">
        <v>40</v>
      </c>
      <c r="I454" s="4861" t="s">
        <v>716</v>
      </c>
      <c r="J454" s="4864" t="s">
        <v>278</v>
      </c>
      <c r="K454" s="2176" t="s">
        <v>118</v>
      </c>
      <c r="L454" s="2175">
        <f>L458+L462+L466</f>
        <v>625</v>
      </c>
      <c r="M454" s="1957"/>
      <c r="N454" s="2089"/>
      <c r="O454" s="2088"/>
    </row>
    <row r="455" spans="1:23" s="15" customFormat="1" ht="15" customHeight="1" thickBot="1" x14ac:dyDescent="0.3">
      <c r="A455" s="4872"/>
      <c r="B455" s="4890"/>
      <c r="C455" s="5026"/>
      <c r="D455" s="4079"/>
      <c r="E455" s="4080"/>
      <c r="F455" s="4081"/>
      <c r="G455" s="4877"/>
      <c r="H455" s="4896"/>
      <c r="I455" s="4862"/>
      <c r="J455" s="4865"/>
      <c r="K455" s="2174" t="s">
        <v>199</v>
      </c>
      <c r="L455" s="2170">
        <f>L459+L463+L467</f>
        <v>0</v>
      </c>
      <c r="M455" s="1950"/>
      <c r="N455" s="1936"/>
      <c r="O455" s="1988"/>
    </row>
    <row r="456" spans="1:23" s="15" customFormat="1" ht="15" customHeight="1" thickBot="1" x14ac:dyDescent="0.3">
      <c r="A456" s="4872"/>
      <c r="B456" s="4890"/>
      <c r="C456" s="5026"/>
      <c r="D456" s="4079"/>
      <c r="E456" s="4080"/>
      <c r="F456" s="4081"/>
      <c r="G456" s="4877"/>
      <c r="H456" s="4896"/>
      <c r="I456" s="4862"/>
      <c r="J456" s="4968"/>
      <c r="K456" s="2173" t="s">
        <v>134</v>
      </c>
      <c r="L456" s="2172">
        <f>L460+L464+L468</f>
        <v>0</v>
      </c>
      <c r="M456" s="1950"/>
      <c r="N456" s="1936"/>
      <c r="O456" s="1988"/>
    </row>
    <row r="457" spans="1:23" s="15" customFormat="1" ht="18.75" customHeight="1" thickBot="1" x14ac:dyDescent="0.3">
      <c r="A457" s="4873"/>
      <c r="B457" s="4891"/>
      <c r="C457" s="5027"/>
      <c r="D457" s="5169"/>
      <c r="E457" s="5170"/>
      <c r="F457" s="5171"/>
      <c r="G457" s="4878"/>
      <c r="H457" s="4897"/>
      <c r="I457" s="4862"/>
      <c r="J457" s="4969"/>
      <c r="K457" s="2171" t="s">
        <v>29</v>
      </c>
      <c r="L457" s="2170">
        <f>SUM(L454:L456)</f>
        <v>625</v>
      </c>
      <c r="M457" s="1986"/>
      <c r="N457" s="2115"/>
      <c r="O457" s="1984"/>
    </row>
    <row r="458" spans="1:23" s="15" customFormat="1" ht="17.25" customHeight="1" thickBot="1" x14ac:dyDescent="0.3">
      <c r="A458" s="4872" t="s">
        <v>103</v>
      </c>
      <c r="B458" s="4890" t="s">
        <v>33</v>
      </c>
      <c r="C458" s="5026" t="s">
        <v>91</v>
      </c>
      <c r="D458" s="4869" t="s">
        <v>33</v>
      </c>
      <c r="E458" s="1908"/>
      <c r="F458" s="2152" t="s">
        <v>766</v>
      </c>
      <c r="G458" s="4877" t="s">
        <v>760</v>
      </c>
      <c r="H458" s="4896" t="s">
        <v>40</v>
      </c>
      <c r="I458" s="4862"/>
      <c r="J458" s="4998"/>
      <c r="K458" s="2156" t="s">
        <v>118</v>
      </c>
      <c r="L458" s="2155">
        <v>600</v>
      </c>
      <c r="M458" s="2032" t="s">
        <v>765</v>
      </c>
      <c r="N458" s="2169" t="s">
        <v>764</v>
      </c>
      <c r="O458" s="2168">
        <v>468.5</v>
      </c>
      <c r="P458" s="2167"/>
      <c r="Q458" s="2167"/>
    </row>
    <row r="459" spans="1:23" s="15" customFormat="1" ht="22.5" customHeight="1" thickBot="1" x14ac:dyDescent="0.3">
      <c r="A459" s="4872"/>
      <c r="B459" s="4890"/>
      <c r="C459" s="5026"/>
      <c r="D459" s="4869"/>
      <c r="E459" s="1908"/>
      <c r="F459" s="2152"/>
      <c r="G459" s="4877"/>
      <c r="H459" s="4896"/>
      <c r="I459" s="4862"/>
      <c r="J459" s="4968"/>
      <c r="K459" s="2153" t="s">
        <v>199</v>
      </c>
      <c r="L459" s="1992">
        <v>0</v>
      </c>
      <c r="M459" s="2166" t="s">
        <v>763</v>
      </c>
      <c r="N459" s="2165" t="s">
        <v>46</v>
      </c>
      <c r="O459" s="2164">
        <v>1</v>
      </c>
      <c r="P459" s="2015"/>
      <c r="Q459" s="2015"/>
    </row>
    <row r="460" spans="1:23" s="15" customFormat="1" ht="15" customHeight="1" thickBot="1" x14ac:dyDescent="0.3">
      <c r="A460" s="4872"/>
      <c r="B460" s="4890"/>
      <c r="C460" s="5026"/>
      <c r="D460" s="4869"/>
      <c r="E460" s="1908"/>
      <c r="F460" s="2152"/>
      <c r="G460" s="4877"/>
      <c r="H460" s="4896"/>
      <c r="I460" s="4862"/>
      <c r="J460" s="4968"/>
      <c r="K460" s="2151" t="s">
        <v>134</v>
      </c>
      <c r="L460" s="2163">
        <v>0</v>
      </c>
      <c r="M460" s="1950"/>
      <c r="N460" s="1936"/>
      <c r="O460" s="1988"/>
    </row>
    <row r="461" spans="1:23" s="15" customFormat="1" ht="15" customHeight="1" thickBot="1" x14ac:dyDescent="0.3">
      <c r="A461" s="4872"/>
      <c r="B461" s="4890"/>
      <c r="C461" s="5026"/>
      <c r="D461" s="4869"/>
      <c r="E461" s="1908"/>
      <c r="F461" s="2152"/>
      <c r="G461" s="4877"/>
      <c r="H461" s="4896"/>
      <c r="I461" s="4862"/>
      <c r="J461" s="4969"/>
      <c r="K461" s="2148" t="s">
        <v>29</v>
      </c>
      <c r="L461" s="2158">
        <f>SUM(L458:L460)</f>
        <v>600</v>
      </c>
      <c r="M461" s="1986"/>
      <c r="N461" s="2115"/>
      <c r="O461" s="1984"/>
    </row>
    <row r="462" spans="1:23" s="15" customFormat="1" ht="37.5" customHeight="1" thickBot="1" x14ac:dyDescent="0.3">
      <c r="A462" s="4871" t="s">
        <v>103</v>
      </c>
      <c r="B462" s="4898" t="s">
        <v>33</v>
      </c>
      <c r="C462" s="5025" t="s">
        <v>91</v>
      </c>
      <c r="D462" s="4868" t="s">
        <v>35</v>
      </c>
      <c r="E462" s="1918"/>
      <c r="F462" s="4038" t="s">
        <v>762</v>
      </c>
      <c r="G462" s="4876" t="s">
        <v>760</v>
      </c>
      <c r="H462" s="4895" t="s">
        <v>40</v>
      </c>
      <c r="I462" s="4862"/>
      <c r="J462" s="4998"/>
      <c r="K462" s="286" t="s">
        <v>118</v>
      </c>
      <c r="L462" s="2155">
        <v>15</v>
      </c>
      <c r="M462" s="2162" t="s">
        <v>762</v>
      </c>
      <c r="N462" s="2031" t="s">
        <v>46</v>
      </c>
      <c r="O462" s="2161">
        <v>110</v>
      </c>
      <c r="P462" s="2160"/>
      <c r="Q462" s="2160"/>
    </row>
    <row r="463" spans="1:23" s="15" customFormat="1" ht="15" customHeight="1" thickBot="1" x14ac:dyDescent="0.3">
      <c r="A463" s="4872"/>
      <c r="B463" s="4890"/>
      <c r="C463" s="5026"/>
      <c r="D463" s="4869"/>
      <c r="E463" s="1908"/>
      <c r="F463" s="4867"/>
      <c r="G463" s="4877"/>
      <c r="H463" s="4896"/>
      <c r="I463" s="4862"/>
      <c r="J463" s="4968"/>
      <c r="K463" s="2159" t="s">
        <v>199</v>
      </c>
      <c r="L463" s="1992">
        <v>0</v>
      </c>
      <c r="M463" s="1950"/>
      <c r="N463" s="1936"/>
      <c r="O463" s="1988"/>
    </row>
    <row r="464" spans="1:23" s="15" customFormat="1" ht="15" customHeight="1" thickBot="1" x14ac:dyDescent="0.3">
      <c r="A464" s="4872"/>
      <c r="B464" s="4890"/>
      <c r="C464" s="5026"/>
      <c r="D464" s="4869"/>
      <c r="E464" s="1908"/>
      <c r="F464" s="4867"/>
      <c r="G464" s="4877"/>
      <c r="H464" s="4896"/>
      <c r="I464" s="4862"/>
      <c r="J464" s="4968"/>
      <c r="K464" s="286" t="s">
        <v>134</v>
      </c>
      <c r="L464" s="1992"/>
      <c r="M464" s="1950"/>
      <c r="N464" s="1936"/>
      <c r="O464" s="1988"/>
    </row>
    <row r="465" spans="1:18" s="15" customFormat="1" ht="15" customHeight="1" thickBot="1" x14ac:dyDescent="0.3">
      <c r="A465" s="4873"/>
      <c r="B465" s="4891"/>
      <c r="C465" s="5027"/>
      <c r="D465" s="4870"/>
      <c r="E465" s="1901"/>
      <c r="F465" s="2149"/>
      <c r="G465" s="4878"/>
      <c r="H465" s="4897"/>
      <c r="I465" s="4862"/>
      <c r="J465" s="4969"/>
      <c r="K465" s="2148" t="s">
        <v>29</v>
      </c>
      <c r="L465" s="2158">
        <f>SUM(L462:L464)</f>
        <v>15</v>
      </c>
      <c r="M465" s="1986"/>
      <c r="N465" s="2115"/>
      <c r="O465" s="1984"/>
    </row>
    <row r="466" spans="1:18" s="15" customFormat="1" ht="30" customHeight="1" thickBot="1" x14ac:dyDescent="0.3">
      <c r="A466" s="4871" t="s">
        <v>103</v>
      </c>
      <c r="B466" s="4898" t="s">
        <v>33</v>
      </c>
      <c r="C466" s="5025" t="s">
        <v>91</v>
      </c>
      <c r="D466" s="4868" t="s">
        <v>103</v>
      </c>
      <c r="E466" s="1918"/>
      <c r="F466" s="2157" t="s">
        <v>761</v>
      </c>
      <c r="G466" s="4876" t="s">
        <v>760</v>
      </c>
      <c r="H466" s="4895" t="s">
        <v>40</v>
      </c>
      <c r="I466" s="4862"/>
      <c r="J466" s="4998"/>
      <c r="K466" s="2156" t="s">
        <v>118</v>
      </c>
      <c r="L466" s="2155">
        <v>10</v>
      </c>
      <c r="M466" s="2154" t="s">
        <v>759</v>
      </c>
      <c r="N466" s="2031" t="s">
        <v>46</v>
      </c>
      <c r="O466" s="2030">
        <v>10</v>
      </c>
      <c r="P466" s="2015"/>
      <c r="Q466" s="2015"/>
    </row>
    <row r="467" spans="1:18" s="15" customFormat="1" ht="15" customHeight="1" thickBot="1" x14ac:dyDescent="0.3">
      <c r="A467" s="4872"/>
      <c r="B467" s="4890"/>
      <c r="C467" s="5026"/>
      <c r="D467" s="4869"/>
      <c r="E467" s="1908"/>
      <c r="F467" s="2152"/>
      <c r="G467" s="4877"/>
      <c r="H467" s="4896"/>
      <c r="I467" s="4862"/>
      <c r="J467" s="4968"/>
      <c r="K467" s="2153" t="s">
        <v>199</v>
      </c>
      <c r="L467" s="1992"/>
      <c r="M467" s="1950"/>
      <c r="N467" s="1936"/>
      <c r="O467" s="2117"/>
    </row>
    <row r="468" spans="1:18" s="15" customFormat="1" ht="15" customHeight="1" thickBot="1" x14ac:dyDescent="0.3">
      <c r="A468" s="4872"/>
      <c r="B468" s="4890"/>
      <c r="C468" s="5026"/>
      <c r="D468" s="4869"/>
      <c r="E468" s="1908"/>
      <c r="F468" s="2152"/>
      <c r="G468" s="4877"/>
      <c r="H468" s="4896"/>
      <c r="I468" s="4862"/>
      <c r="J468" s="4968"/>
      <c r="K468" s="2151" t="s">
        <v>134</v>
      </c>
      <c r="L468" s="1992"/>
      <c r="M468" s="1950"/>
      <c r="N468" s="1936"/>
      <c r="O468" s="2117"/>
    </row>
    <row r="469" spans="1:18" s="15" customFormat="1" ht="15" customHeight="1" thickBot="1" x14ac:dyDescent="0.3">
      <c r="A469" s="4873"/>
      <c r="B469" s="4891"/>
      <c r="C469" s="5027"/>
      <c r="D469" s="4870"/>
      <c r="E469" s="1901"/>
      <c r="F469" s="2149"/>
      <c r="G469" s="4878"/>
      <c r="H469" s="4897"/>
      <c r="I469" s="4863"/>
      <c r="J469" s="4969"/>
      <c r="K469" s="2148" t="s">
        <v>29</v>
      </c>
      <c r="L469" s="2147">
        <f>SUM(L466:L468)</f>
        <v>10</v>
      </c>
      <c r="M469" s="1986"/>
      <c r="N469" s="2115"/>
      <c r="O469" s="2114"/>
    </row>
    <row r="470" spans="1:18" s="15" customFormat="1" ht="15" customHeight="1" thickBot="1" x14ac:dyDescent="0.3">
      <c r="A470" s="1902" t="s">
        <v>103</v>
      </c>
      <c r="B470" s="1894" t="s">
        <v>33</v>
      </c>
      <c r="C470" s="5028" t="s">
        <v>685</v>
      </c>
      <c r="D470" s="5028"/>
      <c r="E470" s="5028"/>
      <c r="F470" s="5028"/>
      <c r="G470" s="5028"/>
      <c r="H470" s="5028"/>
      <c r="I470" s="5028"/>
      <c r="J470" s="5028"/>
      <c r="K470" s="5029"/>
      <c r="L470" s="2146">
        <f>L297+L406+L426+L433+L441+L457</f>
        <v>9164.1</v>
      </c>
      <c r="M470" s="5005"/>
      <c r="N470" s="5006"/>
      <c r="O470" s="5007"/>
      <c r="P470" s="1888"/>
      <c r="Q470" s="1888"/>
    </row>
    <row r="471" spans="1:18" s="15" customFormat="1" ht="30" customHeight="1" thickBot="1" x14ac:dyDescent="0.3">
      <c r="A471" s="2145" t="s">
        <v>103</v>
      </c>
      <c r="B471" s="2144" t="s">
        <v>35</v>
      </c>
      <c r="C471" s="2143" t="s">
        <v>758</v>
      </c>
      <c r="D471" s="2140"/>
      <c r="E471" s="2140"/>
      <c r="F471" s="2140"/>
      <c r="G471" s="2140"/>
      <c r="H471" s="2142"/>
      <c r="I471" s="2140"/>
      <c r="J471" s="2140"/>
      <c r="K471" s="2140"/>
      <c r="L471" s="2141"/>
      <c r="M471" s="2140"/>
      <c r="N471" s="2140"/>
      <c r="O471" s="2139"/>
      <c r="P471" s="2138"/>
      <c r="Q471" s="2138"/>
      <c r="R471" s="2138"/>
    </row>
    <row r="472" spans="1:18" s="15" customFormat="1" ht="37.5" customHeight="1" thickBot="1" x14ac:dyDescent="0.3">
      <c r="A472" s="1892"/>
      <c r="B472" s="2137"/>
      <c r="C472" s="4902"/>
      <c r="D472" s="4903"/>
      <c r="E472" s="4903"/>
      <c r="F472" s="4903"/>
      <c r="G472" s="4903"/>
      <c r="H472" s="4903"/>
      <c r="I472" s="4903"/>
      <c r="J472" s="4903"/>
      <c r="K472" s="4903"/>
      <c r="L472" s="4904"/>
      <c r="M472" s="2136" t="s">
        <v>757</v>
      </c>
      <c r="N472" s="2135" t="s">
        <v>75</v>
      </c>
      <c r="O472" s="2134" t="s">
        <v>756</v>
      </c>
      <c r="P472" s="2133"/>
      <c r="Q472" s="2133"/>
    </row>
    <row r="473" spans="1:18" s="15" customFormat="1" ht="15" customHeight="1" thickBot="1" x14ac:dyDescent="0.25">
      <c r="A473" s="4871" t="s">
        <v>103</v>
      </c>
      <c r="B473" s="4898" t="s">
        <v>35</v>
      </c>
      <c r="C473" s="4880" t="s">
        <v>33</v>
      </c>
      <c r="D473" s="4076" t="s">
        <v>754</v>
      </c>
      <c r="E473" s="4077"/>
      <c r="F473" s="4078"/>
      <c r="G473" s="4876" t="s">
        <v>431</v>
      </c>
      <c r="H473" s="4895" t="s">
        <v>40</v>
      </c>
      <c r="I473" s="4861" t="s">
        <v>689</v>
      </c>
      <c r="J473" s="4864" t="s">
        <v>688</v>
      </c>
      <c r="K473" s="2106" t="s">
        <v>118</v>
      </c>
      <c r="L473" s="2049">
        <f>L477</f>
        <v>250</v>
      </c>
      <c r="M473" s="1957"/>
      <c r="N473" s="2089"/>
      <c r="O473" s="2132"/>
    </row>
    <row r="474" spans="1:18" s="15" customFormat="1" ht="15.75" customHeight="1" thickBot="1" x14ac:dyDescent="0.25">
      <c r="A474" s="4872"/>
      <c r="B474" s="4890"/>
      <c r="C474" s="4881"/>
      <c r="D474" s="4079"/>
      <c r="E474" s="4080"/>
      <c r="F474" s="4081"/>
      <c r="G474" s="4877"/>
      <c r="H474" s="4896"/>
      <c r="I474" s="4862"/>
      <c r="J474" s="4865"/>
      <c r="K474" s="2105" t="s">
        <v>133</v>
      </c>
      <c r="L474" s="2101"/>
      <c r="M474" s="2027" t="s">
        <v>755</v>
      </c>
      <c r="N474" s="2131" t="s">
        <v>46</v>
      </c>
      <c r="O474" s="2130">
        <v>48</v>
      </c>
      <c r="P474" s="2015"/>
      <c r="Q474" s="2015"/>
    </row>
    <row r="475" spans="1:18" s="15" customFormat="1" ht="13.5" customHeight="1" thickBot="1" x14ac:dyDescent="0.25">
      <c r="A475" s="4872"/>
      <c r="B475" s="4890"/>
      <c r="C475" s="4881"/>
      <c r="D475" s="4079"/>
      <c r="E475" s="4080"/>
      <c r="F475" s="4081"/>
      <c r="G475" s="4877"/>
      <c r="H475" s="4896"/>
      <c r="I475" s="4862"/>
      <c r="J475" s="4865"/>
      <c r="K475" s="2105" t="s">
        <v>134</v>
      </c>
      <c r="L475" s="2101"/>
      <c r="M475" s="1950"/>
      <c r="N475" s="1936"/>
      <c r="O475" s="1988"/>
    </row>
    <row r="476" spans="1:18" s="15" customFormat="1" ht="15" customHeight="1" thickBot="1" x14ac:dyDescent="0.3">
      <c r="A476" s="4873"/>
      <c r="B476" s="4891"/>
      <c r="C476" s="4882"/>
      <c r="D476" s="5169"/>
      <c r="E476" s="5170"/>
      <c r="F476" s="5171"/>
      <c r="G476" s="4877"/>
      <c r="H476" s="4896"/>
      <c r="I476" s="4862"/>
      <c r="J476" s="4865"/>
      <c r="K476" s="2041" t="s">
        <v>29</v>
      </c>
      <c r="L476" s="2101">
        <f>SUM(L473:L475)</f>
        <v>250</v>
      </c>
      <c r="M476" s="1986"/>
      <c r="N476" s="2115"/>
      <c r="O476" s="1984"/>
    </row>
    <row r="477" spans="1:18" s="15" customFormat="1" ht="21" customHeight="1" thickBot="1" x14ac:dyDescent="0.3">
      <c r="A477" s="1978" t="s">
        <v>103</v>
      </c>
      <c r="B477" s="2126" t="s">
        <v>35</v>
      </c>
      <c r="C477" s="1977" t="s">
        <v>33</v>
      </c>
      <c r="D477" s="1943" t="s">
        <v>33</v>
      </c>
      <c r="E477" s="1918"/>
      <c r="F477" s="4038" t="s">
        <v>754</v>
      </c>
      <c r="G477" s="4877"/>
      <c r="H477" s="4896"/>
      <c r="I477" s="4862"/>
      <c r="J477" s="4865"/>
      <c r="K477" s="2128" t="s">
        <v>118</v>
      </c>
      <c r="L477" s="2110">
        <v>250</v>
      </c>
      <c r="M477" s="2054"/>
      <c r="N477" s="2080"/>
      <c r="O477" s="2052"/>
      <c r="R477" s="1870"/>
    </row>
    <row r="478" spans="1:18" s="15" customFormat="1" ht="21.75" customHeight="1" thickBot="1" x14ac:dyDescent="0.3">
      <c r="A478" s="1902"/>
      <c r="B478" s="2108"/>
      <c r="C478" s="1974"/>
      <c r="D478" s="1934"/>
      <c r="E478" s="1901"/>
      <c r="F478" s="4031"/>
      <c r="G478" s="4878"/>
      <c r="H478" s="4897"/>
      <c r="I478" s="4863"/>
      <c r="J478" s="4866"/>
      <c r="K478" s="1899" t="s">
        <v>29</v>
      </c>
      <c r="L478" s="2073">
        <f>SUM(L477)</f>
        <v>250</v>
      </c>
      <c r="M478" s="2054"/>
      <c r="N478" s="2080"/>
      <c r="O478" s="2052"/>
    </row>
    <row r="479" spans="1:18" s="15" customFormat="1" ht="21" customHeight="1" thickBot="1" x14ac:dyDescent="0.25">
      <c r="A479" s="4871" t="s">
        <v>103</v>
      </c>
      <c r="B479" s="4898" t="s">
        <v>35</v>
      </c>
      <c r="C479" s="4880" t="s">
        <v>35</v>
      </c>
      <c r="D479" s="4076" t="s">
        <v>750</v>
      </c>
      <c r="E479" s="4077"/>
      <c r="F479" s="4078"/>
      <c r="G479" s="4961" t="s">
        <v>753</v>
      </c>
      <c r="H479" s="4895" t="s">
        <v>40</v>
      </c>
      <c r="I479" s="4861" t="s">
        <v>689</v>
      </c>
      <c r="J479" s="4864" t="s">
        <v>688</v>
      </c>
      <c r="K479" s="2050" t="s">
        <v>118</v>
      </c>
      <c r="L479" s="2049">
        <f>L483</f>
        <v>4</v>
      </c>
      <c r="M479" s="2125" t="s">
        <v>752</v>
      </c>
      <c r="N479" s="2124" t="s">
        <v>46</v>
      </c>
      <c r="O479" s="2123">
        <v>5</v>
      </c>
      <c r="P479" s="2122"/>
      <c r="Q479" s="2122"/>
    </row>
    <row r="480" spans="1:18" s="15" customFormat="1" ht="22.5" customHeight="1" thickBot="1" x14ac:dyDescent="0.25">
      <c r="A480" s="4872"/>
      <c r="B480" s="4890"/>
      <c r="C480" s="4881"/>
      <c r="D480" s="4079"/>
      <c r="E480" s="4080"/>
      <c r="F480" s="4081"/>
      <c r="G480" s="4962"/>
      <c r="H480" s="4896"/>
      <c r="I480" s="4862"/>
      <c r="J480" s="4865"/>
      <c r="K480" s="2044" t="s">
        <v>133</v>
      </c>
      <c r="L480" s="2101"/>
      <c r="M480" s="2121" t="s">
        <v>751</v>
      </c>
      <c r="N480" s="2120" t="s">
        <v>414</v>
      </c>
      <c r="O480" s="2119">
        <v>2</v>
      </c>
      <c r="P480" s="2118"/>
      <c r="Q480" s="2118"/>
    </row>
    <row r="481" spans="1:26" s="15" customFormat="1" ht="15" customHeight="1" thickBot="1" x14ac:dyDescent="0.3">
      <c r="A481" s="4872"/>
      <c r="B481" s="4890"/>
      <c r="C481" s="4881"/>
      <c r="D481" s="4079"/>
      <c r="E481" s="4080"/>
      <c r="F481" s="4081"/>
      <c r="G481" s="4962"/>
      <c r="H481" s="4896"/>
      <c r="I481" s="4862"/>
      <c r="J481" s="4865"/>
      <c r="K481" s="2044" t="s">
        <v>134</v>
      </c>
      <c r="L481" s="2101"/>
      <c r="M481" s="1950"/>
      <c r="N481" s="1936"/>
      <c r="O481" s="2117"/>
    </row>
    <row r="482" spans="1:26" s="15" customFormat="1" ht="15" customHeight="1" thickBot="1" x14ac:dyDescent="0.3">
      <c r="A482" s="4873"/>
      <c r="B482" s="4891"/>
      <c r="C482" s="4882"/>
      <c r="D482" s="5169"/>
      <c r="E482" s="5170"/>
      <c r="F482" s="5171"/>
      <c r="G482" s="4962"/>
      <c r="H482" s="4896"/>
      <c r="I482" s="4862"/>
      <c r="J482" s="4865"/>
      <c r="K482" s="2116" t="s">
        <v>29</v>
      </c>
      <c r="L482" s="2101">
        <f>SUM(L479:L481)</f>
        <v>4</v>
      </c>
      <c r="M482" s="1986"/>
      <c r="N482" s="2115"/>
      <c r="O482" s="2114"/>
    </row>
    <row r="483" spans="1:26" s="15" customFormat="1" ht="26.25" customHeight="1" thickBot="1" x14ac:dyDescent="0.3">
      <c r="A483" s="1909" t="s">
        <v>103</v>
      </c>
      <c r="B483" s="2113" t="s">
        <v>35</v>
      </c>
      <c r="C483" s="1976" t="s">
        <v>35</v>
      </c>
      <c r="D483" s="1943" t="s">
        <v>33</v>
      </c>
      <c r="E483" s="2112"/>
      <c r="F483" s="4038" t="s">
        <v>750</v>
      </c>
      <c r="G483" s="4962"/>
      <c r="H483" s="4896"/>
      <c r="I483" s="4862"/>
      <c r="J483" s="4865"/>
      <c r="K483" s="2111" t="s">
        <v>118</v>
      </c>
      <c r="L483" s="2110">
        <v>4</v>
      </c>
      <c r="M483" s="2048"/>
      <c r="N483" s="2047"/>
      <c r="O483" s="2109"/>
    </row>
    <row r="484" spans="1:26" s="15" customFormat="1" ht="15.75" customHeight="1" thickBot="1" x14ac:dyDescent="0.3">
      <c r="A484" s="1902"/>
      <c r="B484" s="2108"/>
      <c r="C484" s="1974"/>
      <c r="D484" s="1934"/>
      <c r="E484" s="2107"/>
      <c r="F484" s="4031"/>
      <c r="G484" s="5077"/>
      <c r="H484" s="4897"/>
      <c r="I484" s="4863"/>
      <c r="J484" s="4866"/>
      <c r="K484" s="1899" t="s">
        <v>29</v>
      </c>
      <c r="L484" s="2094">
        <f>SUM(L483)</f>
        <v>4</v>
      </c>
      <c r="M484" s="1932"/>
      <c r="N484" s="2039"/>
      <c r="O484" s="1944"/>
    </row>
    <row r="485" spans="1:26" s="15" customFormat="1" ht="15" customHeight="1" thickBot="1" x14ac:dyDescent="0.25">
      <c r="A485" s="1919" t="s">
        <v>103</v>
      </c>
      <c r="B485" s="2100" t="s">
        <v>35</v>
      </c>
      <c r="C485" s="1960" t="s">
        <v>103</v>
      </c>
      <c r="D485" s="4076" t="s">
        <v>749</v>
      </c>
      <c r="E485" s="4077"/>
      <c r="F485" s="4078"/>
      <c r="G485" s="4961" t="s">
        <v>738</v>
      </c>
      <c r="H485" s="4895" t="s">
        <v>40</v>
      </c>
      <c r="I485" s="4861" t="s">
        <v>716</v>
      </c>
      <c r="J485" s="4864" t="s">
        <v>278</v>
      </c>
      <c r="K485" s="2106" t="s">
        <v>687</v>
      </c>
      <c r="L485" s="2049">
        <f>L490+L492+L493+L495+L496+L497+L498+L500+L502+L504+L506</f>
        <v>27.9</v>
      </c>
      <c r="M485" s="2048"/>
      <c r="N485" s="2047"/>
      <c r="O485" s="2046"/>
    </row>
    <row r="486" spans="1:26" s="15" customFormat="1" ht="15" customHeight="1" thickBot="1" x14ac:dyDescent="0.25">
      <c r="A486" s="1955"/>
      <c r="B486" s="2057"/>
      <c r="C486" s="1953"/>
      <c r="D486" s="4079"/>
      <c r="E486" s="4080"/>
      <c r="F486" s="4081"/>
      <c r="G486" s="4962"/>
      <c r="H486" s="4896"/>
      <c r="I486" s="4862"/>
      <c r="J486" s="4865"/>
      <c r="K486" s="2105" t="s">
        <v>133</v>
      </c>
      <c r="L486" s="2101"/>
      <c r="M486" s="2104" t="s">
        <v>741</v>
      </c>
      <c r="N486" s="2103" t="s">
        <v>46</v>
      </c>
      <c r="O486" s="2102">
        <v>9</v>
      </c>
      <c r="P486" s="2098"/>
      <c r="Q486" s="5016"/>
    </row>
    <row r="487" spans="1:26" s="15" customFormat="1" ht="15" customHeight="1" thickBot="1" x14ac:dyDescent="0.3">
      <c r="A487" s="1955"/>
      <c r="B487" s="2057"/>
      <c r="C487" s="1953"/>
      <c r="D487" s="5169"/>
      <c r="E487" s="5170"/>
      <c r="F487" s="5171"/>
      <c r="G487" s="4962"/>
      <c r="H487" s="4896"/>
      <c r="I487" s="4862"/>
      <c r="J487" s="4866"/>
      <c r="K487" s="2041" t="s">
        <v>29</v>
      </c>
      <c r="L487" s="2101">
        <f>SUM(L485:L486)</f>
        <v>27.9</v>
      </c>
      <c r="M487" s="1932"/>
      <c r="N487" s="2039"/>
      <c r="O487" s="1944"/>
      <c r="Q487" s="5016"/>
    </row>
    <row r="488" spans="1:26" s="15" customFormat="1" ht="23.25" customHeight="1" thickBot="1" x14ac:dyDescent="0.25">
      <c r="A488" s="1919" t="s">
        <v>103</v>
      </c>
      <c r="B488" s="2100" t="s">
        <v>35</v>
      </c>
      <c r="C488" s="1960" t="s">
        <v>103</v>
      </c>
      <c r="D488" s="1959" t="s">
        <v>33</v>
      </c>
      <c r="E488" s="2099"/>
      <c r="F488" s="4283" t="s">
        <v>749</v>
      </c>
      <c r="G488" s="4962"/>
      <c r="H488" s="4896"/>
      <c r="I488" s="4862"/>
      <c r="J488" s="4973"/>
      <c r="K488" s="2062" t="s">
        <v>687</v>
      </c>
      <c r="L488" s="1998">
        <f>L490+L492+L493+L495+L496+L497+L498+L506</f>
        <v>27.9</v>
      </c>
      <c r="N488" s="2042"/>
      <c r="O488" s="1895"/>
      <c r="Q488" s="5016"/>
    </row>
    <row r="489" spans="1:26" s="15" customFormat="1" ht="17.25" customHeight="1" thickBot="1" x14ac:dyDescent="0.3">
      <c r="A489" s="1955"/>
      <c r="B489" s="2057"/>
      <c r="C489" s="1953"/>
      <c r="D489" s="2097"/>
      <c r="E489" s="2096"/>
      <c r="F489" s="4285"/>
      <c r="G489" s="5077"/>
      <c r="H489" s="4897"/>
      <c r="I489" s="4862"/>
      <c r="J489" s="4974"/>
      <c r="K489" s="2095" t="s">
        <v>29</v>
      </c>
      <c r="L489" s="2094">
        <f>SUM(L488)</f>
        <v>27.9</v>
      </c>
      <c r="N489" s="2042"/>
      <c r="O489" s="1895"/>
      <c r="S489" s="1870"/>
      <c r="T489" s="1870"/>
      <c r="U489" s="1870"/>
    </row>
    <row r="490" spans="1:26" s="15" customFormat="1" ht="19.5" customHeight="1" thickBot="1" x14ac:dyDescent="0.25">
      <c r="A490" s="1955"/>
      <c r="B490" s="2057"/>
      <c r="C490" s="1953"/>
      <c r="D490" s="2093"/>
      <c r="E490" s="1918"/>
      <c r="F490" s="5174" t="s">
        <v>748</v>
      </c>
      <c r="G490" s="4961" t="s">
        <v>738</v>
      </c>
      <c r="H490" s="4895" t="s">
        <v>40</v>
      </c>
      <c r="I490" s="4862"/>
      <c r="J490" s="4974"/>
      <c r="K490" s="2092" t="s">
        <v>118</v>
      </c>
      <c r="L490" s="2026">
        <v>1</v>
      </c>
      <c r="M490" s="1903"/>
      <c r="N490" s="2042"/>
      <c r="O490" s="2091"/>
    </row>
    <row r="491" spans="1:26" s="15" customFormat="1" ht="25.5" customHeight="1" thickBot="1" x14ac:dyDescent="0.25">
      <c r="A491" s="1955"/>
      <c r="B491" s="2057"/>
      <c r="C491" s="1953"/>
      <c r="D491" s="2090"/>
      <c r="E491" s="1901"/>
      <c r="F491" s="5175"/>
      <c r="G491" s="4962"/>
      <c r="H491" s="4896"/>
      <c r="I491" s="4862"/>
      <c r="J491" s="4974"/>
      <c r="K491" s="2062"/>
      <c r="L491" s="1998"/>
      <c r="M491" s="1991"/>
      <c r="N491" s="2089"/>
      <c r="O491" s="2088"/>
    </row>
    <row r="492" spans="1:26" s="15" customFormat="1" ht="27" customHeight="1" thickBot="1" x14ac:dyDescent="0.3">
      <c r="A492" s="1955"/>
      <c r="B492" s="2057"/>
      <c r="C492" s="1953"/>
      <c r="D492" s="1959"/>
      <c r="E492" s="1918"/>
      <c r="F492" s="2056" t="s">
        <v>747</v>
      </c>
      <c r="G492" s="4962"/>
      <c r="H492" s="4896"/>
      <c r="I492" s="4862"/>
      <c r="J492" s="4974"/>
      <c r="K492" s="2087" t="s">
        <v>118</v>
      </c>
      <c r="L492" s="2086">
        <v>10</v>
      </c>
      <c r="M492" s="2081"/>
      <c r="N492" s="2059"/>
      <c r="O492" s="2058"/>
    </row>
    <row r="493" spans="1:26" s="15" customFormat="1" ht="24.75" customHeight="1" thickBot="1" x14ac:dyDescent="0.3">
      <c r="A493" s="1955"/>
      <c r="B493" s="2057"/>
      <c r="C493" s="1953"/>
      <c r="D493" s="4868"/>
      <c r="E493" s="1918"/>
      <c r="F493" s="5174" t="s">
        <v>746</v>
      </c>
      <c r="G493" s="4961" t="s">
        <v>738</v>
      </c>
      <c r="H493" s="4895" t="s">
        <v>40</v>
      </c>
      <c r="I493" s="4862"/>
      <c r="J493" s="4974"/>
      <c r="K493" s="2085" t="s">
        <v>118</v>
      </c>
      <c r="L493" s="2084">
        <v>0.5</v>
      </c>
      <c r="M493" s="2080"/>
      <c r="N493" s="2053"/>
      <c r="O493" s="2052"/>
    </row>
    <row r="494" spans="1:26" s="15" customFormat="1" ht="23.25" customHeight="1" thickBot="1" x14ac:dyDescent="0.25">
      <c r="A494" s="1955"/>
      <c r="B494" s="2057"/>
      <c r="C494" s="1953"/>
      <c r="D494" s="4870"/>
      <c r="E494" s="1901"/>
      <c r="F494" s="5175"/>
      <c r="G494" s="4962"/>
      <c r="H494" s="4896"/>
      <c r="I494" s="4862"/>
      <c r="J494" s="4974"/>
      <c r="K494" s="2064"/>
      <c r="L494" s="2083"/>
      <c r="M494" s="2082"/>
      <c r="N494" s="2076"/>
      <c r="O494" s="2075"/>
    </row>
    <row r="495" spans="1:26" s="15" customFormat="1" ht="35.25" customHeight="1" thickBot="1" x14ac:dyDescent="0.3">
      <c r="A495" s="1955"/>
      <c r="B495" s="2057"/>
      <c r="C495" s="1953"/>
      <c r="D495" s="1943"/>
      <c r="E495" s="1918"/>
      <c r="F495" s="2056" t="s">
        <v>745</v>
      </c>
      <c r="G495" s="4962"/>
      <c r="H495" s="4896"/>
      <c r="I495" s="4862"/>
      <c r="J495" s="4974"/>
      <c r="K495" s="327" t="s">
        <v>118</v>
      </c>
      <c r="L495" s="2026">
        <v>0.4</v>
      </c>
      <c r="M495" s="2081"/>
      <c r="N495" s="2059"/>
      <c r="O495" s="2058"/>
    </row>
    <row r="496" spans="1:26" s="15" customFormat="1" ht="36.75" customHeight="1" thickBot="1" x14ac:dyDescent="0.3">
      <c r="A496" s="1955"/>
      <c r="B496" s="2057"/>
      <c r="C496" s="1953"/>
      <c r="D496" s="1943"/>
      <c r="E496" s="1918"/>
      <c r="F496" s="2056" t="s">
        <v>744</v>
      </c>
      <c r="G496" s="4961" t="s">
        <v>738</v>
      </c>
      <c r="H496" s="4895" t="s">
        <v>40</v>
      </c>
      <c r="I496" s="4862"/>
      <c r="J496" s="4974"/>
      <c r="K496" s="18" t="s">
        <v>118</v>
      </c>
      <c r="L496" s="2073">
        <v>10</v>
      </c>
      <c r="M496" s="2080"/>
      <c r="N496" s="2053"/>
      <c r="O496" s="2052"/>
      <c r="U496" s="2079"/>
      <c r="V496" s="2079"/>
      <c r="W496" s="2079"/>
      <c r="X496" s="2079"/>
      <c r="Y496" s="2079"/>
      <c r="Z496" s="2078"/>
    </row>
    <row r="497" spans="1:26" s="15" customFormat="1" ht="47.25" customHeight="1" thickBot="1" x14ac:dyDescent="0.3">
      <c r="A497" s="1955"/>
      <c r="B497" s="2057"/>
      <c r="C497" s="1953"/>
      <c r="D497" s="1943"/>
      <c r="E497" s="1918"/>
      <c r="F497" s="2063" t="s">
        <v>743</v>
      </c>
      <c r="G497" s="4962"/>
      <c r="H497" s="4896"/>
      <c r="I497" s="4862"/>
      <c r="J497" s="4974"/>
      <c r="K497" s="328" t="s">
        <v>118</v>
      </c>
      <c r="L497" s="2077">
        <v>2</v>
      </c>
      <c r="M497" s="1912"/>
      <c r="N497" s="2076"/>
      <c r="O497" s="2075"/>
      <c r="U497" s="2074"/>
      <c r="V497"/>
      <c r="W497"/>
      <c r="X497"/>
      <c r="Y497"/>
      <c r="Z497"/>
    </row>
    <row r="498" spans="1:26" s="15" customFormat="1" ht="55.5" customHeight="1" thickBot="1" x14ac:dyDescent="0.3">
      <c r="A498" s="1955"/>
      <c r="B498" s="2057"/>
      <c r="C498" s="1953"/>
      <c r="D498" s="4868"/>
      <c r="E498" s="1979"/>
      <c r="F498" s="5221" t="s">
        <v>742</v>
      </c>
      <c r="G498" s="4961" t="s">
        <v>738</v>
      </c>
      <c r="H498" s="4895" t="s">
        <v>40</v>
      </c>
      <c r="I498" s="4862"/>
      <c r="J498" s="4974"/>
      <c r="K498" s="18" t="s">
        <v>118</v>
      </c>
      <c r="L498" s="2073">
        <v>2</v>
      </c>
      <c r="M498" s="2072" t="s">
        <v>741</v>
      </c>
      <c r="N498" s="2071" t="s">
        <v>46</v>
      </c>
      <c r="O498" s="2070">
        <v>2</v>
      </c>
    </row>
    <row r="499" spans="1:26" s="15" customFormat="1" ht="10.5" hidden="1" customHeight="1" thickBot="1" x14ac:dyDescent="0.25">
      <c r="A499" s="1955"/>
      <c r="B499" s="2057"/>
      <c r="C499" s="1953"/>
      <c r="D499" s="4870"/>
      <c r="E499" s="1973"/>
      <c r="F499" s="5222"/>
      <c r="G499" s="4962"/>
      <c r="H499" s="4896"/>
      <c r="I499" s="4862"/>
      <c r="J499" s="4974"/>
      <c r="K499" s="2064"/>
      <c r="L499" s="1898"/>
      <c r="M499" s="1897"/>
      <c r="N499" s="2039"/>
      <c r="O499" s="2069"/>
    </row>
    <row r="500" spans="1:26" s="15" customFormat="1" ht="23.25" hidden="1" customHeight="1" thickBot="1" x14ac:dyDescent="0.25">
      <c r="A500" s="1955"/>
      <c r="B500" s="2057"/>
      <c r="C500" s="1953"/>
      <c r="D500" s="4868"/>
      <c r="E500" s="1979"/>
      <c r="F500" s="5234" t="s">
        <v>740</v>
      </c>
      <c r="G500" s="4962"/>
      <c r="H500" s="4896"/>
      <c r="I500" s="4862"/>
      <c r="J500" s="4974"/>
      <c r="K500" s="2062" t="s">
        <v>118</v>
      </c>
      <c r="L500" s="2068"/>
      <c r="M500" s="2067"/>
      <c r="N500" s="2047"/>
      <c r="O500" s="2066"/>
    </row>
    <row r="501" spans="1:26" s="15" customFormat="1" ht="26.25" hidden="1" customHeight="1" thickBot="1" x14ac:dyDescent="0.25">
      <c r="A501" s="1955"/>
      <c r="B501" s="2057"/>
      <c r="C501" s="1953"/>
      <c r="D501" s="4870"/>
      <c r="E501" s="1973"/>
      <c r="F501" s="5235"/>
      <c r="G501" s="5077"/>
      <c r="H501" s="4896"/>
      <c r="I501" s="4862"/>
      <c r="J501" s="4974"/>
      <c r="K501" s="2064"/>
      <c r="L501" s="1898"/>
      <c r="M501" s="2060"/>
      <c r="N501" s="2059"/>
      <c r="O501" s="2058"/>
    </row>
    <row r="502" spans="1:26" s="15" customFormat="1" ht="25.5" hidden="1" customHeight="1" thickBot="1" x14ac:dyDescent="0.25">
      <c r="A502" s="1955"/>
      <c r="B502" s="2057"/>
      <c r="C502" s="1953"/>
      <c r="D502" s="4868"/>
      <c r="E502" s="1979"/>
      <c r="F502" s="5155" t="s">
        <v>739</v>
      </c>
      <c r="G502" s="4961" t="s">
        <v>738</v>
      </c>
      <c r="H502" s="4896"/>
      <c r="I502" s="4862"/>
      <c r="J502" s="4974"/>
      <c r="K502" s="2062" t="s">
        <v>118</v>
      </c>
      <c r="L502" s="1898"/>
      <c r="M502" s="2060"/>
      <c r="N502" s="2059"/>
      <c r="O502" s="2058"/>
    </row>
    <row r="503" spans="1:26" s="15" customFormat="1" ht="18.75" hidden="1" customHeight="1" thickBot="1" x14ac:dyDescent="0.25">
      <c r="A503" s="1955"/>
      <c r="B503" s="2057"/>
      <c r="C503" s="1953"/>
      <c r="D503" s="4870"/>
      <c r="E503" s="1973"/>
      <c r="F503" s="5156"/>
      <c r="G503" s="4962"/>
      <c r="H503" s="4896"/>
      <c r="I503" s="4862"/>
      <c r="J503" s="4974"/>
      <c r="K503" s="2064"/>
      <c r="L503" s="1898"/>
      <c r="M503" s="2060"/>
      <c r="N503" s="2059"/>
      <c r="O503" s="2058"/>
    </row>
    <row r="504" spans="1:26" s="15" customFormat="1" ht="25.5" hidden="1" customHeight="1" thickBot="1" x14ac:dyDescent="0.25">
      <c r="A504" s="1955"/>
      <c r="B504" s="2057"/>
      <c r="C504" s="1953"/>
      <c r="D504" s="4868"/>
      <c r="E504" s="1979"/>
      <c r="F504" s="5155" t="s">
        <v>737</v>
      </c>
      <c r="G504" s="4962"/>
      <c r="H504" s="4896"/>
      <c r="I504" s="4862"/>
      <c r="J504" s="4974"/>
      <c r="K504" s="2062" t="s">
        <v>118</v>
      </c>
      <c r="L504" s="1898"/>
      <c r="M504" s="2060"/>
      <c r="N504" s="2059"/>
      <c r="O504" s="2058"/>
    </row>
    <row r="505" spans="1:26" s="15" customFormat="1" ht="11.25" hidden="1" customHeight="1" thickBot="1" x14ac:dyDescent="0.25">
      <c r="A505" s="1955"/>
      <c r="B505" s="2057"/>
      <c r="C505" s="1953"/>
      <c r="D505" s="4870"/>
      <c r="E505" s="1973"/>
      <c r="F505" s="5156"/>
      <c r="G505" s="4962"/>
      <c r="H505" s="4896"/>
      <c r="I505" s="4862"/>
      <c r="J505" s="4974"/>
      <c r="K505" s="2061"/>
      <c r="L505" s="2002"/>
      <c r="M505" s="2060"/>
      <c r="N505" s="2059"/>
      <c r="O505" s="2058"/>
    </row>
    <row r="506" spans="1:26" s="15" customFormat="1" ht="54" customHeight="1" thickBot="1" x14ac:dyDescent="0.3">
      <c r="A506" s="1955"/>
      <c r="B506" s="2057"/>
      <c r="C506" s="1953"/>
      <c r="D506" s="1943"/>
      <c r="E506" s="1975"/>
      <c r="F506" s="2056" t="s">
        <v>736</v>
      </c>
      <c r="G506" s="4962"/>
      <c r="H506" s="4896"/>
      <c r="I506" s="4862"/>
      <c r="J506" s="4974"/>
      <c r="K506" s="1906" t="s">
        <v>118</v>
      </c>
      <c r="L506" s="2055">
        <v>2</v>
      </c>
      <c r="M506" s="2054"/>
      <c r="N506" s="2053"/>
      <c r="O506" s="2052"/>
    </row>
    <row r="507" spans="1:26" s="15" customFormat="1" ht="15" customHeight="1" thickBot="1" x14ac:dyDescent="0.3">
      <c r="A507" s="4871" t="s">
        <v>103</v>
      </c>
      <c r="B507" s="5100" t="s">
        <v>35</v>
      </c>
      <c r="C507" s="5047" t="s">
        <v>101</v>
      </c>
      <c r="D507" s="4143" t="s">
        <v>735</v>
      </c>
      <c r="E507" s="4144"/>
      <c r="F507" s="4145"/>
      <c r="G507" s="4961" t="s">
        <v>692</v>
      </c>
      <c r="H507" s="4895" t="s">
        <v>40</v>
      </c>
      <c r="I507" s="4911" t="s">
        <v>734</v>
      </c>
      <c r="J507" s="4864" t="s">
        <v>733</v>
      </c>
      <c r="K507" s="2050" t="s">
        <v>118</v>
      </c>
      <c r="L507" s="2049">
        <f>L512+L515+L517+L524+L527+L530+L533+L536+L539+L542+L545+L548+L554+L521+L551+L557+L560+L563+L567+L571+L575</f>
        <v>1124.1999999999998</v>
      </c>
      <c r="M507" s="2048"/>
      <c r="N507" s="2047"/>
      <c r="O507" s="2046"/>
      <c r="S507" s="1870"/>
      <c r="T507" s="1870"/>
      <c r="U507" s="1870"/>
    </row>
    <row r="508" spans="1:26" s="15" customFormat="1" ht="15" customHeight="1" thickBot="1" x14ac:dyDescent="0.3">
      <c r="A508" s="4872"/>
      <c r="B508" s="5101"/>
      <c r="C508" s="5110"/>
      <c r="D508" s="4146"/>
      <c r="E508" s="4147"/>
      <c r="F508" s="4148"/>
      <c r="G508" s="4962"/>
      <c r="H508" s="4896"/>
      <c r="I508" s="4912"/>
      <c r="J508" s="4865"/>
      <c r="K508" s="2044" t="s">
        <v>133</v>
      </c>
      <c r="L508" s="2040">
        <f>L513+L516+L522</f>
        <v>0</v>
      </c>
      <c r="M508" s="2043"/>
      <c r="N508" s="2042"/>
      <c r="O508" s="1895"/>
    </row>
    <row r="509" spans="1:26" s="15" customFormat="1" ht="15" customHeight="1" thickBot="1" x14ac:dyDescent="0.3">
      <c r="A509" s="4872"/>
      <c r="B509" s="5101"/>
      <c r="C509" s="5110"/>
      <c r="D509" s="4146"/>
      <c r="E509" s="4147"/>
      <c r="F509" s="4148"/>
      <c r="G509" s="4962"/>
      <c r="H509" s="4896"/>
      <c r="I509" s="4912"/>
      <c r="J509" s="4865"/>
      <c r="K509" s="2044" t="s">
        <v>200</v>
      </c>
      <c r="L509" s="2040">
        <f>L568+L572+L576</f>
        <v>0</v>
      </c>
      <c r="M509" s="2045"/>
      <c r="N509" s="2042"/>
      <c r="O509" s="1895"/>
    </row>
    <row r="510" spans="1:26" s="15" customFormat="1" ht="15" customHeight="1" thickBot="1" x14ac:dyDescent="0.3">
      <c r="A510" s="4872"/>
      <c r="B510" s="5101"/>
      <c r="C510" s="5110"/>
      <c r="D510" s="4146"/>
      <c r="E510" s="4147"/>
      <c r="F510" s="4148"/>
      <c r="G510" s="4962"/>
      <c r="H510" s="4896"/>
      <c r="I510" s="4912"/>
      <c r="J510" s="4865"/>
      <c r="K510" s="2044" t="s">
        <v>134</v>
      </c>
      <c r="L510" s="2040">
        <f>L528+L534+L537+L543+L546+L549+L552+L555+L558+L561+L564+L569+L525+L573+L577</f>
        <v>0</v>
      </c>
      <c r="M510" s="2043"/>
      <c r="N510" s="2042"/>
      <c r="O510" s="1895"/>
    </row>
    <row r="511" spans="1:26" s="15" customFormat="1" ht="18" customHeight="1" thickBot="1" x14ac:dyDescent="0.3">
      <c r="A511" s="4873"/>
      <c r="B511" s="5102"/>
      <c r="C511" s="5048"/>
      <c r="D511" s="5030"/>
      <c r="E511" s="5031"/>
      <c r="F511" s="5032"/>
      <c r="G511" s="5077"/>
      <c r="H511" s="4897"/>
      <c r="I511" s="4913"/>
      <c r="J511" s="4866"/>
      <c r="K511" s="2041" t="s">
        <v>29</v>
      </c>
      <c r="L511" s="2040">
        <f>SUM(L507:L510)</f>
        <v>1124.1999999999998</v>
      </c>
      <c r="M511" s="1932"/>
      <c r="N511" s="2039"/>
      <c r="O511" s="1944"/>
      <c r="T511" s="1870"/>
    </row>
    <row r="512" spans="1:26" s="15" customFormat="1" ht="13.15" customHeight="1" thickBot="1" x14ac:dyDescent="0.3">
      <c r="A512" s="4871" t="s">
        <v>103</v>
      </c>
      <c r="B512" s="5152" t="s">
        <v>35</v>
      </c>
      <c r="C512" s="5047" t="s">
        <v>101</v>
      </c>
      <c r="D512" s="4868" t="s">
        <v>101</v>
      </c>
      <c r="E512" s="4861"/>
      <c r="F512" s="4038" t="s">
        <v>732</v>
      </c>
      <c r="G512" s="4962" t="s">
        <v>692</v>
      </c>
      <c r="H512" s="4896"/>
      <c r="I512" s="2004" t="s">
        <v>689</v>
      </c>
      <c r="J512" s="4999" t="s">
        <v>731</v>
      </c>
      <c r="K512" s="2038" t="s">
        <v>687</v>
      </c>
      <c r="L512" s="1981">
        <v>0</v>
      </c>
      <c r="M512" s="4909" t="s">
        <v>730</v>
      </c>
      <c r="N512" s="5012" t="s">
        <v>46</v>
      </c>
      <c r="O512" s="5014">
        <v>1</v>
      </c>
      <c r="P512" s="2015"/>
      <c r="Q512" s="2015"/>
      <c r="S512" s="1870"/>
      <c r="T512" s="1870"/>
      <c r="U512" s="1870"/>
    </row>
    <row r="513" spans="1:21" s="15" customFormat="1" ht="17.25" customHeight="1" thickBot="1" x14ac:dyDescent="0.3">
      <c r="A513" s="4872"/>
      <c r="B513" s="5153"/>
      <c r="C513" s="5110"/>
      <c r="D513" s="4869"/>
      <c r="E513" s="4862"/>
      <c r="F513" s="4867"/>
      <c r="G513" s="4962"/>
      <c r="H513" s="4896"/>
      <c r="I513" s="2004"/>
      <c r="J513" s="5002"/>
      <c r="K513" s="2037" t="s">
        <v>133</v>
      </c>
      <c r="L513" s="1905">
        <v>0</v>
      </c>
      <c r="M513" s="4910"/>
      <c r="N513" s="5013"/>
      <c r="O513" s="5015"/>
      <c r="P513" s="2015"/>
      <c r="Q513" s="2015"/>
    </row>
    <row r="514" spans="1:21" s="15" customFormat="1" ht="11.25" customHeight="1" thickBot="1" x14ac:dyDescent="0.3">
      <c r="A514" s="4873"/>
      <c r="B514" s="5154"/>
      <c r="C514" s="5048"/>
      <c r="D514" s="4870"/>
      <c r="E514" s="4863"/>
      <c r="F514" s="4031"/>
      <c r="G514" s="5077"/>
      <c r="H514" s="4897"/>
      <c r="I514" s="2004"/>
      <c r="J514" s="5003"/>
      <c r="K514" s="1899" t="s">
        <v>29</v>
      </c>
      <c r="L514" s="1898">
        <f>SUM(L512:L513)</f>
        <v>0</v>
      </c>
      <c r="M514" s="5004"/>
      <c r="N514" s="2024"/>
      <c r="O514" s="2034"/>
      <c r="P514" s="2015"/>
      <c r="Q514" s="2015"/>
    </row>
    <row r="515" spans="1:21" s="15" customFormat="1" ht="15" customHeight="1" thickBot="1" x14ac:dyDescent="0.3">
      <c r="A515" s="4871" t="s">
        <v>103</v>
      </c>
      <c r="B515" s="5152" t="s">
        <v>35</v>
      </c>
      <c r="C515" s="5047" t="s">
        <v>101</v>
      </c>
      <c r="D515" s="4868" t="s">
        <v>88</v>
      </c>
      <c r="E515" s="4861"/>
      <c r="F515" s="2033" t="s">
        <v>729</v>
      </c>
      <c r="G515" s="4961" t="s">
        <v>692</v>
      </c>
      <c r="H515" s="5162" t="s">
        <v>40</v>
      </c>
      <c r="I515" s="2006" t="s">
        <v>689</v>
      </c>
      <c r="J515" s="4999" t="s">
        <v>688</v>
      </c>
      <c r="K515" s="1906" t="s">
        <v>687</v>
      </c>
      <c r="L515" s="1998">
        <v>121.5</v>
      </c>
      <c r="M515" s="5000" t="s">
        <v>728</v>
      </c>
      <c r="N515" s="5012" t="s">
        <v>46</v>
      </c>
      <c r="O515" s="5014">
        <v>2</v>
      </c>
      <c r="P515" s="2015"/>
      <c r="Q515" s="2015"/>
      <c r="U515" s="1870"/>
    </row>
    <row r="516" spans="1:21" s="15" customFormat="1" ht="13.5" customHeight="1" thickBot="1" x14ac:dyDescent="0.3">
      <c r="A516" s="4872"/>
      <c r="B516" s="5153"/>
      <c r="C516" s="5110"/>
      <c r="D516" s="4869"/>
      <c r="E516" s="4862"/>
      <c r="F516" s="5253"/>
      <c r="G516" s="4962"/>
      <c r="H516" s="5162"/>
      <c r="I516" s="2004"/>
      <c r="J516" s="4990"/>
      <c r="K516" s="2022" t="s">
        <v>133</v>
      </c>
      <c r="L516" s="1905">
        <v>0</v>
      </c>
      <c r="M516" s="5001"/>
      <c r="N516" s="5013"/>
      <c r="O516" s="5015"/>
      <c r="P516" s="2015"/>
      <c r="Q516" s="2015"/>
    </row>
    <row r="517" spans="1:21" s="15" customFormat="1" ht="21.75" hidden="1" customHeight="1" thickBot="1" x14ac:dyDescent="0.25">
      <c r="A517" s="4872"/>
      <c r="B517" s="5153"/>
      <c r="C517" s="5110"/>
      <c r="D517" s="4869"/>
      <c r="E517" s="4862"/>
      <c r="F517" s="5253"/>
      <c r="G517" s="4962"/>
      <c r="H517" s="5162"/>
      <c r="I517" s="2004"/>
      <c r="J517" s="4990"/>
      <c r="K517" s="2022" t="s">
        <v>687</v>
      </c>
      <c r="L517" s="1905">
        <v>0</v>
      </c>
      <c r="M517" s="4953" t="s">
        <v>726</v>
      </c>
      <c r="N517" s="5010" t="s">
        <v>46</v>
      </c>
      <c r="O517" s="4985">
        <v>1</v>
      </c>
      <c r="P517" s="2015"/>
      <c r="Q517" s="2015"/>
      <c r="R517" s="2028"/>
      <c r="S517" s="1870"/>
      <c r="T517" s="1870"/>
      <c r="U517" s="1870"/>
    </row>
    <row r="518" spans="1:21" s="15" customFormat="1" ht="20.25" hidden="1" customHeight="1" thickBot="1" x14ac:dyDescent="0.3">
      <c r="A518" s="4872"/>
      <c r="B518" s="5153"/>
      <c r="C518" s="5110"/>
      <c r="D518" s="4869"/>
      <c r="E518" s="4862"/>
      <c r="F518" s="5253"/>
      <c r="G518" s="4962"/>
      <c r="H518" s="5162"/>
      <c r="I518" s="2004"/>
      <c r="J518" s="4990"/>
      <c r="K518" s="326" t="s">
        <v>134</v>
      </c>
      <c r="L518" s="1905">
        <v>0</v>
      </c>
      <c r="M518" s="4954"/>
      <c r="N518" s="5011"/>
      <c r="O518" s="4964"/>
      <c r="P518" s="2015"/>
      <c r="Q518" s="2015"/>
    </row>
    <row r="519" spans="1:21" s="15" customFormat="1" ht="21.75" hidden="1" customHeight="1" thickBot="1" x14ac:dyDescent="0.3">
      <c r="A519" s="4872"/>
      <c r="B519" s="5153"/>
      <c r="C519" s="5110"/>
      <c r="D519" s="4869"/>
      <c r="E519" s="4862"/>
      <c r="F519" s="5253"/>
      <c r="G519" s="4962"/>
      <c r="H519" s="5162"/>
      <c r="I519" s="2004"/>
      <c r="J519" s="4990"/>
      <c r="K519" s="1899" t="s">
        <v>29</v>
      </c>
      <c r="L519" s="2002">
        <f>SUM(L517:L518)</f>
        <v>0</v>
      </c>
      <c r="M519" s="2027"/>
      <c r="N519" s="2021"/>
      <c r="O519" s="2020"/>
      <c r="P519" s="2015"/>
      <c r="Q519" s="2015"/>
    </row>
    <row r="520" spans="1:21" s="15" customFormat="1" ht="19.5" customHeight="1" thickBot="1" x14ac:dyDescent="0.3">
      <c r="A520" s="4873"/>
      <c r="B520" s="5154"/>
      <c r="C520" s="5048"/>
      <c r="D520" s="4870"/>
      <c r="E520" s="4863"/>
      <c r="F520" s="5254"/>
      <c r="G520" s="4962"/>
      <c r="H520" s="5162"/>
      <c r="I520" s="2019"/>
      <c r="J520" s="4990"/>
      <c r="K520" s="2003" t="s">
        <v>29</v>
      </c>
      <c r="L520" s="2026">
        <f>SUM(L515:L519)</f>
        <v>121.5</v>
      </c>
      <c r="M520" s="2025"/>
      <c r="N520" s="2024"/>
      <c r="O520" s="2023"/>
      <c r="P520" s="2015"/>
      <c r="Q520" s="2015"/>
    </row>
    <row r="521" spans="1:21" s="15" customFormat="1" ht="18.75" customHeight="1" thickBot="1" x14ac:dyDescent="0.3">
      <c r="A521" s="4871" t="s">
        <v>103</v>
      </c>
      <c r="B521" s="5152" t="s">
        <v>35</v>
      </c>
      <c r="C521" s="5047" t="s">
        <v>101</v>
      </c>
      <c r="D521" s="4868" t="s">
        <v>83</v>
      </c>
      <c r="E521" s="4861"/>
      <c r="F521" s="4038" t="s">
        <v>727</v>
      </c>
      <c r="G521" s="4962"/>
      <c r="H521" s="5162"/>
      <c r="I521" s="2006" t="s">
        <v>689</v>
      </c>
      <c r="J521" s="4999" t="s">
        <v>688</v>
      </c>
      <c r="K521" s="1906" t="s">
        <v>687</v>
      </c>
      <c r="L521" s="1998">
        <v>2.2999999999999998</v>
      </c>
      <c r="M521" s="4909" t="s">
        <v>726</v>
      </c>
      <c r="N521" s="5010" t="s">
        <v>46</v>
      </c>
      <c r="O521" s="4963">
        <v>1</v>
      </c>
      <c r="P521" s="2015"/>
      <c r="Q521" s="2015"/>
    </row>
    <row r="522" spans="1:21" s="15" customFormat="1" ht="18.75" customHeight="1" thickBot="1" x14ac:dyDescent="0.3">
      <c r="A522" s="4872"/>
      <c r="B522" s="5153"/>
      <c r="C522" s="5110"/>
      <c r="D522" s="4869"/>
      <c r="E522" s="4862"/>
      <c r="F522" s="4867"/>
      <c r="G522" s="4962"/>
      <c r="H522" s="5162"/>
      <c r="I522" s="2004"/>
      <c r="J522" s="4990"/>
      <c r="K522" s="2022" t="s">
        <v>133</v>
      </c>
      <c r="L522" s="1998">
        <v>0</v>
      </c>
      <c r="M522" s="4910"/>
      <c r="N522" s="5011"/>
      <c r="O522" s="4964"/>
      <c r="P522" s="2015"/>
      <c r="Q522" s="2015"/>
    </row>
    <row r="523" spans="1:21" s="15" customFormat="1" ht="14.25" customHeight="1" thickBot="1" x14ac:dyDescent="0.3">
      <c r="A523" s="4873"/>
      <c r="B523" s="5154"/>
      <c r="C523" s="5048"/>
      <c r="D523" s="4870"/>
      <c r="E523" s="4863"/>
      <c r="F523" s="4031"/>
      <c r="G523" s="5077"/>
      <c r="H523" s="5162"/>
      <c r="I523" s="2019"/>
      <c r="J523" s="4991"/>
      <c r="K523" s="1899" t="s">
        <v>29</v>
      </c>
      <c r="L523" s="1898">
        <f>SUM(L521:L522)</f>
        <v>2.2999999999999998</v>
      </c>
      <c r="M523" s="2018"/>
      <c r="N523" s="2017"/>
      <c r="O523" s="2016"/>
      <c r="P523" s="2015"/>
      <c r="Q523" s="2015"/>
    </row>
    <row r="524" spans="1:21" s="15" customFormat="1" ht="15" customHeight="1" thickBot="1" x14ac:dyDescent="0.3">
      <c r="A524" s="4871" t="s">
        <v>103</v>
      </c>
      <c r="B524" s="5160" t="s">
        <v>35</v>
      </c>
      <c r="C524" s="5025" t="s">
        <v>101</v>
      </c>
      <c r="D524" s="4868" t="s">
        <v>80</v>
      </c>
      <c r="E524" s="4861"/>
      <c r="F524" s="4038" t="s">
        <v>725</v>
      </c>
      <c r="G524" s="4961" t="s">
        <v>692</v>
      </c>
      <c r="H524" s="5162"/>
      <c r="I524" s="2006" t="s">
        <v>689</v>
      </c>
      <c r="J524" s="5002" t="s">
        <v>688</v>
      </c>
      <c r="K524" s="326" t="s">
        <v>118</v>
      </c>
      <c r="L524" s="2014">
        <v>230</v>
      </c>
      <c r="M524" s="4930" t="s">
        <v>724</v>
      </c>
      <c r="N524" s="5022" t="s">
        <v>46</v>
      </c>
      <c r="O524" s="5008">
        <v>4</v>
      </c>
      <c r="P524" s="2007"/>
      <c r="Q524" s="2007"/>
      <c r="S524" s="1870"/>
    </row>
    <row r="525" spans="1:21" s="15" customFormat="1" ht="15" customHeight="1" thickBot="1" x14ac:dyDescent="0.3">
      <c r="A525" s="4872"/>
      <c r="B525" s="5161"/>
      <c r="C525" s="5026"/>
      <c r="D525" s="4869"/>
      <c r="E525" s="4862"/>
      <c r="F525" s="4867"/>
      <c r="G525" s="4962"/>
      <c r="H525" s="5162"/>
      <c r="I525" s="2004"/>
      <c r="J525" s="5002"/>
      <c r="K525" s="326" t="s">
        <v>134</v>
      </c>
      <c r="L525" s="2012"/>
      <c r="M525" s="4930"/>
      <c r="N525" s="5022"/>
      <c r="O525" s="5008"/>
      <c r="P525" s="2007"/>
      <c r="Q525" s="2007"/>
    </row>
    <row r="526" spans="1:21" s="15" customFormat="1" ht="15" customHeight="1" thickBot="1" x14ac:dyDescent="0.3">
      <c r="A526" s="4872"/>
      <c r="B526" s="5161"/>
      <c r="C526" s="5026"/>
      <c r="D526" s="4869"/>
      <c r="E526" s="4862"/>
      <c r="F526" s="4867"/>
      <c r="G526" s="4962"/>
      <c r="H526" s="5162"/>
      <c r="I526" s="2004"/>
      <c r="J526" s="4990"/>
      <c r="K526" s="1899" t="s">
        <v>29</v>
      </c>
      <c r="L526" s="1998">
        <f>SUM(L524:L525)</f>
        <v>230</v>
      </c>
      <c r="M526" s="5020"/>
      <c r="N526" s="5147"/>
      <c r="O526" s="5009"/>
      <c r="P526" s="2007"/>
      <c r="Q526" s="2007"/>
    </row>
    <row r="527" spans="1:21" s="15" customFormat="1" ht="26.25" customHeight="1" thickBot="1" x14ac:dyDescent="0.3">
      <c r="A527" s="4871" t="s">
        <v>103</v>
      </c>
      <c r="B527" s="4892" t="s">
        <v>35</v>
      </c>
      <c r="C527" s="4880" t="s">
        <v>101</v>
      </c>
      <c r="D527" s="4868" t="s">
        <v>61</v>
      </c>
      <c r="E527" s="4861"/>
      <c r="F527" s="4038" t="s">
        <v>723</v>
      </c>
      <c r="G527" s="4962"/>
      <c r="H527" s="5162"/>
      <c r="I527" s="2006" t="s">
        <v>689</v>
      </c>
      <c r="J527" s="4999" t="s">
        <v>688</v>
      </c>
      <c r="K527" s="1906" t="s">
        <v>687</v>
      </c>
      <c r="L527" s="1905">
        <v>55</v>
      </c>
      <c r="M527" s="1957" t="s">
        <v>722</v>
      </c>
      <c r="N527" s="1941" t="s">
        <v>75</v>
      </c>
      <c r="O527" s="1940">
        <v>90</v>
      </c>
      <c r="P527" s="1871"/>
      <c r="Q527" s="1871"/>
      <c r="U527" s="1870"/>
    </row>
    <row r="528" spans="1:21" s="15" customFormat="1" ht="14.25" customHeight="1" thickBot="1" x14ac:dyDescent="0.3">
      <c r="A528" s="4872"/>
      <c r="B528" s="4893"/>
      <c r="C528" s="4881"/>
      <c r="D528" s="4869"/>
      <c r="E528" s="4862"/>
      <c r="F528" s="4867"/>
      <c r="G528" s="4962"/>
      <c r="H528" s="5162"/>
      <c r="I528" s="2004"/>
      <c r="J528" s="4990"/>
      <c r="K528" s="1906" t="s">
        <v>134</v>
      </c>
      <c r="L528" s="1905"/>
      <c r="M528" s="1950"/>
      <c r="N528" s="1997"/>
      <c r="O528" s="1925"/>
    </row>
    <row r="529" spans="1:17" s="15" customFormat="1" ht="15" customHeight="1" thickBot="1" x14ac:dyDescent="0.3">
      <c r="A529" s="4872"/>
      <c r="B529" s="4893"/>
      <c r="C529" s="4881"/>
      <c r="D529" s="4869"/>
      <c r="E529" s="4862"/>
      <c r="F529" s="4867"/>
      <c r="G529" s="4962"/>
      <c r="H529" s="5162"/>
      <c r="I529" s="2004"/>
      <c r="J529" s="4991"/>
      <c r="K529" s="2003" t="s">
        <v>29</v>
      </c>
      <c r="L529" s="2002">
        <f>SUM(L527:L528)</f>
        <v>55</v>
      </c>
      <c r="M529" s="1904"/>
      <c r="N529" s="2001"/>
      <c r="O529" s="2000"/>
    </row>
    <row r="530" spans="1:17" s="15" customFormat="1" ht="20.25" hidden="1" customHeight="1" thickBot="1" x14ac:dyDescent="0.3">
      <c r="A530" s="4871" t="s">
        <v>103</v>
      </c>
      <c r="B530" s="4892" t="s">
        <v>35</v>
      </c>
      <c r="C530" s="4880" t="s">
        <v>101</v>
      </c>
      <c r="D530" s="4868" t="s">
        <v>56</v>
      </c>
      <c r="E530" s="4861"/>
      <c r="F530" s="4038" t="s">
        <v>721</v>
      </c>
      <c r="G530" s="4961" t="s">
        <v>692</v>
      </c>
      <c r="H530" s="5226" t="s">
        <v>40</v>
      </c>
      <c r="I530" s="5225" t="s">
        <v>74</v>
      </c>
      <c r="J530" s="5148" t="s">
        <v>720</v>
      </c>
      <c r="K530" s="1906" t="s">
        <v>687</v>
      </c>
      <c r="L530" s="1958">
        <v>0</v>
      </c>
      <c r="M530" s="1957" t="s">
        <v>686</v>
      </c>
      <c r="N530" s="1941" t="s">
        <v>414</v>
      </c>
      <c r="O530" s="1940">
        <v>1</v>
      </c>
      <c r="P530" s="1871"/>
      <c r="Q530" s="1871"/>
    </row>
    <row r="531" spans="1:17" s="15" customFormat="1" ht="14.25" hidden="1" customHeight="1" thickBot="1" x14ac:dyDescent="0.3">
      <c r="A531" s="4872"/>
      <c r="B531" s="4893"/>
      <c r="C531" s="4881"/>
      <c r="D531" s="4869"/>
      <c r="E531" s="4862"/>
      <c r="F531" s="4867"/>
      <c r="G531" s="4962"/>
      <c r="H531" s="5162"/>
      <c r="I531" s="5017"/>
      <c r="J531" s="4937"/>
      <c r="K531" s="1906" t="s">
        <v>134</v>
      </c>
      <c r="L531" s="1905"/>
      <c r="M531" s="1950"/>
      <c r="N531" s="1997"/>
      <c r="O531" s="1935"/>
    </row>
    <row r="532" spans="1:17" s="15" customFormat="1" ht="14.25" hidden="1" customHeight="1" thickBot="1" x14ac:dyDescent="0.3">
      <c r="A532" s="4873"/>
      <c r="B532" s="4894"/>
      <c r="C532" s="4882"/>
      <c r="D532" s="4870"/>
      <c r="E532" s="4863"/>
      <c r="F532" s="4031"/>
      <c r="G532" s="4962"/>
      <c r="H532" s="5162"/>
      <c r="I532" s="5017"/>
      <c r="J532" s="5149"/>
      <c r="K532" s="1899" t="s">
        <v>29</v>
      </c>
      <c r="L532" s="1898">
        <f>SUM(L530:L531)</f>
        <v>0</v>
      </c>
      <c r="M532" s="1897"/>
      <c r="N532" s="1931"/>
      <c r="O532" s="1944"/>
    </row>
    <row r="533" spans="1:17" s="15" customFormat="1" ht="13.5" customHeight="1" thickBot="1" x14ac:dyDescent="0.3">
      <c r="A533" s="4871" t="s">
        <v>103</v>
      </c>
      <c r="B533" s="4892" t="s">
        <v>35</v>
      </c>
      <c r="C533" s="4880" t="s">
        <v>101</v>
      </c>
      <c r="D533" s="4868" t="s">
        <v>52</v>
      </c>
      <c r="E533" s="4861"/>
      <c r="F533" s="4038" t="s">
        <v>719</v>
      </c>
      <c r="G533" s="4962"/>
      <c r="H533" s="5162"/>
      <c r="I533" s="5017" t="s">
        <v>689</v>
      </c>
      <c r="J533" s="4936" t="s">
        <v>688</v>
      </c>
      <c r="K533" s="1906" t="s">
        <v>687</v>
      </c>
      <c r="L533" s="1998">
        <v>45</v>
      </c>
      <c r="M533" s="1957" t="s">
        <v>686</v>
      </c>
      <c r="N533" s="1941" t="s">
        <v>414</v>
      </c>
      <c r="O533" s="1940">
        <v>1</v>
      </c>
      <c r="P533" s="1871"/>
      <c r="Q533" s="1871"/>
    </row>
    <row r="534" spans="1:17" s="15" customFormat="1" ht="13.5" customHeight="1" thickBot="1" x14ac:dyDescent="0.3">
      <c r="A534" s="4872"/>
      <c r="B534" s="4893"/>
      <c r="C534" s="4881"/>
      <c r="D534" s="4869"/>
      <c r="E534" s="4862"/>
      <c r="F534" s="4867"/>
      <c r="G534" s="4962"/>
      <c r="H534" s="5162"/>
      <c r="I534" s="5017"/>
      <c r="J534" s="4937"/>
      <c r="K534" s="1906" t="s">
        <v>134</v>
      </c>
      <c r="L534" s="1905"/>
      <c r="M534" s="1950"/>
      <c r="N534" s="1997"/>
      <c r="O534" s="1935"/>
    </row>
    <row r="535" spans="1:17" s="15" customFormat="1" ht="15.75" customHeight="1" thickBot="1" x14ac:dyDescent="0.3">
      <c r="A535" s="4873"/>
      <c r="B535" s="4894"/>
      <c r="C535" s="4882"/>
      <c r="D535" s="4870"/>
      <c r="E535" s="4863"/>
      <c r="F535" s="4031"/>
      <c r="G535" s="4962"/>
      <c r="H535" s="5162"/>
      <c r="I535" s="5017"/>
      <c r="J535" s="4937"/>
      <c r="K535" s="1899" t="s">
        <v>29</v>
      </c>
      <c r="L535" s="1898">
        <f>SUM(L533:L534)</f>
        <v>45</v>
      </c>
      <c r="M535" s="1897"/>
      <c r="N535" s="1931"/>
      <c r="O535" s="1944"/>
    </row>
    <row r="536" spans="1:17" s="15" customFormat="1" ht="14.25" customHeight="1" thickBot="1" x14ac:dyDescent="0.3">
      <c r="A536" s="4871" t="s">
        <v>103</v>
      </c>
      <c r="B536" s="4892" t="s">
        <v>35</v>
      </c>
      <c r="C536" s="4880" t="s">
        <v>101</v>
      </c>
      <c r="D536" s="4868" t="s">
        <v>44</v>
      </c>
      <c r="E536" s="4861"/>
      <c r="F536" s="4038" t="s">
        <v>718</v>
      </c>
      <c r="G536" s="4962"/>
      <c r="H536" s="5162"/>
      <c r="I536" s="5017"/>
      <c r="J536" s="4937"/>
      <c r="K536" s="1906" t="s">
        <v>687</v>
      </c>
      <c r="L536" s="1958">
        <v>24</v>
      </c>
      <c r="M536" s="4944" t="s">
        <v>699</v>
      </c>
      <c r="N536" s="1956" t="s">
        <v>414</v>
      </c>
      <c r="O536" s="1940">
        <v>1</v>
      </c>
      <c r="P536" s="1871"/>
      <c r="Q536" s="1871"/>
    </row>
    <row r="537" spans="1:17" s="15" customFormat="1" ht="14.25" customHeight="1" thickBot="1" x14ac:dyDescent="0.3">
      <c r="A537" s="4872"/>
      <c r="B537" s="4893"/>
      <c r="C537" s="4881"/>
      <c r="D537" s="4869"/>
      <c r="E537" s="4862"/>
      <c r="F537" s="4867"/>
      <c r="G537" s="4962"/>
      <c r="H537" s="5162"/>
      <c r="I537" s="5017"/>
      <c r="J537" s="4937"/>
      <c r="K537" s="1906" t="s">
        <v>134</v>
      </c>
      <c r="L537" s="1905"/>
      <c r="M537" s="4945"/>
      <c r="N537" s="1949"/>
      <c r="O537" s="1935"/>
    </row>
    <row r="538" spans="1:17" s="15" customFormat="1" ht="22.5" customHeight="1" thickBot="1" x14ac:dyDescent="0.3">
      <c r="A538" s="4873"/>
      <c r="B538" s="4894"/>
      <c r="C538" s="4882"/>
      <c r="D538" s="4870"/>
      <c r="E538" s="4863"/>
      <c r="F538" s="4031"/>
      <c r="G538" s="5077"/>
      <c r="H538" s="5162"/>
      <c r="I538" s="5017"/>
      <c r="J538" s="4938"/>
      <c r="K538" s="1899" t="s">
        <v>29</v>
      </c>
      <c r="L538" s="1898">
        <f>SUM(L536:L537)</f>
        <v>24</v>
      </c>
      <c r="M538" s="1897"/>
      <c r="N538" s="1896"/>
      <c r="O538" s="1994"/>
    </row>
    <row r="539" spans="1:17" s="15" customFormat="1" ht="14.25" hidden="1" customHeight="1" thickBot="1" x14ac:dyDescent="0.3">
      <c r="A539" s="4871" t="s">
        <v>103</v>
      </c>
      <c r="B539" s="5049" t="s">
        <v>35</v>
      </c>
      <c r="C539" s="4880" t="s">
        <v>101</v>
      </c>
      <c r="D539" s="4868" t="s">
        <v>42</v>
      </c>
      <c r="E539" s="4861"/>
      <c r="F539" s="4033" t="s">
        <v>717</v>
      </c>
      <c r="G539" s="4961" t="s">
        <v>692</v>
      </c>
      <c r="H539" s="5162"/>
      <c r="I539" s="5223" t="s">
        <v>716</v>
      </c>
      <c r="J539" s="4923" t="s">
        <v>278</v>
      </c>
      <c r="K539" s="1993" t="s">
        <v>118</v>
      </c>
      <c r="L539" s="1992">
        <v>0</v>
      </c>
      <c r="M539" s="1957" t="s">
        <v>715</v>
      </c>
      <c r="N539" s="1991" t="s">
        <v>414</v>
      </c>
      <c r="O539" s="1990">
        <v>3</v>
      </c>
      <c r="P539" s="1871"/>
      <c r="Q539" s="1871"/>
    </row>
    <row r="540" spans="1:17" s="15" customFormat="1" ht="14.25" hidden="1" customHeight="1" thickBot="1" x14ac:dyDescent="0.3">
      <c r="A540" s="4872"/>
      <c r="B540" s="5050"/>
      <c r="C540" s="4881"/>
      <c r="D540" s="4869"/>
      <c r="E540" s="4862"/>
      <c r="F540" s="4879"/>
      <c r="G540" s="4962"/>
      <c r="H540" s="5162"/>
      <c r="I540" s="5223"/>
      <c r="J540" s="4924"/>
      <c r="K540" s="1906" t="s">
        <v>134</v>
      </c>
      <c r="L540" s="1905"/>
      <c r="M540" s="1950"/>
      <c r="N540" s="1949"/>
      <c r="O540" s="1988"/>
    </row>
    <row r="541" spans="1:17" s="15" customFormat="1" ht="14.25" hidden="1" customHeight="1" thickBot="1" x14ac:dyDescent="0.3">
      <c r="A541" s="4873"/>
      <c r="B541" s="5051"/>
      <c r="C541" s="4882"/>
      <c r="D541" s="4870"/>
      <c r="E541" s="4863"/>
      <c r="F541" s="4034"/>
      <c r="G541" s="5077"/>
      <c r="H541" s="5227"/>
      <c r="I541" s="5224"/>
      <c r="J541" s="4925"/>
      <c r="K541" s="1899" t="s">
        <v>29</v>
      </c>
      <c r="L541" s="1898">
        <f>SUM(L539:L540)</f>
        <v>0</v>
      </c>
      <c r="M541" s="1986"/>
      <c r="N541" s="1985"/>
      <c r="O541" s="1984"/>
    </row>
    <row r="542" spans="1:17" s="15" customFormat="1" ht="14.25" customHeight="1" thickBot="1" x14ac:dyDescent="0.3">
      <c r="A542" s="4871" t="s">
        <v>103</v>
      </c>
      <c r="B542" s="5049" t="s">
        <v>35</v>
      </c>
      <c r="C542" s="4880" t="s">
        <v>101</v>
      </c>
      <c r="D542" s="4868" t="s">
        <v>714</v>
      </c>
      <c r="E542" s="4861"/>
      <c r="F542" s="5176" t="s">
        <v>713</v>
      </c>
      <c r="G542" s="4961" t="s">
        <v>692</v>
      </c>
      <c r="H542" s="5226" t="s">
        <v>40</v>
      </c>
      <c r="I542" s="1979" t="s">
        <v>689</v>
      </c>
      <c r="J542" s="4864" t="s">
        <v>688</v>
      </c>
      <c r="K542" s="1906" t="s">
        <v>687</v>
      </c>
      <c r="L542" s="1981">
        <v>138.19999999999999</v>
      </c>
      <c r="M542" s="4944" t="s">
        <v>699</v>
      </c>
      <c r="N542" s="1968" t="s">
        <v>414</v>
      </c>
      <c r="O542" s="1967">
        <v>1</v>
      </c>
    </row>
    <row r="543" spans="1:17" s="15" customFormat="1" ht="14.25" customHeight="1" thickBot="1" x14ac:dyDescent="0.3">
      <c r="A543" s="4872"/>
      <c r="B543" s="5050"/>
      <c r="C543" s="4881"/>
      <c r="D543" s="4869"/>
      <c r="E543" s="4862"/>
      <c r="F543" s="5177"/>
      <c r="G543" s="4962"/>
      <c r="H543" s="5162"/>
      <c r="I543" s="1975"/>
      <c r="J543" s="4865"/>
      <c r="K543" s="1906" t="s">
        <v>134</v>
      </c>
      <c r="L543" s="1905"/>
      <c r="M543" s="4945"/>
      <c r="N543" s="1983"/>
      <c r="O543" s="1982"/>
    </row>
    <row r="544" spans="1:17" s="15" customFormat="1" ht="17.25" customHeight="1" thickBot="1" x14ac:dyDescent="0.3">
      <c r="A544" s="4873"/>
      <c r="B544" s="5051"/>
      <c r="C544" s="4882"/>
      <c r="D544" s="4870"/>
      <c r="E544" s="4863"/>
      <c r="F544" s="5178"/>
      <c r="G544" s="4962"/>
      <c r="H544" s="5162"/>
      <c r="I544" s="1975"/>
      <c r="J544" s="4865"/>
      <c r="K544" s="1899" t="s">
        <v>29</v>
      </c>
      <c r="L544" s="1898">
        <f>SUM(L542:L543)</f>
        <v>138.19999999999999</v>
      </c>
      <c r="M544" s="1897"/>
      <c r="N544" s="1896"/>
      <c r="O544" s="1944"/>
    </row>
    <row r="545" spans="1:19 16384:16384" s="15" customFormat="1" ht="18.75" customHeight="1" thickBot="1" x14ac:dyDescent="0.3">
      <c r="A545" s="4871" t="s">
        <v>103</v>
      </c>
      <c r="B545" s="5049" t="s">
        <v>35</v>
      </c>
      <c r="C545" s="4880" t="s">
        <v>101</v>
      </c>
      <c r="D545" s="4868" t="s">
        <v>712</v>
      </c>
      <c r="E545" s="4861"/>
      <c r="F545" s="4933" t="s">
        <v>711</v>
      </c>
      <c r="G545" s="4962"/>
      <c r="H545" s="5162"/>
      <c r="I545" s="1979" t="s">
        <v>52</v>
      </c>
      <c r="J545" s="4939" t="s">
        <v>48</v>
      </c>
      <c r="K545" s="1906" t="s">
        <v>687</v>
      </c>
      <c r="L545" s="1981">
        <v>75</v>
      </c>
      <c r="M545" s="4931" t="s">
        <v>710</v>
      </c>
      <c r="N545" s="1968" t="s">
        <v>414</v>
      </c>
      <c r="O545" s="1967">
        <v>2</v>
      </c>
    </row>
    <row r="546" spans="1:19 16384:16384" s="15" customFormat="1" ht="17.25" customHeight="1" thickBot="1" x14ac:dyDescent="0.3">
      <c r="A546" s="4872"/>
      <c r="B546" s="5050"/>
      <c r="C546" s="4881"/>
      <c r="D546" s="4869"/>
      <c r="E546" s="4862"/>
      <c r="F546" s="4934"/>
      <c r="G546" s="4962"/>
      <c r="H546" s="5162"/>
      <c r="I546" s="1975"/>
      <c r="J546" s="4940"/>
      <c r="K546" s="1906" t="s">
        <v>134</v>
      </c>
      <c r="L546" s="1916"/>
      <c r="M546" s="4932"/>
      <c r="N546" s="1911"/>
      <c r="O546" s="1910"/>
    </row>
    <row r="547" spans="1:19 16384:16384" s="15" customFormat="1" ht="13.5" customHeight="1" thickBot="1" x14ac:dyDescent="0.3">
      <c r="A547" s="4873"/>
      <c r="B547" s="5051"/>
      <c r="C547" s="4882"/>
      <c r="D547" s="4870"/>
      <c r="E547" s="4863"/>
      <c r="F547" s="4935"/>
      <c r="G547" s="4962"/>
      <c r="H547" s="5162"/>
      <c r="I547" s="1973"/>
      <c r="J547" s="4941"/>
      <c r="K547" s="1899" t="s">
        <v>29</v>
      </c>
      <c r="L547" s="1898">
        <f>SUM(L545:L546)</f>
        <v>75</v>
      </c>
      <c r="M547" s="1897"/>
      <c r="N547" s="1971"/>
      <c r="O547" s="1930"/>
    </row>
    <row r="548" spans="1:19 16384:16384" s="15" customFormat="1" ht="14.25" customHeight="1" thickBot="1" x14ac:dyDescent="0.3">
      <c r="A548" s="4871" t="s">
        <v>103</v>
      </c>
      <c r="B548" s="5049" t="s">
        <v>35</v>
      </c>
      <c r="C548" s="4880" t="s">
        <v>101</v>
      </c>
      <c r="D548" s="4868" t="s">
        <v>689</v>
      </c>
      <c r="E548" s="4861"/>
      <c r="F548" s="4933" t="s">
        <v>709</v>
      </c>
      <c r="G548" s="4962"/>
      <c r="H548" s="5162"/>
      <c r="I548" s="1979" t="s">
        <v>689</v>
      </c>
      <c r="J548" s="4864" t="s">
        <v>688</v>
      </c>
      <c r="K548" s="1906" t="s">
        <v>687</v>
      </c>
      <c r="L548" s="1905">
        <v>0</v>
      </c>
      <c r="M548" s="4944" t="s">
        <v>699</v>
      </c>
      <c r="N548" s="1968" t="s">
        <v>414</v>
      </c>
      <c r="O548" s="1967">
        <v>1</v>
      </c>
    </row>
    <row r="549" spans="1:19 16384:16384" s="15" customFormat="1" ht="14.25" customHeight="1" thickBot="1" x14ac:dyDescent="0.3">
      <c r="A549" s="4872"/>
      <c r="B549" s="5050"/>
      <c r="C549" s="4881"/>
      <c r="D549" s="4869"/>
      <c r="E549" s="4862"/>
      <c r="F549" s="4934"/>
      <c r="G549" s="4962"/>
      <c r="H549" s="5162"/>
      <c r="I549" s="1975"/>
      <c r="J549" s="4865"/>
      <c r="K549" s="1906" t="s">
        <v>134</v>
      </c>
      <c r="L549" s="1905"/>
      <c r="M549" s="4945"/>
      <c r="N549" s="1911"/>
      <c r="O549" s="1910"/>
    </row>
    <row r="550" spans="1:19 16384:16384" s="15" customFormat="1" ht="15.75" customHeight="1" thickBot="1" x14ac:dyDescent="0.3">
      <c r="A550" s="4873"/>
      <c r="B550" s="5051"/>
      <c r="C550" s="4882"/>
      <c r="D550" s="4870"/>
      <c r="E550" s="4863"/>
      <c r="F550" s="4935"/>
      <c r="G550" s="4962"/>
      <c r="H550" s="5162"/>
      <c r="I550" s="1975"/>
      <c r="J550" s="4866"/>
      <c r="K550" s="1899" t="s">
        <v>29</v>
      </c>
      <c r="L550" s="1898">
        <f>SUM(L548:L549)</f>
        <v>0</v>
      </c>
      <c r="M550" s="1897"/>
      <c r="N550" s="1971"/>
      <c r="O550" s="1930"/>
    </row>
    <row r="551" spans="1:19 16384:16384" s="15" customFormat="1" ht="14.25" customHeight="1" thickBot="1" x14ac:dyDescent="0.3">
      <c r="A551" s="4871" t="s">
        <v>103</v>
      </c>
      <c r="B551" s="5049" t="s">
        <v>35</v>
      </c>
      <c r="C551" s="4880" t="s">
        <v>101</v>
      </c>
      <c r="D551" s="4868" t="s">
        <v>701</v>
      </c>
      <c r="E551" s="4861"/>
      <c r="F551" s="4933" t="s">
        <v>708</v>
      </c>
      <c r="G551" s="4962"/>
      <c r="H551" s="5162"/>
      <c r="I551" s="1979" t="s">
        <v>689</v>
      </c>
      <c r="J551" s="4920" t="s">
        <v>688</v>
      </c>
      <c r="K551" s="1906" t="s">
        <v>687</v>
      </c>
      <c r="L551" s="1958">
        <v>56</v>
      </c>
      <c r="M551" s="4944" t="s">
        <v>699</v>
      </c>
      <c r="N551" s="1968" t="s">
        <v>414</v>
      </c>
      <c r="O551" s="1967">
        <v>1</v>
      </c>
    </row>
    <row r="552" spans="1:19 16384:16384" s="15" customFormat="1" ht="14.25" customHeight="1" thickBot="1" x14ac:dyDescent="0.3">
      <c r="A552" s="4872"/>
      <c r="B552" s="5050"/>
      <c r="C552" s="4881"/>
      <c r="D552" s="4869"/>
      <c r="E552" s="4862"/>
      <c r="F552" s="4934"/>
      <c r="G552" s="4962"/>
      <c r="H552" s="5162"/>
      <c r="I552" s="1975"/>
      <c r="J552" s="4921"/>
      <c r="K552" s="1906" t="s">
        <v>134</v>
      </c>
      <c r="L552" s="1905"/>
      <c r="M552" s="4945"/>
      <c r="N552" s="1911"/>
      <c r="O552" s="1910"/>
    </row>
    <row r="553" spans="1:19 16384:16384" s="15" customFormat="1" ht="14.25" customHeight="1" thickBot="1" x14ac:dyDescent="0.3">
      <c r="A553" s="4873"/>
      <c r="B553" s="5051"/>
      <c r="C553" s="4882"/>
      <c r="D553" s="4870"/>
      <c r="E553" s="4863"/>
      <c r="F553" s="4935"/>
      <c r="G553" s="4962"/>
      <c r="H553" s="5162"/>
      <c r="I553" s="1973"/>
      <c r="J553" s="4922"/>
      <c r="K553" s="1899" t="s">
        <v>29</v>
      </c>
      <c r="L553" s="1898">
        <f>SUM(L551:L552)</f>
        <v>56</v>
      </c>
      <c r="M553" s="1897"/>
      <c r="N553" s="1971"/>
      <c r="O553" s="1930"/>
    </row>
    <row r="554" spans="1:19 16384:16384" s="15" customFormat="1" ht="14.25" customHeight="1" thickBot="1" x14ac:dyDescent="0.3">
      <c r="A554" s="4871" t="s">
        <v>103</v>
      </c>
      <c r="B554" s="5049" t="s">
        <v>35</v>
      </c>
      <c r="C554" s="4880" t="s">
        <v>101</v>
      </c>
      <c r="D554" s="4868" t="s">
        <v>707</v>
      </c>
      <c r="E554" s="5157"/>
      <c r="F554" s="5236" t="s">
        <v>706</v>
      </c>
      <c r="G554" s="4962"/>
      <c r="H554" s="5162"/>
      <c r="I554" s="1975" t="s">
        <v>689</v>
      </c>
      <c r="J554" s="4920" t="s">
        <v>688</v>
      </c>
      <c r="K554" s="1906" t="s">
        <v>687</v>
      </c>
      <c r="L554" s="1905">
        <v>49</v>
      </c>
      <c r="M554" s="4944" t="s">
        <v>699</v>
      </c>
      <c r="N554" s="1968" t="s">
        <v>414</v>
      </c>
      <c r="O554" s="1967">
        <v>1</v>
      </c>
      <c r="S554" s="1870"/>
      <c r="XFD554" s="2">
        <f>SUM(L554:XFC554)</f>
        <v>50</v>
      </c>
    </row>
    <row r="555" spans="1:19 16384:16384" s="15" customFormat="1" ht="14.25" customHeight="1" thickBot="1" x14ac:dyDescent="0.3">
      <c r="A555" s="4872"/>
      <c r="B555" s="5050"/>
      <c r="C555" s="4881"/>
      <c r="D555" s="4869"/>
      <c r="E555" s="5158"/>
      <c r="F555" s="5237"/>
      <c r="G555" s="4962"/>
      <c r="H555" s="5162"/>
      <c r="I555" s="1975"/>
      <c r="J555" s="4921"/>
      <c r="K555" s="1906" t="s">
        <v>134</v>
      </c>
      <c r="L555" s="1905"/>
      <c r="M555" s="4945"/>
      <c r="N555" s="1911"/>
      <c r="O555" s="1964"/>
    </row>
    <row r="556" spans="1:19 16384:16384" s="15" customFormat="1" ht="14.25" customHeight="1" thickBot="1" x14ac:dyDescent="0.3">
      <c r="A556" s="4873"/>
      <c r="B556" s="5051"/>
      <c r="C556" s="4882"/>
      <c r="D556" s="4870"/>
      <c r="E556" s="5159"/>
      <c r="F556" s="5237"/>
      <c r="G556" s="5077"/>
      <c r="H556" s="5227"/>
      <c r="I556" s="1973"/>
      <c r="J556" s="4922"/>
      <c r="K556" s="1899" t="s">
        <v>29</v>
      </c>
      <c r="L556" s="1898">
        <f>SUM(L554:L555)</f>
        <v>49</v>
      </c>
      <c r="M556" s="1897"/>
      <c r="N556" s="1971"/>
      <c r="O556" s="1944"/>
    </row>
    <row r="557" spans="1:19 16384:16384" s="15" customFormat="1" ht="14.25" customHeight="1" thickBot="1" x14ac:dyDescent="0.3">
      <c r="A557" s="1919" t="s">
        <v>103</v>
      </c>
      <c r="B557" s="1961" t="s">
        <v>35</v>
      </c>
      <c r="C557" s="1960" t="s">
        <v>101</v>
      </c>
      <c r="D557" s="1959" t="s">
        <v>705</v>
      </c>
      <c r="E557" s="4861"/>
      <c r="F557" s="4946" t="s">
        <v>704</v>
      </c>
      <c r="G557" s="1972" t="s">
        <v>692</v>
      </c>
      <c r="H557" s="4895" t="s">
        <v>40</v>
      </c>
      <c r="I557" s="1907" t="s">
        <v>689</v>
      </c>
      <c r="J557" s="4920" t="s">
        <v>688</v>
      </c>
      <c r="K557" s="1906" t="s">
        <v>687</v>
      </c>
      <c r="L557" s="1905">
        <v>99.8</v>
      </c>
      <c r="M557" s="4944" t="s">
        <v>699</v>
      </c>
      <c r="N557" s="1968" t="s">
        <v>414</v>
      </c>
      <c r="O557" s="1967">
        <v>1</v>
      </c>
    </row>
    <row r="558" spans="1:19 16384:16384" s="15" customFormat="1" ht="14.25" customHeight="1" thickBot="1" x14ac:dyDescent="0.3">
      <c r="A558" s="1955"/>
      <c r="B558" s="1954"/>
      <c r="C558" s="1953"/>
      <c r="D558" s="1952"/>
      <c r="E558" s="4862"/>
      <c r="F558" s="4947"/>
      <c r="G558" s="1938"/>
      <c r="H558" s="4896"/>
      <c r="I558" s="1907"/>
      <c r="J558" s="4921"/>
      <c r="K558" s="1906" t="s">
        <v>134</v>
      </c>
      <c r="L558" s="1905"/>
      <c r="M558" s="4945"/>
      <c r="N558" s="1911"/>
      <c r="O558" s="1964"/>
    </row>
    <row r="559" spans="1:19 16384:16384" s="15" customFormat="1" ht="14.25" customHeight="1" thickBot="1" x14ac:dyDescent="0.3">
      <c r="A559" s="1955"/>
      <c r="B559" s="1954"/>
      <c r="C559" s="1953"/>
      <c r="D559" s="1952"/>
      <c r="E559" s="4863"/>
      <c r="F559" s="4948"/>
      <c r="G559" s="1938"/>
      <c r="H559" s="4896"/>
      <c r="I559" s="1900"/>
      <c r="J559" s="4922"/>
      <c r="K559" s="1899" t="s">
        <v>29</v>
      </c>
      <c r="L559" s="1898">
        <f>SUM(L557:L558)</f>
        <v>99.8</v>
      </c>
      <c r="M559" s="1897"/>
      <c r="N559" s="1971"/>
      <c r="O559" s="1944"/>
    </row>
    <row r="560" spans="1:19 16384:16384" s="15" customFormat="1" ht="14.25" customHeight="1" thickBot="1" x14ac:dyDescent="0.3">
      <c r="A560" s="1919" t="s">
        <v>103</v>
      </c>
      <c r="B560" s="1961" t="s">
        <v>35</v>
      </c>
      <c r="C560" s="1960" t="s">
        <v>101</v>
      </c>
      <c r="D560" s="1959" t="s">
        <v>703</v>
      </c>
      <c r="E560" s="5106"/>
      <c r="F560" s="4038" t="s">
        <v>702</v>
      </c>
      <c r="G560" s="1938"/>
      <c r="H560" s="4896"/>
      <c r="I560" s="4949" t="s">
        <v>701</v>
      </c>
      <c r="J560" s="4920" t="s">
        <v>700</v>
      </c>
      <c r="K560" s="1906" t="s">
        <v>687</v>
      </c>
      <c r="L560" s="1958">
        <v>21.4</v>
      </c>
      <c r="M560" s="4944" t="s">
        <v>699</v>
      </c>
      <c r="N560" s="1968" t="s">
        <v>414</v>
      </c>
      <c r="O560" s="1967">
        <v>1</v>
      </c>
    </row>
    <row r="561" spans="1:15" s="15" customFormat="1" ht="14.25" customHeight="1" thickBot="1" x14ac:dyDescent="0.3">
      <c r="A561" s="1955"/>
      <c r="B561" s="1954"/>
      <c r="C561" s="1953"/>
      <c r="D561" s="1952"/>
      <c r="E561" s="4905"/>
      <c r="F561" s="4867"/>
      <c r="G561" s="1938"/>
      <c r="H561" s="4896"/>
      <c r="I561" s="4950"/>
      <c r="J561" s="4921"/>
      <c r="K561" s="1906" t="s">
        <v>134</v>
      </c>
      <c r="L561" s="1905"/>
      <c r="M561" s="4945"/>
      <c r="N561" s="1911"/>
      <c r="O561" s="1964"/>
    </row>
    <row r="562" spans="1:15" s="15" customFormat="1" ht="25.5" customHeight="1" thickBot="1" x14ac:dyDescent="0.3">
      <c r="A562" s="1948"/>
      <c r="B562" s="1947"/>
      <c r="C562" s="1946"/>
      <c r="D562" s="1945"/>
      <c r="E562" s="5064"/>
      <c r="F562" s="4031"/>
      <c r="G562" s="1938"/>
      <c r="H562" s="4896"/>
      <c r="I562" s="4951"/>
      <c r="J562" s="4922"/>
      <c r="K562" s="1899" t="s">
        <v>29</v>
      </c>
      <c r="L562" s="1898">
        <f>SUM(L560:L561)</f>
        <v>21.4</v>
      </c>
      <c r="M562" s="1897"/>
      <c r="N562" s="1896"/>
      <c r="O562" s="1944"/>
    </row>
    <row r="563" spans="1:15" s="15" customFormat="1" ht="14.25" customHeight="1" thickBot="1" x14ac:dyDescent="0.3">
      <c r="A563" s="1919" t="s">
        <v>103</v>
      </c>
      <c r="B563" s="1961" t="s">
        <v>35</v>
      </c>
      <c r="C563" s="1960" t="s">
        <v>101</v>
      </c>
      <c r="D563" s="1959" t="s">
        <v>698</v>
      </c>
      <c r="E563" s="4861"/>
      <c r="F563" s="4038" t="s">
        <v>697</v>
      </c>
      <c r="G563" s="1938"/>
      <c r="H563" s="4896"/>
      <c r="I563" s="1917" t="s">
        <v>689</v>
      </c>
      <c r="J563" s="4920" t="s">
        <v>688</v>
      </c>
      <c r="K563" s="1906" t="s">
        <v>687</v>
      </c>
      <c r="L563" s="1958">
        <v>80</v>
      </c>
      <c r="M563" s="1957" t="s">
        <v>686</v>
      </c>
      <c r="N563" s="1956" t="s">
        <v>414</v>
      </c>
      <c r="O563" s="1940">
        <v>1</v>
      </c>
    </row>
    <row r="564" spans="1:15" s="15" customFormat="1" ht="14.25" customHeight="1" thickBot="1" x14ac:dyDescent="0.3">
      <c r="A564" s="1955"/>
      <c r="B564" s="1954"/>
      <c r="C564" s="1953"/>
      <c r="D564" s="1952"/>
      <c r="E564" s="4862"/>
      <c r="F564" s="4867"/>
      <c r="G564" s="1938"/>
      <c r="H564" s="4896"/>
      <c r="I564" s="1907"/>
      <c r="J564" s="4921"/>
      <c r="K564" s="1906" t="s">
        <v>134</v>
      </c>
      <c r="L564" s="1905">
        <v>0</v>
      </c>
      <c r="M564" s="1950"/>
      <c r="N564" s="1949"/>
      <c r="O564" s="1935"/>
    </row>
    <row r="565" spans="1:15" s="15" customFormat="1" ht="14.25" customHeight="1" thickBot="1" x14ac:dyDescent="0.3">
      <c r="A565" s="1955"/>
      <c r="B565" s="1954"/>
      <c r="C565" s="1953"/>
      <c r="D565" s="1952"/>
      <c r="E565" s="4862"/>
      <c r="F565" s="4867"/>
      <c r="G565" s="1938"/>
      <c r="H565" s="4896"/>
      <c r="I565" s="1907"/>
      <c r="J565" s="4921"/>
      <c r="K565" s="1906"/>
      <c r="L565" s="1905"/>
      <c r="M565" s="1950"/>
      <c r="N565" s="1949"/>
      <c r="O565" s="1935"/>
    </row>
    <row r="566" spans="1:15" s="15" customFormat="1" ht="14.25" customHeight="1" thickBot="1" x14ac:dyDescent="0.3">
      <c r="A566" s="1948"/>
      <c r="B566" s="1947"/>
      <c r="C566" s="1946"/>
      <c r="D566" s="1945"/>
      <c r="E566" s="4863"/>
      <c r="F566" s="4031"/>
      <c r="G566" s="1938"/>
      <c r="H566" s="4896"/>
      <c r="I566" s="1900"/>
      <c r="J566" s="4922"/>
      <c r="K566" s="1899" t="s">
        <v>29</v>
      </c>
      <c r="L566" s="1898">
        <f>SUM(L563:L564)</f>
        <v>80</v>
      </c>
      <c r="M566" s="1897"/>
      <c r="N566" s="1896"/>
      <c r="O566" s="1944"/>
    </row>
    <row r="567" spans="1:15" s="15" customFormat="1" ht="14.25" customHeight="1" thickBot="1" x14ac:dyDescent="0.3">
      <c r="A567" s="1919" t="s">
        <v>103</v>
      </c>
      <c r="B567" s="5049" t="s">
        <v>35</v>
      </c>
      <c r="C567" s="5036" t="s">
        <v>101</v>
      </c>
      <c r="D567" s="4868" t="s">
        <v>696</v>
      </c>
      <c r="E567" s="4861"/>
      <c r="F567" s="5250" t="s">
        <v>695</v>
      </c>
      <c r="G567" s="1938"/>
      <c r="H567" s="4896"/>
      <c r="I567" s="1917" t="s">
        <v>689</v>
      </c>
      <c r="J567" s="4920" t="s">
        <v>688</v>
      </c>
      <c r="K567" s="1906" t="s">
        <v>687</v>
      </c>
      <c r="L567" s="1916">
        <v>44</v>
      </c>
      <c r="M567" s="1942" t="s">
        <v>686</v>
      </c>
      <c r="N567" s="1941" t="s">
        <v>414</v>
      </c>
      <c r="O567" s="1940">
        <v>1</v>
      </c>
    </row>
    <row r="568" spans="1:15" s="15" customFormat="1" ht="14.25" customHeight="1" thickBot="1" x14ac:dyDescent="0.3">
      <c r="A568" s="4872"/>
      <c r="B568" s="5050"/>
      <c r="C568" s="5037"/>
      <c r="D568" s="4869"/>
      <c r="E568" s="4862"/>
      <c r="F568" s="5251"/>
      <c r="G568" s="1938"/>
      <c r="H568" s="4896"/>
      <c r="I568" s="1907"/>
      <c r="J568" s="4921"/>
      <c r="K568" s="1906" t="s">
        <v>200</v>
      </c>
      <c r="L568" s="1905">
        <v>0</v>
      </c>
      <c r="M568" s="1937"/>
      <c r="N568" s="1936"/>
      <c r="O568" s="1935"/>
    </row>
    <row r="569" spans="1:15" s="15" customFormat="1" ht="14.25" customHeight="1" thickBot="1" x14ac:dyDescent="0.3">
      <c r="A569" s="4872"/>
      <c r="B569" s="5050"/>
      <c r="C569" s="5037"/>
      <c r="D569" s="4869"/>
      <c r="E569" s="4862"/>
      <c r="F569" s="5251"/>
      <c r="G569" s="1938"/>
      <c r="H569" s="4896"/>
      <c r="I569" s="1907"/>
      <c r="J569" s="4921"/>
      <c r="K569" s="1906" t="s">
        <v>134</v>
      </c>
      <c r="L569" s="1905">
        <v>0</v>
      </c>
      <c r="M569" s="1937"/>
      <c r="N569" s="1936"/>
      <c r="O569" s="1935"/>
    </row>
    <row r="570" spans="1:15" s="15" customFormat="1" ht="14.25" customHeight="1" thickBot="1" x14ac:dyDescent="0.3">
      <c r="A570" s="4873"/>
      <c r="B570" s="5051"/>
      <c r="C570" s="5038"/>
      <c r="D570" s="4870"/>
      <c r="E570" s="4863"/>
      <c r="F570" s="5252"/>
      <c r="G570" s="1933"/>
      <c r="H570" s="4897"/>
      <c r="I570" s="1900"/>
      <c r="J570" s="4922"/>
      <c r="K570" s="1899" t="s">
        <v>29</v>
      </c>
      <c r="L570" s="1898">
        <f>SUM(L567:L569)</f>
        <v>44</v>
      </c>
      <c r="M570" s="1932"/>
      <c r="N570" s="1931"/>
      <c r="O570" s="1930"/>
    </row>
    <row r="571" spans="1:15" s="15" customFormat="1" ht="14.25" customHeight="1" thickBot="1" x14ac:dyDescent="0.3">
      <c r="A571" s="1919" t="s">
        <v>103</v>
      </c>
      <c r="B571" s="5049" t="s">
        <v>35</v>
      </c>
      <c r="C571" s="5036" t="s">
        <v>101</v>
      </c>
      <c r="D571" s="5238" t="s">
        <v>694</v>
      </c>
      <c r="E571" s="4861"/>
      <c r="F571" s="5255" t="s">
        <v>693</v>
      </c>
      <c r="G571" s="5072" t="s">
        <v>692</v>
      </c>
      <c r="H571" s="4895" t="s">
        <v>40</v>
      </c>
      <c r="I571" s="1917" t="s">
        <v>689</v>
      </c>
      <c r="J571" s="4920" t="s">
        <v>688</v>
      </c>
      <c r="K571" s="1906" t="s">
        <v>687</v>
      </c>
      <c r="L571" s="1916">
        <v>83</v>
      </c>
      <c r="M571" s="1929" t="s">
        <v>686</v>
      </c>
      <c r="N571" s="1928" t="s">
        <v>414</v>
      </c>
      <c r="O571" s="1927">
        <v>1</v>
      </c>
    </row>
    <row r="572" spans="1:15" s="15" customFormat="1" ht="14.25" customHeight="1" thickBot="1" x14ac:dyDescent="0.3">
      <c r="A572" s="4872"/>
      <c r="B572" s="5050"/>
      <c r="C572" s="5037"/>
      <c r="D572" s="5239"/>
      <c r="E572" s="4862"/>
      <c r="F572" s="5256"/>
      <c r="G572" s="5073"/>
      <c r="H572" s="4896"/>
      <c r="I572" s="1907"/>
      <c r="J572" s="4921"/>
      <c r="K572" s="1906" t="s">
        <v>200</v>
      </c>
      <c r="L572" s="1905"/>
      <c r="M572" s="1924"/>
      <c r="N572" s="1926"/>
      <c r="O572" s="1925"/>
    </row>
    <row r="573" spans="1:15" s="15" customFormat="1" ht="14.25" customHeight="1" thickBot="1" x14ac:dyDescent="0.3">
      <c r="A573" s="4872"/>
      <c r="B573" s="5050"/>
      <c r="C573" s="5037"/>
      <c r="D573" s="5239"/>
      <c r="E573" s="4862"/>
      <c r="F573" s="5256"/>
      <c r="G573" s="5073"/>
      <c r="H573" s="4896"/>
      <c r="I573" s="1907"/>
      <c r="J573" s="4921"/>
      <c r="K573" s="1906" t="s">
        <v>134</v>
      </c>
      <c r="L573" s="1905"/>
      <c r="M573" s="1924"/>
      <c r="N573" s="1923"/>
      <c r="O573" s="1913"/>
    </row>
    <row r="574" spans="1:15" s="15" customFormat="1" ht="14.25" customHeight="1" thickBot="1" x14ac:dyDescent="0.3">
      <c r="A574" s="4873"/>
      <c r="B574" s="5051"/>
      <c r="C574" s="5038"/>
      <c r="D574" s="5240"/>
      <c r="E574" s="4863"/>
      <c r="F574" s="5257"/>
      <c r="G574" s="5073"/>
      <c r="H574" s="4896"/>
      <c r="I574" s="1900"/>
      <c r="J574" s="4922"/>
      <c r="K574" s="1899" t="s">
        <v>29</v>
      </c>
      <c r="L574" s="1898">
        <f>SUM(L571:L573)</f>
        <v>83</v>
      </c>
      <c r="M574" s="1922"/>
      <c r="N574" s="1921"/>
      <c r="O574" s="1920"/>
    </row>
    <row r="575" spans="1:15" s="15" customFormat="1" ht="14.25" customHeight="1" thickBot="1" x14ac:dyDescent="0.3">
      <c r="A575" s="1919" t="s">
        <v>103</v>
      </c>
      <c r="B575" s="5049" t="s">
        <v>35</v>
      </c>
      <c r="C575" s="5036" t="s">
        <v>101</v>
      </c>
      <c r="D575" s="5238" t="s">
        <v>691</v>
      </c>
      <c r="E575" s="4861"/>
      <c r="F575" s="5255" t="s">
        <v>690</v>
      </c>
      <c r="G575" s="5073"/>
      <c r="H575" s="4896"/>
      <c r="I575" s="1917" t="s">
        <v>689</v>
      </c>
      <c r="J575" s="4920" t="s">
        <v>688</v>
      </c>
      <c r="K575" s="1906" t="s">
        <v>687</v>
      </c>
      <c r="L575" s="1916">
        <v>0</v>
      </c>
      <c r="M575" s="1915" t="s">
        <v>686</v>
      </c>
      <c r="N575" s="1914" t="s">
        <v>414</v>
      </c>
      <c r="O575" s="1913">
        <v>1</v>
      </c>
    </row>
    <row r="576" spans="1:15" s="15" customFormat="1" ht="14.25" customHeight="1" thickBot="1" x14ac:dyDescent="0.3">
      <c r="A576" s="4872"/>
      <c r="B576" s="5050"/>
      <c r="C576" s="5037"/>
      <c r="D576" s="5239"/>
      <c r="E576" s="4862"/>
      <c r="F576" s="5256"/>
      <c r="G576" s="5073"/>
      <c r="H576" s="4896"/>
      <c r="I576" s="1907"/>
      <c r="J576" s="4921"/>
      <c r="K576" s="1906" t="s">
        <v>200</v>
      </c>
      <c r="L576" s="1905"/>
      <c r="M576" s="1912"/>
      <c r="N576" s="1911"/>
      <c r="O576" s="1910"/>
    </row>
    <row r="577" spans="1:21" s="15" customFormat="1" ht="14.25" customHeight="1" thickBot="1" x14ac:dyDescent="0.3">
      <c r="A577" s="4872"/>
      <c r="B577" s="5050"/>
      <c r="C577" s="5037"/>
      <c r="D577" s="5239"/>
      <c r="E577" s="4862"/>
      <c r="F577" s="5256"/>
      <c r="G577" s="5073"/>
      <c r="H577" s="4896"/>
      <c r="I577" s="1907"/>
      <c r="J577" s="4921"/>
      <c r="K577" s="1906" t="s">
        <v>134</v>
      </c>
      <c r="L577" s="1905"/>
      <c r="M577" s="1904"/>
      <c r="N577" s="1903"/>
      <c r="O577" s="1895"/>
    </row>
    <row r="578" spans="1:21" s="15" customFormat="1" ht="14.25" customHeight="1" thickBot="1" x14ac:dyDescent="0.3">
      <c r="A578" s="4873"/>
      <c r="B578" s="5051"/>
      <c r="C578" s="5038"/>
      <c r="D578" s="5240"/>
      <c r="E578" s="4863"/>
      <c r="F578" s="5257"/>
      <c r="G578" s="5074"/>
      <c r="H578" s="4897"/>
      <c r="I578" s="1900"/>
      <c r="J578" s="4922"/>
      <c r="K578" s="1899" t="s">
        <v>29</v>
      </c>
      <c r="L578" s="1898">
        <f>SUM(L575:L577)</f>
        <v>0</v>
      </c>
      <c r="M578" s="1897"/>
      <c r="N578" s="1896"/>
      <c r="O578" s="1895"/>
    </row>
    <row r="579" spans="1:21" s="15" customFormat="1" ht="15" customHeight="1" thickBot="1" x14ac:dyDescent="0.3">
      <c r="A579" s="1892" t="s">
        <v>103</v>
      </c>
      <c r="B579" s="1894" t="s">
        <v>35</v>
      </c>
      <c r="C579" s="5028" t="s">
        <v>685</v>
      </c>
      <c r="D579" s="5028"/>
      <c r="E579" s="5028"/>
      <c r="F579" s="5028"/>
      <c r="G579" s="5028"/>
      <c r="H579" s="5028"/>
      <c r="I579" s="5028"/>
      <c r="J579" s="5028"/>
      <c r="K579" s="5029"/>
      <c r="L579" s="1893">
        <f>L476+L482+L487+L511</f>
        <v>1406.1</v>
      </c>
      <c r="M579" s="4965"/>
      <c r="N579" s="4966"/>
      <c r="O579" s="4967"/>
      <c r="P579" s="1888"/>
      <c r="Q579" s="1888"/>
    </row>
    <row r="580" spans="1:21" s="15" customFormat="1" ht="15" customHeight="1" thickBot="1" x14ac:dyDescent="0.3">
      <c r="A580" s="1892" t="s">
        <v>103</v>
      </c>
      <c r="B580" s="4979" t="s">
        <v>684</v>
      </c>
      <c r="C580" s="4980"/>
      <c r="D580" s="4980"/>
      <c r="E580" s="4980"/>
      <c r="F580" s="4980"/>
      <c r="G580" s="4980"/>
      <c r="H580" s="4980"/>
      <c r="I580" s="4980"/>
      <c r="J580" s="4980"/>
      <c r="K580" s="4981"/>
      <c r="L580" s="1891">
        <f>L470+L579</f>
        <v>10570.2</v>
      </c>
      <c r="M580" s="4958"/>
      <c r="N580" s="4959"/>
      <c r="O580" s="4960"/>
      <c r="P580" s="1888"/>
      <c r="Q580" s="1888"/>
    </row>
    <row r="581" spans="1:21" s="15" customFormat="1" ht="15" customHeight="1" thickBot="1" x14ac:dyDescent="0.3">
      <c r="A581" s="1890"/>
      <c r="B581" s="5231" t="s">
        <v>683</v>
      </c>
      <c r="C581" s="5232"/>
      <c r="D581" s="5232"/>
      <c r="E581" s="5232"/>
      <c r="F581" s="5232"/>
      <c r="G581" s="5232"/>
      <c r="H581" s="5232"/>
      <c r="I581" s="5232"/>
      <c r="J581" s="5232"/>
      <c r="K581" s="5233"/>
      <c r="L581" s="1889">
        <f>L126+L288+L580</f>
        <v>20025.800000000003</v>
      </c>
      <c r="M581" s="5228"/>
      <c r="N581" s="5229"/>
      <c r="O581" s="5230"/>
      <c r="P581" s="1888"/>
      <c r="Q581" s="1888"/>
      <c r="S581" s="1870"/>
      <c r="T581" s="1870"/>
      <c r="U581" s="1870"/>
    </row>
    <row r="582" spans="1:21" s="15" customFormat="1" ht="49.5" customHeight="1" x14ac:dyDescent="0.25">
      <c r="A582" s="31" t="s">
        <v>28</v>
      </c>
      <c r="B582" s="31"/>
      <c r="C582" s="31"/>
      <c r="D582" s="31"/>
      <c r="E582" s="31"/>
      <c r="F582" s="31"/>
      <c r="G582" s="31"/>
      <c r="H582" s="32"/>
      <c r="I582" s="31"/>
      <c r="J582" s="31"/>
      <c r="K582" s="31"/>
      <c r="L582" s="31"/>
      <c r="M582" s="31"/>
      <c r="N582" s="30"/>
      <c r="O582" s="29"/>
      <c r="P582" s="2"/>
    </row>
    <row r="583" spans="1:21" s="15" customFormat="1" ht="15.75" customHeight="1" x14ac:dyDescent="0.25">
      <c r="A583" s="23"/>
      <c r="B583" s="23"/>
      <c r="C583" s="23"/>
      <c r="D583" s="23"/>
      <c r="E583" s="23"/>
      <c r="F583" s="23"/>
      <c r="G583" s="23"/>
      <c r="H583" s="23"/>
      <c r="I583" s="23"/>
      <c r="J583" s="23"/>
      <c r="K583" s="23"/>
      <c r="L583" s="1888"/>
      <c r="P583" s="2"/>
    </row>
    <row r="584" spans="1:21" s="15" customFormat="1" ht="21.75" customHeight="1" x14ac:dyDescent="0.25">
      <c r="A584" s="5146" t="s">
        <v>27</v>
      </c>
      <c r="B584" s="5146"/>
      <c r="C584" s="5146"/>
      <c r="D584" s="5146"/>
      <c r="E584" s="5146"/>
      <c r="F584" s="5146"/>
      <c r="G584" s="5146"/>
      <c r="H584" s="5146"/>
      <c r="I584" s="5146"/>
      <c r="J584" s="5146"/>
      <c r="K584" s="5146"/>
      <c r="L584" s="5146"/>
      <c r="P584" s="2"/>
    </row>
    <row r="585" spans="1:21" s="15" customFormat="1" ht="19.5" customHeight="1" thickBot="1" x14ac:dyDescent="0.3">
      <c r="A585" s="26"/>
      <c r="B585" s="24"/>
      <c r="C585" s="24"/>
      <c r="D585" s="24"/>
      <c r="E585" s="24"/>
      <c r="F585" s="24"/>
      <c r="G585" s="25"/>
      <c r="H585" s="24"/>
      <c r="I585" s="24"/>
      <c r="J585" s="24"/>
      <c r="L585" s="22" t="s">
        <v>26</v>
      </c>
      <c r="P585" s="2"/>
    </row>
    <row r="586" spans="1:21" s="15" customFormat="1" ht="35.25" customHeight="1" thickBot="1" x14ac:dyDescent="0.3">
      <c r="A586" s="20"/>
      <c r="B586" s="19"/>
      <c r="C586" s="4201" t="s">
        <v>25</v>
      </c>
      <c r="D586" s="4201"/>
      <c r="E586" s="4201"/>
      <c r="F586" s="4201"/>
      <c r="G586" s="4201"/>
      <c r="H586" s="4201"/>
      <c r="I586" s="4201"/>
      <c r="J586" s="4201"/>
      <c r="K586" s="4201"/>
      <c r="L586" s="18" t="s">
        <v>170</v>
      </c>
      <c r="P586" s="2"/>
    </row>
    <row r="587" spans="1:21" s="15" customFormat="1" ht="20.25" customHeight="1" x14ac:dyDescent="0.25">
      <c r="A587" s="4630" t="s">
        <v>23</v>
      </c>
      <c r="B587" s="4631"/>
      <c r="C587" s="4631"/>
      <c r="D587" s="4631"/>
      <c r="E587" s="4631"/>
      <c r="F587" s="4631"/>
      <c r="G587" s="4631"/>
      <c r="H587" s="4631"/>
      <c r="I587" s="4631"/>
      <c r="J587" s="4631"/>
      <c r="K587" s="4632"/>
      <c r="L587" s="1371">
        <f>L588+L592+L599+L600+L601+L602</f>
        <v>20025.8</v>
      </c>
      <c r="P587" s="2"/>
    </row>
    <row r="588" spans="1:21" s="15" customFormat="1" ht="17.25" customHeight="1" x14ac:dyDescent="0.25">
      <c r="A588" s="4633" t="s">
        <v>197</v>
      </c>
      <c r="B588" s="4634"/>
      <c r="C588" s="4634"/>
      <c r="D588" s="4634"/>
      <c r="E588" s="4634"/>
      <c r="F588" s="4634"/>
      <c r="G588" s="4634"/>
      <c r="H588" s="4634"/>
      <c r="I588" s="4634"/>
      <c r="J588" s="4634"/>
      <c r="K588" s="4635"/>
      <c r="L588" s="1887">
        <f>L589</f>
        <v>14213.8</v>
      </c>
      <c r="P588" s="2"/>
    </row>
    <row r="589" spans="1:21" s="15" customFormat="1" ht="15.6" customHeight="1" x14ac:dyDescent="0.25">
      <c r="A589" s="4245" t="s">
        <v>196</v>
      </c>
      <c r="B589" s="4246"/>
      <c r="C589" s="4246"/>
      <c r="D589" s="4246"/>
      <c r="E589" s="4246"/>
      <c r="F589" s="4246"/>
      <c r="G589" s="4246"/>
      <c r="H589" s="4246"/>
      <c r="I589" s="4246"/>
      <c r="J589" s="4246"/>
      <c r="K589" s="4247"/>
      <c r="L589" s="1887">
        <f>L35+L74+L79+L88+L98+L107+L119+L131+L139+L147+L156+L168+L175+L235+L279+L293+L403+L423+L430+L438+L454+L473+L479+L485+L507</f>
        <v>14213.8</v>
      </c>
      <c r="P589" s="2"/>
    </row>
    <row r="590" spans="1:21" s="15" customFormat="1" ht="15.6" customHeight="1" x14ac:dyDescent="0.25">
      <c r="A590" s="4633" t="s">
        <v>195</v>
      </c>
      <c r="B590" s="4634"/>
      <c r="C590" s="4634"/>
      <c r="D590" s="4634"/>
      <c r="E590" s="4639"/>
      <c r="F590" s="4639"/>
      <c r="G590" s="4639"/>
      <c r="H590" s="4639"/>
      <c r="I590" s="4639"/>
      <c r="J590" s="4639"/>
      <c r="K590" s="4640"/>
      <c r="L590" s="1885"/>
      <c r="P590" s="2"/>
    </row>
    <row r="591" spans="1:21" s="15" customFormat="1" ht="33.75" customHeight="1" x14ac:dyDescent="0.25">
      <c r="A591" s="4633" t="s">
        <v>194</v>
      </c>
      <c r="B591" s="4634"/>
      <c r="C591" s="4634"/>
      <c r="D591" s="4634"/>
      <c r="E591" s="4634"/>
      <c r="F591" s="4634"/>
      <c r="G591" s="4634"/>
      <c r="H591" s="4634"/>
      <c r="I591" s="4634"/>
      <c r="J591" s="4634"/>
      <c r="K591" s="4635"/>
      <c r="L591" s="1885">
        <v>0</v>
      </c>
      <c r="P591" s="2"/>
    </row>
    <row r="592" spans="1:21" s="15" customFormat="1" ht="18" customHeight="1" x14ac:dyDescent="0.25">
      <c r="A592" s="4245" t="s">
        <v>18</v>
      </c>
      <c r="B592" s="4246"/>
      <c r="C592" s="4246"/>
      <c r="D592" s="4246"/>
      <c r="E592" s="4246"/>
      <c r="F592" s="4246"/>
      <c r="G592" s="4246"/>
      <c r="H592" s="4246"/>
      <c r="I592" s="4246"/>
      <c r="J592" s="4246"/>
      <c r="K592" s="4247"/>
      <c r="L592" s="1885">
        <f>L593+L594+L595+L596+L597+L598</f>
        <v>5242.7000000000007</v>
      </c>
      <c r="P592" s="2"/>
    </row>
    <row r="593" spans="1:16" s="15" customFormat="1" ht="12.6" customHeight="1" x14ac:dyDescent="0.25">
      <c r="A593" s="4633" t="s">
        <v>193</v>
      </c>
      <c r="B593" s="4634"/>
      <c r="C593" s="4634"/>
      <c r="D593" s="4634"/>
      <c r="E593" s="4639"/>
      <c r="F593" s="4639"/>
      <c r="G593" s="4639"/>
      <c r="H593" s="4639"/>
      <c r="I593" s="4639"/>
      <c r="J593" s="4639"/>
      <c r="K593" s="4640"/>
      <c r="L593" s="1885"/>
      <c r="P593" s="2"/>
    </row>
    <row r="594" spans="1:16" s="15" customFormat="1" ht="18" customHeight="1" x14ac:dyDescent="0.25">
      <c r="A594" s="4633" t="s">
        <v>192</v>
      </c>
      <c r="B594" s="4634"/>
      <c r="C594" s="4634"/>
      <c r="D594" s="4634"/>
      <c r="E594" s="4639"/>
      <c r="F594" s="4639"/>
      <c r="G594" s="4639"/>
      <c r="H594" s="4639"/>
      <c r="I594" s="4639"/>
      <c r="J594" s="4639"/>
      <c r="K594" s="4640"/>
      <c r="L594" s="1885"/>
      <c r="P594" s="2"/>
    </row>
    <row r="595" spans="1:16" s="15" customFormat="1" ht="15.6" customHeight="1" x14ac:dyDescent="0.25">
      <c r="A595" s="4633" t="s">
        <v>191</v>
      </c>
      <c r="B595" s="4634"/>
      <c r="C595" s="4634"/>
      <c r="D595" s="4634"/>
      <c r="E595" s="4639"/>
      <c r="F595" s="4639"/>
      <c r="G595" s="4639"/>
      <c r="H595" s="4639"/>
      <c r="I595" s="4639"/>
      <c r="J595" s="4639"/>
      <c r="K595" s="4640"/>
      <c r="L595" s="1885"/>
      <c r="P595" s="2"/>
    </row>
    <row r="596" spans="1:16" s="15" customFormat="1" ht="17.25" customHeight="1" x14ac:dyDescent="0.25">
      <c r="A596" s="4633" t="s">
        <v>190</v>
      </c>
      <c r="B596" s="4639"/>
      <c r="C596" s="4639"/>
      <c r="D596" s="4639"/>
      <c r="E596" s="4639"/>
      <c r="F596" s="4639"/>
      <c r="G596" s="4639"/>
      <c r="H596" s="4639"/>
      <c r="I596" s="4639"/>
      <c r="J596" s="4639"/>
      <c r="K596" s="4640"/>
      <c r="L596" s="1885"/>
      <c r="P596" s="2"/>
    </row>
    <row r="597" spans="1:16" s="15" customFormat="1" ht="25.15" customHeight="1" x14ac:dyDescent="0.25">
      <c r="A597" s="4633" t="s">
        <v>189</v>
      </c>
      <c r="B597" s="4634"/>
      <c r="C597" s="4634"/>
      <c r="D597" s="4634"/>
      <c r="E597" s="4639"/>
      <c r="F597" s="4639"/>
      <c r="G597" s="4639"/>
      <c r="H597" s="4639"/>
      <c r="I597" s="4639"/>
      <c r="J597" s="4639"/>
      <c r="K597" s="4640"/>
      <c r="L597" s="1885">
        <f>L36+L75+L133+L140+L149+L158+L170+L178+L294+L404+L424+L431+L439+L455</f>
        <v>4725.1000000000004</v>
      </c>
      <c r="P597" s="2"/>
    </row>
    <row r="598" spans="1:16" s="15" customFormat="1" ht="20.25" customHeight="1" x14ac:dyDescent="0.25">
      <c r="A598" s="4662" t="s">
        <v>188</v>
      </c>
      <c r="B598" s="4663"/>
      <c r="C598" s="4663"/>
      <c r="D598" s="4663"/>
      <c r="E598" s="4639"/>
      <c r="F598" s="4639"/>
      <c r="G598" s="4639"/>
      <c r="H598" s="4639"/>
      <c r="I598" s="4639"/>
      <c r="J598" s="4639"/>
      <c r="K598" s="4640"/>
      <c r="L598" s="1885">
        <f>L509+L295</f>
        <v>517.6</v>
      </c>
      <c r="P598" s="2"/>
    </row>
    <row r="599" spans="1:16" s="15" customFormat="1" ht="18.75" customHeight="1" x14ac:dyDescent="0.25">
      <c r="A599" s="4633" t="s">
        <v>187</v>
      </c>
      <c r="B599" s="4639"/>
      <c r="C599" s="4639"/>
      <c r="D599" s="4639"/>
      <c r="E599" s="4639"/>
      <c r="F599" s="4639"/>
      <c r="G599" s="4639"/>
      <c r="H599" s="4639"/>
      <c r="I599" s="4639"/>
      <c r="J599" s="4639"/>
      <c r="K599" s="4640"/>
      <c r="L599" s="1885"/>
      <c r="P599" s="2"/>
    </row>
    <row r="600" spans="1:16" s="15" customFormat="1" ht="16.149999999999999" customHeight="1" thickBot="1" x14ac:dyDescent="0.3">
      <c r="A600" s="5166" t="s">
        <v>186</v>
      </c>
      <c r="B600" s="5167"/>
      <c r="C600" s="5167"/>
      <c r="D600" s="5167"/>
      <c r="E600" s="5167"/>
      <c r="F600" s="5167"/>
      <c r="G600" s="5167"/>
      <c r="H600" s="5167"/>
      <c r="I600" s="5167"/>
      <c r="J600" s="5167"/>
      <c r="K600" s="5168"/>
      <c r="L600" s="1886"/>
      <c r="P600" s="2"/>
    </row>
    <row r="601" spans="1:16" s="15" customFormat="1" ht="14.45" customHeight="1" x14ac:dyDescent="0.25">
      <c r="A601" s="5163" t="s">
        <v>185</v>
      </c>
      <c r="B601" s="5164"/>
      <c r="C601" s="5164"/>
      <c r="D601" s="5164"/>
      <c r="E601" s="5164"/>
      <c r="F601" s="5164"/>
      <c r="G601" s="5164"/>
      <c r="H601" s="5164"/>
      <c r="I601" s="5164"/>
      <c r="J601" s="5164"/>
      <c r="K601" s="5165"/>
      <c r="L601" s="1883"/>
      <c r="P601" s="2"/>
    </row>
    <row r="602" spans="1:16" s="15" customFormat="1" ht="18" customHeight="1" x14ac:dyDescent="0.25">
      <c r="A602" s="4633" t="s">
        <v>8</v>
      </c>
      <c r="B602" s="4634"/>
      <c r="C602" s="4634"/>
      <c r="D602" s="4634"/>
      <c r="E602" s="4639"/>
      <c r="F602" s="4639"/>
      <c r="G602" s="4639"/>
      <c r="H602" s="4639"/>
      <c r="I602" s="4639"/>
      <c r="J602" s="4639"/>
      <c r="K602" s="4640"/>
      <c r="L602" s="1885">
        <f>L603</f>
        <v>569.29999999999995</v>
      </c>
      <c r="P602" s="2"/>
    </row>
    <row r="603" spans="1:16" s="15" customFormat="1" ht="16.5" customHeight="1" x14ac:dyDescent="0.25">
      <c r="A603" s="4633" t="s">
        <v>7</v>
      </c>
      <c r="B603" s="4634"/>
      <c r="C603" s="4634"/>
      <c r="D603" s="4634"/>
      <c r="E603" s="4639"/>
      <c r="F603" s="4639"/>
      <c r="G603" s="4639"/>
      <c r="H603" s="4639"/>
      <c r="I603" s="4639"/>
      <c r="J603" s="4639"/>
      <c r="K603" s="4640"/>
      <c r="L603" s="1885">
        <f>L37+L76+L109+L137+L177+L237+L296+L405+L425+L432+L440+L456+L475+L481+L510</f>
        <v>569.29999999999995</v>
      </c>
      <c r="P603" s="2"/>
    </row>
    <row r="604" spans="1:16" s="15" customFormat="1" ht="14.25" customHeight="1" thickBot="1" x14ac:dyDescent="0.3">
      <c r="A604" s="4633" t="s">
        <v>6</v>
      </c>
      <c r="B604" s="4634"/>
      <c r="C604" s="4634"/>
      <c r="D604" s="4634"/>
      <c r="E604" s="4634"/>
      <c r="F604" s="4634"/>
      <c r="G604" s="4634"/>
      <c r="H604" s="4634"/>
      <c r="I604" s="4634"/>
      <c r="J604" s="4634"/>
      <c r="K604" s="4635"/>
      <c r="L604" s="1885"/>
      <c r="P604" s="2"/>
    </row>
    <row r="605" spans="1:16" s="15" customFormat="1" ht="27" customHeight="1" thickBot="1" x14ac:dyDescent="0.3">
      <c r="A605" s="4277" t="s">
        <v>5</v>
      </c>
      <c r="B605" s="4278"/>
      <c r="C605" s="4278"/>
      <c r="D605" s="4278"/>
      <c r="E605" s="4278"/>
      <c r="F605" s="4278"/>
      <c r="G605" s="4278"/>
      <c r="H605" s="4278"/>
      <c r="I605" s="4278"/>
      <c r="J605" s="4278"/>
      <c r="K605" s="4279"/>
      <c r="L605" s="1884">
        <f>L606+L607</f>
        <v>0</v>
      </c>
      <c r="P605" s="2"/>
    </row>
    <row r="606" spans="1:16" s="15" customFormat="1" ht="15.6" customHeight="1" x14ac:dyDescent="0.25">
      <c r="A606" s="4678" t="s">
        <v>4</v>
      </c>
      <c r="B606" s="4679"/>
      <c r="C606" s="4679"/>
      <c r="D606" s="4679"/>
      <c r="E606" s="4680"/>
      <c r="F606" s="4680"/>
      <c r="G606" s="4680"/>
      <c r="H606" s="4680"/>
      <c r="I606" s="4680"/>
      <c r="J606" s="4680"/>
      <c r="K606" s="4681"/>
      <c r="L606" s="1883">
        <v>0</v>
      </c>
      <c r="P606" s="2"/>
    </row>
    <row r="607" spans="1:16" s="15" customFormat="1" ht="17.25" customHeight="1" thickBot="1" x14ac:dyDescent="0.3">
      <c r="A607" s="4260" t="s">
        <v>3</v>
      </c>
      <c r="B607" s="4261"/>
      <c r="C607" s="4261"/>
      <c r="D607" s="4261"/>
      <c r="E607" s="4261"/>
      <c r="F607" s="4261"/>
      <c r="G607" s="4261"/>
      <c r="H607" s="4261"/>
      <c r="I607" s="4261"/>
      <c r="J607" s="4261"/>
      <c r="K607" s="4262"/>
      <c r="L607" s="1880">
        <v>0</v>
      </c>
      <c r="P607" s="2"/>
    </row>
    <row r="608" spans="1:16" s="15" customFormat="1" ht="15.75" customHeight="1" thickBot="1" x14ac:dyDescent="0.3">
      <c r="A608" s="4263" t="s">
        <v>184</v>
      </c>
      <c r="B608" s="4264"/>
      <c r="C608" s="4264"/>
      <c r="D608" s="4264"/>
      <c r="E608" s="4264"/>
      <c r="F608" s="4264"/>
      <c r="G608" s="4264"/>
      <c r="H608" s="4264"/>
      <c r="I608" s="4264"/>
      <c r="J608" s="4264"/>
      <c r="K608" s="4265"/>
      <c r="L608" s="1882">
        <f>L587+L605</f>
        <v>20025.8</v>
      </c>
      <c r="P608" s="2"/>
    </row>
    <row r="609" spans="1:17" s="15" customFormat="1" ht="18.75" customHeight="1" x14ac:dyDescent="0.25">
      <c r="A609" s="4266" t="s">
        <v>1</v>
      </c>
      <c r="B609" s="4267"/>
      <c r="C609" s="4267"/>
      <c r="D609" s="4267"/>
      <c r="E609" s="4267"/>
      <c r="F609" s="4267"/>
      <c r="G609" s="4267"/>
      <c r="H609" s="4267"/>
      <c r="I609" s="4267"/>
      <c r="J609" s="4267"/>
      <c r="K609" s="4268"/>
      <c r="L609" s="1881"/>
      <c r="P609" s="2"/>
    </row>
    <row r="610" spans="1:17" s="15" customFormat="1" ht="15.75" customHeight="1" thickBot="1" x14ac:dyDescent="0.3">
      <c r="A610" s="4233" t="s">
        <v>0</v>
      </c>
      <c r="B610" s="4234"/>
      <c r="C610" s="4234"/>
      <c r="D610" s="4234"/>
      <c r="E610" s="4234"/>
      <c r="F610" s="4234"/>
      <c r="G610" s="4234"/>
      <c r="H610" s="4234"/>
      <c r="I610" s="4234"/>
      <c r="J610" s="4234"/>
      <c r="K610" s="4235"/>
      <c r="L610" s="1880">
        <v>605.4</v>
      </c>
    </row>
    <row r="611" spans="1:17" s="15" customFormat="1" ht="0.6" hidden="1" customHeight="1" x14ac:dyDescent="0.25">
      <c r="A611" s="26"/>
      <c r="B611" s="1879"/>
      <c r="C611" s="4181"/>
      <c r="D611" s="4181"/>
      <c r="E611" s="4181"/>
      <c r="F611" s="4181"/>
      <c r="G611" s="4181"/>
      <c r="H611" s="4181"/>
      <c r="I611" s="4181"/>
      <c r="J611" s="4181"/>
      <c r="K611" s="4181"/>
      <c r="L611" s="4181"/>
      <c r="M611" s="4181"/>
      <c r="N611" s="4181"/>
      <c r="O611" s="4181"/>
      <c r="P611" s="28"/>
      <c r="Q611" s="28"/>
    </row>
    <row r="612" spans="1:17" s="15" customFormat="1" ht="13.15" hidden="1" customHeight="1" x14ac:dyDescent="0.25">
      <c r="A612" s="4166"/>
      <c r="B612" s="4166"/>
      <c r="C612" s="4166"/>
      <c r="D612" s="21"/>
      <c r="E612" s="21"/>
    </row>
    <row r="613" spans="1:17" s="15" customFormat="1" ht="48.6" hidden="1" customHeight="1" x14ac:dyDescent="0.25">
      <c r="A613" s="17"/>
      <c r="B613" s="16"/>
      <c r="C613" s="16"/>
      <c r="D613" s="16"/>
      <c r="E613" s="16"/>
    </row>
    <row r="614" spans="1:17" s="15" customFormat="1" ht="13.15" hidden="1" customHeight="1" x14ac:dyDescent="0.25">
      <c r="A614" s="1878"/>
      <c r="B614" s="1876"/>
      <c r="C614" s="1877"/>
      <c r="D614" s="1877"/>
      <c r="E614" s="1877"/>
    </row>
    <row r="615" spans="1:17" s="15" customFormat="1" ht="0.6" customHeight="1" x14ac:dyDescent="0.25">
      <c r="A615" s="4"/>
      <c r="B615" s="5151"/>
      <c r="C615" s="5151"/>
      <c r="D615" s="4"/>
      <c r="E615" s="4"/>
    </row>
    <row r="616" spans="1:17" s="15" customFormat="1" ht="14.25" hidden="1" customHeight="1" x14ac:dyDescent="0.25">
      <c r="A616" s="1874"/>
      <c r="B616" s="1876"/>
      <c r="C616" s="1876"/>
      <c r="D616" s="1876"/>
      <c r="E616" s="1876"/>
      <c r="G616" s="1875"/>
      <c r="H616" s="1875"/>
    </row>
    <row r="617" spans="1:17" s="15" customFormat="1" ht="14.25" hidden="1" customHeight="1" x14ac:dyDescent="0.25">
      <c r="A617" s="1874"/>
      <c r="B617" s="5150"/>
      <c r="C617" s="5150"/>
      <c r="D617" s="1874"/>
      <c r="E617" s="1874"/>
    </row>
    <row r="618" spans="1:17" s="15" customFormat="1" ht="14.25" hidden="1" customHeight="1" x14ac:dyDescent="0.25">
      <c r="A618" s="1874"/>
      <c r="B618" s="1874"/>
      <c r="C618" s="1874"/>
      <c r="D618" s="1874"/>
      <c r="E618" s="1874"/>
    </row>
    <row r="619" spans="1:17" s="15" customFormat="1" ht="14.25" hidden="1" customHeight="1" x14ac:dyDescent="0.25">
      <c r="A619" s="1874"/>
      <c r="B619" s="1874"/>
      <c r="C619" s="1874"/>
      <c r="D619" s="1874"/>
      <c r="E619" s="1874"/>
    </row>
    <row r="620" spans="1:17" s="15" customFormat="1" ht="14.25" hidden="1" customHeight="1" x14ac:dyDescent="0.25">
      <c r="A620" s="1874"/>
      <c r="B620" s="1874"/>
      <c r="C620" s="1874"/>
      <c r="D620" s="1874"/>
      <c r="E620" s="1874"/>
    </row>
    <row r="621" spans="1:17" s="15" customFormat="1" ht="14.25" hidden="1" customHeight="1" x14ac:dyDescent="0.25">
      <c r="A621" s="1874"/>
      <c r="B621" s="1874"/>
      <c r="C621" s="1874"/>
      <c r="D621" s="1874"/>
      <c r="E621" s="1874"/>
    </row>
    <row r="622" spans="1:17" s="15" customFormat="1" ht="14.25" hidden="1" customHeight="1" x14ac:dyDescent="0.25">
      <c r="A622" s="1874"/>
      <c r="B622" s="1874"/>
      <c r="C622" s="1874"/>
      <c r="D622" s="1874"/>
      <c r="E622" s="1874"/>
    </row>
    <row r="623" spans="1:17" s="15" customFormat="1" ht="14.25" hidden="1" customHeight="1" x14ac:dyDescent="0.25">
      <c r="A623" s="1874"/>
      <c r="B623" s="1874"/>
      <c r="C623" s="1874"/>
      <c r="D623" s="1874"/>
      <c r="E623" s="1874"/>
    </row>
    <row r="624" spans="1:17" s="15" customFormat="1" ht="14.25" hidden="1" customHeight="1" x14ac:dyDescent="0.25">
      <c r="A624" s="1874"/>
      <c r="B624" s="1874"/>
      <c r="C624" s="1874"/>
      <c r="D624" s="1874"/>
      <c r="E624" s="1874"/>
    </row>
    <row r="625" spans="1:12" s="15" customFormat="1" ht="13.5" hidden="1" customHeight="1" x14ac:dyDescent="0.25">
      <c r="A625" s="4"/>
      <c r="B625" s="5151"/>
      <c r="C625" s="5151"/>
      <c r="D625" s="4"/>
      <c r="E625" s="4"/>
    </row>
    <row r="626" spans="1:12" s="15" customFormat="1" ht="13.5" hidden="1" customHeight="1" x14ac:dyDescent="0.25">
      <c r="A626" s="1873"/>
      <c r="B626" s="5183"/>
      <c r="C626" s="5183"/>
      <c r="D626" s="1872"/>
      <c r="E626" s="1872"/>
    </row>
    <row r="627" spans="1:12" s="15" customFormat="1" ht="13.5" hidden="1" customHeight="1" x14ac:dyDescent="0.25">
      <c r="B627" s="5024"/>
      <c r="C627" s="5024"/>
      <c r="D627" s="1871"/>
      <c r="E627" s="1871"/>
    </row>
    <row r="628" spans="1:12" s="15" customFormat="1" ht="12.75" hidden="1" customHeight="1" x14ac:dyDescent="0.25">
      <c r="B628" s="5024"/>
      <c r="C628" s="5024"/>
      <c r="D628" s="1871"/>
      <c r="E628" s="1871"/>
    </row>
    <row r="629" spans="1:12" s="15" customFormat="1" ht="13.5" hidden="1" customHeight="1" x14ac:dyDescent="0.25">
      <c r="A629" s="5182"/>
      <c r="B629" s="5182"/>
      <c r="C629" s="5182"/>
      <c r="D629" s="5182"/>
      <c r="E629" s="5182"/>
      <c r="F629" s="5182"/>
    </row>
    <row r="630" spans="1:12" s="15" customFormat="1" ht="13.5" hidden="1" customHeight="1" x14ac:dyDescent="0.25">
      <c r="C630" s="1870"/>
      <c r="D630" s="1870"/>
      <c r="E630" s="1870"/>
      <c r="G630" s="1869"/>
      <c r="H630" s="1869"/>
    </row>
    <row r="631" spans="1:12" ht="12" x14ac:dyDescent="0.25">
      <c r="A631" s="1856"/>
      <c r="C631" s="1868"/>
      <c r="D631" s="1868"/>
      <c r="E631" s="1868"/>
      <c r="F631" s="1866"/>
      <c r="G631" s="1866"/>
      <c r="H631" s="1867"/>
      <c r="I631" s="1866"/>
      <c r="J631" s="1866"/>
      <c r="K631" s="1866"/>
      <c r="L631" s="1865"/>
    </row>
    <row r="632" spans="1:12" x14ac:dyDescent="0.25">
      <c r="A632" s="1856"/>
      <c r="I632" s="1864"/>
      <c r="J632" s="1864"/>
      <c r="K632" s="1864"/>
    </row>
    <row r="633" spans="1:12" x14ac:dyDescent="0.25">
      <c r="A633" s="1856"/>
      <c r="I633" s="1864"/>
      <c r="J633" s="1864"/>
      <c r="K633" s="1863"/>
      <c r="L633" s="1862"/>
    </row>
    <row r="634" spans="1:12" x14ac:dyDescent="0.25">
      <c r="A634" s="1856"/>
      <c r="K634" s="1860"/>
      <c r="L634" s="1860"/>
    </row>
    <row r="635" spans="1:12" x14ac:dyDescent="0.25">
      <c r="A635" s="1856"/>
    </row>
    <row r="636" spans="1:12" x14ac:dyDescent="0.25">
      <c r="A636" s="1856"/>
      <c r="K636" s="1860"/>
      <c r="L636" s="1860"/>
    </row>
    <row r="637" spans="1:12" x14ac:dyDescent="0.25">
      <c r="A637" s="1856"/>
    </row>
    <row r="638" spans="1:12" x14ac:dyDescent="0.25">
      <c r="A638" s="1856"/>
    </row>
    <row r="639" spans="1:12" x14ac:dyDescent="0.25">
      <c r="A639" s="1856"/>
      <c r="K639" s="1861"/>
      <c r="L639" s="1862"/>
    </row>
    <row r="640" spans="1:12" x14ac:dyDescent="0.25">
      <c r="A640" s="1856"/>
      <c r="K640" s="1860"/>
      <c r="L640" s="1860"/>
    </row>
    <row r="641" spans="6:12" s="1856" customFormat="1" x14ac:dyDescent="0.25">
      <c r="F641" s="15"/>
      <c r="G641" s="1858"/>
      <c r="H641" s="1857"/>
    </row>
    <row r="642" spans="6:12" s="1856" customFormat="1" x14ac:dyDescent="0.25">
      <c r="F642" s="15"/>
      <c r="G642" s="1858"/>
      <c r="H642" s="1857"/>
      <c r="K642" s="1860"/>
      <c r="L642" s="1860"/>
    </row>
    <row r="643" spans="6:12" s="1856" customFormat="1" x14ac:dyDescent="0.25">
      <c r="F643" s="15"/>
      <c r="G643" s="1858"/>
      <c r="H643" s="1857"/>
    </row>
    <row r="644" spans="6:12" s="1856" customFormat="1" x14ac:dyDescent="0.25">
      <c r="F644" s="15"/>
      <c r="G644" s="1858"/>
      <c r="H644" s="1857"/>
      <c r="K644" s="1861"/>
    </row>
    <row r="645" spans="6:12" s="1856" customFormat="1" x14ac:dyDescent="0.25">
      <c r="F645" s="15"/>
      <c r="G645" s="1858"/>
      <c r="H645" s="1857"/>
      <c r="K645" s="1860"/>
    </row>
    <row r="646" spans="6:12" s="1856" customFormat="1" x14ac:dyDescent="0.25">
      <c r="F646" s="15"/>
      <c r="G646" s="1858"/>
      <c r="H646" s="1857"/>
    </row>
    <row r="647" spans="6:12" s="1856" customFormat="1" x14ac:dyDescent="0.25">
      <c r="F647" s="15"/>
      <c r="G647" s="1858"/>
      <c r="H647" s="1857"/>
      <c r="K647" s="1860"/>
    </row>
    <row r="648" spans="6:12" s="1856" customFormat="1" x14ac:dyDescent="0.25">
      <c r="F648" s="15"/>
      <c r="G648" s="1858"/>
      <c r="H648" s="1857"/>
    </row>
    <row r="649" spans="6:12" s="1856" customFormat="1" x14ac:dyDescent="0.25">
      <c r="F649" s="15"/>
      <c r="G649" s="1858"/>
      <c r="H649" s="1857"/>
    </row>
    <row r="650" spans="6:12" s="1856" customFormat="1" x14ac:dyDescent="0.25">
      <c r="F650" s="15"/>
      <c r="G650" s="1858"/>
      <c r="H650" s="1857"/>
    </row>
    <row r="651" spans="6:12" s="1856" customFormat="1" x14ac:dyDescent="0.25">
      <c r="F651" s="15"/>
      <c r="G651" s="1858"/>
      <c r="H651" s="1857"/>
    </row>
    <row r="652" spans="6:12" s="1856" customFormat="1" x14ac:dyDescent="0.25">
      <c r="F652" s="15"/>
      <c r="G652" s="1858"/>
      <c r="H652" s="1857"/>
    </row>
    <row r="653" spans="6:12" s="1856" customFormat="1" x14ac:dyDescent="0.25">
      <c r="F653" s="15"/>
      <c r="G653" s="1858"/>
      <c r="H653" s="1857"/>
    </row>
    <row r="654" spans="6:12" s="1856" customFormat="1" x14ac:dyDescent="0.25">
      <c r="F654" s="15"/>
      <c r="G654" s="1858"/>
      <c r="H654" s="1857"/>
    </row>
    <row r="655" spans="6:12" s="1856" customFormat="1" x14ac:dyDescent="0.25">
      <c r="F655" s="15"/>
      <c r="G655" s="1858"/>
      <c r="H655" s="1857"/>
    </row>
    <row r="656" spans="6:12" s="1856" customFormat="1" x14ac:dyDescent="0.25">
      <c r="F656" s="15"/>
      <c r="G656" s="1858"/>
      <c r="H656" s="1857"/>
    </row>
    <row r="657" spans="6:8" s="1856" customFormat="1" x14ac:dyDescent="0.25">
      <c r="F657" s="15"/>
      <c r="G657" s="1858"/>
      <c r="H657" s="1857"/>
    </row>
    <row r="658" spans="6:8" s="1856" customFormat="1" x14ac:dyDescent="0.25">
      <c r="F658" s="15"/>
      <c r="G658" s="1858"/>
      <c r="H658" s="1857"/>
    </row>
    <row r="659" spans="6:8" s="1856" customFormat="1" x14ac:dyDescent="0.25">
      <c r="F659" s="15"/>
      <c r="G659" s="1858"/>
      <c r="H659" s="1857"/>
    </row>
    <row r="660" spans="6:8" s="1856" customFormat="1" x14ac:dyDescent="0.25">
      <c r="F660" s="15"/>
      <c r="G660" s="1858"/>
      <c r="H660" s="1857"/>
    </row>
    <row r="661" spans="6:8" s="1856" customFormat="1" x14ac:dyDescent="0.25">
      <c r="F661" s="15"/>
      <c r="G661" s="1858"/>
      <c r="H661" s="1857"/>
    </row>
    <row r="662" spans="6:8" s="1856" customFormat="1" x14ac:dyDescent="0.25">
      <c r="F662" s="15"/>
      <c r="G662" s="1858"/>
      <c r="H662" s="1857"/>
    </row>
    <row r="663" spans="6:8" s="1856" customFormat="1" x14ac:dyDescent="0.25">
      <c r="F663" s="15"/>
      <c r="G663" s="1858"/>
      <c r="H663" s="1857"/>
    </row>
    <row r="664" spans="6:8" s="1856" customFormat="1" x14ac:dyDescent="0.25">
      <c r="F664" s="15"/>
      <c r="G664" s="1858"/>
      <c r="H664" s="1857"/>
    </row>
    <row r="665" spans="6:8" s="1856" customFormat="1" x14ac:dyDescent="0.25">
      <c r="F665" s="15"/>
      <c r="G665" s="1858"/>
      <c r="H665" s="1857"/>
    </row>
    <row r="666" spans="6:8" s="1856" customFormat="1" x14ac:dyDescent="0.25">
      <c r="F666" s="15"/>
      <c r="G666" s="1858"/>
      <c r="H666" s="1857"/>
    </row>
    <row r="667" spans="6:8" s="1856" customFormat="1" x14ac:dyDescent="0.25">
      <c r="F667" s="15"/>
      <c r="G667" s="1858"/>
      <c r="H667" s="1857"/>
    </row>
    <row r="668" spans="6:8" s="1856" customFormat="1" x14ac:dyDescent="0.25">
      <c r="F668" s="15"/>
      <c r="G668" s="1858"/>
      <c r="H668" s="1857"/>
    </row>
    <row r="669" spans="6:8" s="1856" customFormat="1" x14ac:dyDescent="0.25">
      <c r="F669" s="15"/>
      <c r="G669" s="1858"/>
      <c r="H669" s="1857"/>
    </row>
    <row r="670" spans="6:8" s="1856" customFormat="1" x14ac:dyDescent="0.25">
      <c r="F670" s="15"/>
      <c r="G670" s="1858"/>
      <c r="H670" s="1857"/>
    </row>
    <row r="671" spans="6:8" s="1856" customFormat="1" x14ac:dyDescent="0.25">
      <c r="F671" s="15"/>
      <c r="G671" s="1858"/>
      <c r="H671" s="1857"/>
    </row>
    <row r="672" spans="6:8" s="1856" customFormat="1" x14ac:dyDescent="0.25">
      <c r="F672" s="15"/>
      <c r="G672" s="1858"/>
      <c r="H672" s="1857"/>
    </row>
    <row r="673" spans="6:8" s="1856" customFormat="1" x14ac:dyDescent="0.25">
      <c r="F673" s="15"/>
      <c r="G673" s="1858"/>
      <c r="H673" s="1857"/>
    </row>
    <row r="674" spans="6:8" s="1856" customFormat="1" x14ac:dyDescent="0.25">
      <c r="F674" s="15"/>
      <c r="G674" s="1858"/>
      <c r="H674" s="1857"/>
    </row>
    <row r="675" spans="6:8" s="1856" customFormat="1" x14ac:dyDescent="0.25">
      <c r="F675" s="15"/>
      <c r="G675" s="1858"/>
      <c r="H675" s="1857"/>
    </row>
    <row r="676" spans="6:8" s="1856" customFormat="1" x14ac:dyDescent="0.25">
      <c r="F676" s="15"/>
      <c r="G676" s="1858"/>
      <c r="H676" s="1857"/>
    </row>
    <row r="677" spans="6:8" s="1856" customFormat="1" x14ac:dyDescent="0.25">
      <c r="F677" s="15"/>
      <c r="G677" s="1858"/>
      <c r="H677" s="1857"/>
    </row>
    <row r="678" spans="6:8" s="1856" customFormat="1" x14ac:dyDescent="0.25">
      <c r="F678" s="15"/>
      <c r="G678" s="1858"/>
      <c r="H678" s="1857"/>
    </row>
    <row r="679" spans="6:8" s="1856" customFormat="1" x14ac:dyDescent="0.25">
      <c r="F679" s="15"/>
      <c r="G679" s="1858"/>
      <c r="H679" s="1857"/>
    </row>
    <row r="680" spans="6:8" s="1856" customFormat="1" x14ac:dyDescent="0.25">
      <c r="F680" s="15"/>
      <c r="G680" s="1858"/>
      <c r="H680" s="1857"/>
    </row>
    <row r="681" spans="6:8" s="1856" customFormat="1" x14ac:dyDescent="0.25">
      <c r="F681" s="15"/>
      <c r="G681" s="1858"/>
      <c r="H681" s="1857"/>
    </row>
    <row r="682" spans="6:8" s="1856" customFormat="1" x14ac:dyDescent="0.25">
      <c r="F682" s="15"/>
      <c r="G682" s="1858"/>
      <c r="H682" s="1857"/>
    </row>
    <row r="683" spans="6:8" s="1856" customFormat="1" x14ac:dyDescent="0.25">
      <c r="F683" s="15"/>
      <c r="G683" s="1858"/>
      <c r="H683" s="1857"/>
    </row>
    <row r="684" spans="6:8" s="1856" customFormat="1" x14ac:dyDescent="0.25">
      <c r="F684" s="15"/>
      <c r="G684" s="1858"/>
      <c r="H684" s="1857"/>
    </row>
    <row r="685" spans="6:8" s="1856" customFormat="1" x14ac:dyDescent="0.25">
      <c r="F685" s="15"/>
      <c r="G685" s="1858"/>
      <c r="H685" s="1857"/>
    </row>
    <row r="686" spans="6:8" s="1856" customFormat="1" x14ac:dyDescent="0.25">
      <c r="F686" s="15"/>
      <c r="G686" s="1858"/>
      <c r="H686" s="1857"/>
    </row>
    <row r="687" spans="6:8" s="1856" customFormat="1" x14ac:dyDescent="0.25">
      <c r="F687" s="15"/>
      <c r="G687" s="1858"/>
      <c r="H687" s="1857"/>
    </row>
    <row r="688" spans="6:8" s="1856" customFormat="1" x14ac:dyDescent="0.25">
      <c r="F688" s="15"/>
      <c r="G688" s="1858"/>
      <c r="H688" s="1857"/>
    </row>
    <row r="689" spans="6:8" s="1856" customFormat="1" x14ac:dyDescent="0.25">
      <c r="F689" s="15"/>
      <c r="G689" s="1858"/>
      <c r="H689" s="1857"/>
    </row>
    <row r="690" spans="6:8" s="1856" customFormat="1" x14ac:dyDescent="0.25">
      <c r="F690" s="15"/>
      <c r="G690" s="1858"/>
      <c r="H690" s="1857"/>
    </row>
    <row r="691" spans="6:8" s="1856" customFormat="1" x14ac:dyDescent="0.25">
      <c r="F691" s="15"/>
      <c r="G691" s="1858"/>
      <c r="H691" s="1857"/>
    </row>
    <row r="692" spans="6:8" s="1856" customFormat="1" x14ac:dyDescent="0.25">
      <c r="F692" s="15"/>
      <c r="G692" s="1858"/>
      <c r="H692" s="1857"/>
    </row>
    <row r="693" spans="6:8" s="1856" customFormat="1" x14ac:dyDescent="0.25">
      <c r="F693" s="15"/>
      <c r="G693" s="1858"/>
      <c r="H693" s="1857"/>
    </row>
    <row r="694" spans="6:8" s="1856" customFormat="1" x14ac:dyDescent="0.25">
      <c r="F694" s="15"/>
      <c r="G694" s="1858"/>
      <c r="H694" s="1857"/>
    </row>
    <row r="695" spans="6:8" s="1856" customFormat="1" x14ac:dyDescent="0.25">
      <c r="F695" s="15"/>
      <c r="G695" s="1858"/>
      <c r="H695" s="1857"/>
    </row>
    <row r="696" spans="6:8" s="1856" customFormat="1" x14ac:dyDescent="0.25">
      <c r="F696" s="15"/>
      <c r="G696" s="1858"/>
      <c r="H696" s="1857"/>
    </row>
    <row r="697" spans="6:8" s="1856" customFormat="1" x14ac:dyDescent="0.25">
      <c r="F697" s="15"/>
      <c r="G697" s="1858"/>
      <c r="H697" s="1857"/>
    </row>
    <row r="698" spans="6:8" s="1856" customFormat="1" x14ac:dyDescent="0.25">
      <c r="F698" s="15"/>
      <c r="G698" s="1858"/>
      <c r="H698" s="1857"/>
    </row>
    <row r="699" spans="6:8" s="1856" customFormat="1" x14ac:dyDescent="0.25">
      <c r="F699" s="15"/>
      <c r="G699" s="1858"/>
      <c r="H699" s="1857"/>
    </row>
    <row r="700" spans="6:8" s="1856" customFormat="1" x14ac:dyDescent="0.25">
      <c r="F700" s="15"/>
      <c r="G700" s="1858"/>
      <c r="H700" s="1857"/>
    </row>
    <row r="701" spans="6:8" s="1856" customFormat="1" x14ac:dyDescent="0.25">
      <c r="F701" s="15"/>
      <c r="G701" s="1858"/>
      <c r="H701" s="1857"/>
    </row>
    <row r="702" spans="6:8" s="1856" customFormat="1" x14ac:dyDescent="0.25">
      <c r="F702" s="15"/>
      <c r="G702" s="1858"/>
      <c r="H702" s="1857"/>
    </row>
    <row r="703" spans="6:8" s="1856" customFormat="1" x14ac:dyDescent="0.25">
      <c r="F703" s="15"/>
      <c r="G703" s="1858"/>
      <c r="H703" s="1857"/>
    </row>
    <row r="704" spans="6:8" s="1856" customFormat="1" x14ac:dyDescent="0.25">
      <c r="F704" s="15"/>
      <c r="G704" s="1858"/>
      <c r="H704" s="1857"/>
    </row>
    <row r="705" spans="6:8" s="1856" customFormat="1" x14ac:dyDescent="0.25">
      <c r="F705" s="15"/>
      <c r="G705" s="1858"/>
      <c r="H705" s="1857"/>
    </row>
    <row r="706" spans="6:8" s="1856" customFormat="1" x14ac:dyDescent="0.25">
      <c r="F706" s="15"/>
      <c r="G706" s="1858"/>
      <c r="H706" s="1857"/>
    </row>
    <row r="707" spans="6:8" s="1856" customFormat="1" x14ac:dyDescent="0.25">
      <c r="F707" s="15"/>
      <c r="G707" s="1858"/>
      <c r="H707" s="1857"/>
    </row>
    <row r="708" spans="6:8" s="1856" customFormat="1" x14ac:dyDescent="0.25">
      <c r="F708" s="15"/>
      <c r="G708" s="1858"/>
      <c r="H708" s="1857"/>
    </row>
    <row r="709" spans="6:8" s="1856" customFormat="1" x14ac:dyDescent="0.25">
      <c r="F709" s="15"/>
      <c r="G709" s="1858"/>
      <c r="H709" s="1857"/>
    </row>
    <row r="710" spans="6:8" s="1856" customFormat="1" x14ac:dyDescent="0.25">
      <c r="F710" s="15"/>
      <c r="G710" s="1858"/>
      <c r="H710" s="1857"/>
    </row>
  </sheetData>
  <mergeCells count="1007">
    <mergeCell ref="P1:Q2"/>
    <mergeCell ref="M393:M397"/>
    <mergeCell ref="F567:F570"/>
    <mergeCell ref="E567:E570"/>
    <mergeCell ref="D567:D570"/>
    <mergeCell ref="H542:H556"/>
    <mergeCell ref="H507:H511"/>
    <mergeCell ref="M283:M284"/>
    <mergeCell ref="C567:C570"/>
    <mergeCell ref="B567:B570"/>
    <mergeCell ref="A568:A570"/>
    <mergeCell ref="H557:H570"/>
    <mergeCell ref="J567:J570"/>
    <mergeCell ref="C524:C526"/>
    <mergeCell ref="F516:F520"/>
    <mergeCell ref="D515:D520"/>
    <mergeCell ref="D521:D523"/>
    <mergeCell ref="A572:A574"/>
    <mergeCell ref="F571:F574"/>
    <mergeCell ref="E571:E574"/>
    <mergeCell ref="G571:G578"/>
    <mergeCell ref="H571:H578"/>
    <mergeCell ref="J571:J574"/>
    <mergeCell ref="J575:J578"/>
    <mergeCell ref="B571:B574"/>
    <mergeCell ref="C571:C574"/>
    <mergeCell ref="D571:D574"/>
    <mergeCell ref="G496:G497"/>
    <mergeCell ref="G385:G388"/>
    <mergeCell ref="G479:G484"/>
    <mergeCell ref="G446:G449"/>
    <mergeCell ref="H407:H410"/>
    <mergeCell ref="H377:H380"/>
    <mergeCell ref="J331:J334"/>
    <mergeCell ref="J488:J506"/>
    <mergeCell ref="I393:I397"/>
    <mergeCell ref="J393:J394"/>
    <mergeCell ref="H393:H397"/>
    <mergeCell ref="H415:H418"/>
    <mergeCell ref="J377:J378"/>
    <mergeCell ref="I385:I388"/>
    <mergeCell ref="I389:I392"/>
    <mergeCell ref="J389:J390"/>
    <mergeCell ref="E521:E523"/>
    <mergeCell ref="E512:E514"/>
    <mergeCell ref="D454:F457"/>
    <mergeCell ref="J438:J441"/>
    <mergeCell ref="J473:J478"/>
    <mergeCell ref="I423:I429"/>
    <mergeCell ref="H381:H384"/>
    <mergeCell ref="H385:H388"/>
    <mergeCell ref="J398:J399"/>
    <mergeCell ref="H398:H402"/>
    <mergeCell ref="J267:J270"/>
    <mergeCell ref="J295:J296"/>
    <mergeCell ref="I271:I274"/>
    <mergeCell ref="F323:F326"/>
    <mergeCell ref="F483:F484"/>
    <mergeCell ref="F393:F397"/>
    <mergeCell ref="J318:J322"/>
    <mergeCell ref="J306:J309"/>
    <mergeCell ref="I341:I344"/>
    <mergeCell ref="H306:H309"/>
    <mergeCell ref="H389:H392"/>
    <mergeCell ref="H479:H484"/>
    <mergeCell ref="F477:F478"/>
    <mergeCell ref="H450:H453"/>
    <mergeCell ref="D423:F426"/>
    <mergeCell ref="G377:G380"/>
    <mergeCell ref="G403:G406"/>
    <mergeCell ref="G450:G453"/>
    <mergeCell ref="H430:H437"/>
    <mergeCell ref="J466:J469"/>
    <mergeCell ref="H403:H406"/>
    <mergeCell ref="I357:I360"/>
    <mergeCell ref="F369:F372"/>
    <mergeCell ref="G263:G266"/>
    <mergeCell ref="D259:D262"/>
    <mergeCell ref="J327:J330"/>
    <mergeCell ref="D498:D499"/>
    <mergeCell ref="D450:D453"/>
    <mergeCell ref="F488:F489"/>
    <mergeCell ref="D479:F482"/>
    <mergeCell ref="G458:G461"/>
    <mergeCell ref="G466:G469"/>
    <mergeCell ref="D411:D414"/>
    <mergeCell ref="G493:G495"/>
    <mergeCell ref="G485:G489"/>
    <mergeCell ref="D419:D422"/>
    <mergeCell ref="D430:F433"/>
    <mergeCell ref="D381:D384"/>
    <mergeCell ref="D357:D360"/>
    <mergeCell ref="D393:D397"/>
    <mergeCell ref="G381:G384"/>
    <mergeCell ref="J365:J366"/>
    <mergeCell ref="J381:J382"/>
    <mergeCell ref="J385:J386"/>
    <mergeCell ref="G407:G410"/>
    <mergeCell ref="G473:G478"/>
    <mergeCell ref="G430:G437"/>
    <mergeCell ref="G438:G441"/>
    <mergeCell ref="G442:G445"/>
    <mergeCell ref="J458:J461"/>
    <mergeCell ref="J462:J465"/>
    <mergeCell ref="J423:J429"/>
    <mergeCell ref="G361:G364"/>
    <mergeCell ref="G423:G429"/>
    <mergeCell ref="H335:H336"/>
    <mergeCell ref="H327:H330"/>
    <mergeCell ref="C327:C330"/>
    <mergeCell ref="E271:E274"/>
    <mergeCell ref="F293:F297"/>
    <mergeCell ref="G298:G301"/>
    <mergeCell ref="G293:G297"/>
    <mergeCell ref="H373:H376"/>
    <mergeCell ref="H314:H317"/>
    <mergeCell ref="C349:C352"/>
    <mergeCell ref="C331:C334"/>
    <mergeCell ref="F373:F376"/>
    <mergeCell ref="F310:F313"/>
    <mergeCell ref="D349:D352"/>
    <mergeCell ref="G275:G278"/>
    <mergeCell ref="G318:G322"/>
    <mergeCell ref="G306:G309"/>
    <mergeCell ref="G314:G317"/>
    <mergeCell ref="F318:F322"/>
    <mergeCell ref="H423:H429"/>
    <mergeCell ref="D275:D278"/>
    <mergeCell ref="J275:J278"/>
    <mergeCell ref="H318:H322"/>
    <mergeCell ref="H310:H313"/>
    <mergeCell ref="J293:J294"/>
    <mergeCell ref="G302:G305"/>
    <mergeCell ref="I349:I352"/>
    <mergeCell ref="H369:H372"/>
    <mergeCell ref="H357:H360"/>
    <mergeCell ref="G357:G360"/>
    <mergeCell ref="G369:G372"/>
    <mergeCell ref="D323:D326"/>
    <mergeCell ref="F357:F360"/>
    <mergeCell ref="F337:F340"/>
    <mergeCell ref="D353:D356"/>
    <mergeCell ref="D331:D334"/>
    <mergeCell ref="J298:J301"/>
    <mergeCell ref="J302:J305"/>
    <mergeCell ref="J323:J326"/>
    <mergeCell ref="J337:J340"/>
    <mergeCell ref="J341:J344"/>
    <mergeCell ref="I345:I348"/>
    <mergeCell ref="C403:C406"/>
    <mergeCell ref="D389:D392"/>
    <mergeCell ref="F389:F392"/>
    <mergeCell ref="G373:G376"/>
    <mergeCell ref="F377:F380"/>
    <mergeCell ref="D377:D380"/>
    <mergeCell ref="M581:O581"/>
    <mergeCell ref="M580:O580"/>
    <mergeCell ref="B580:K580"/>
    <mergeCell ref="B581:K581"/>
    <mergeCell ref="C527:C529"/>
    <mergeCell ref="B527:B529"/>
    <mergeCell ref="B407:B410"/>
    <mergeCell ref="C407:C410"/>
    <mergeCell ref="D407:D410"/>
    <mergeCell ref="H365:H368"/>
    <mergeCell ref="F361:F364"/>
    <mergeCell ref="D302:D305"/>
    <mergeCell ref="D306:D309"/>
    <mergeCell ref="F314:F317"/>
    <mergeCell ref="C345:C348"/>
    <mergeCell ref="C341:C344"/>
    <mergeCell ref="C337:C340"/>
    <mergeCell ref="F500:F501"/>
    <mergeCell ref="C507:C511"/>
    <mergeCell ref="C515:C520"/>
    <mergeCell ref="C306:C309"/>
    <mergeCell ref="F407:F410"/>
    <mergeCell ref="D403:F406"/>
    <mergeCell ref="D554:D556"/>
    <mergeCell ref="F554:F556"/>
    <mergeCell ref="E542:E544"/>
    <mergeCell ref="E545:E547"/>
    <mergeCell ref="E548:E550"/>
    <mergeCell ref="C536:C538"/>
    <mergeCell ref="F548:F550"/>
    <mergeCell ref="C10:L10"/>
    <mergeCell ref="B9:B10"/>
    <mergeCell ref="E98:E102"/>
    <mergeCell ref="C9:O9"/>
    <mergeCell ref="F17:F20"/>
    <mergeCell ref="M39:O39"/>
    <mergeCell ref="C39:K39"/>
    <mergeCell ref="F381:F384"/>
    <mergeCell ref="E533:E535"/>
    <mergeCell ref="F498:F499"/>
    <mergeCell ref="C530:C532"/>
    <mergeCell ref="I539:I541"/>
    <mergeCell ref="D539:D541"/>
    <mergeCell ref="H454:H457"/>
    <mergeCell ref="H446:H449"/>
    <mergeCell ref="G411:G414"/>
    <mergeCell ref="F427:F429"/>
    <mergeCell ref="I530:I532"/>
    <mergeCell ref="H530:H541"/>
    <mergeCell ref="G530:G538"/>
    <mergeCell ref="G539:G541"/>
    <mergeCell ref="F539:F541"/>
    <mergeCell ref="C419:C422"/>
    <mergeCell ref="C411:C414"/>
    <mergeCell ref="F490:F491"/>
    <mergeCell ref="F415:F417"/>
    <mergeCell ref="D415:D418"/>
    <mergeCell ref="D530:D532"/>
    <mergeCell ref="E530:E532"/>
    <mergeCell ref="F530:F532"/>
    <mergeCell ref="C423:C426"/>
    <mergeCell ref="D446:D449"/>
    <mergeCell ref="G353:G356"/>
    <mergeCell ref="I353:I356"/>
    <mergeCell ref="H293:H297"/>
    <mergeCell ref="H298:H301"/>
    <mergeCell ref="H302:H305"/>
    <mergeCell ref="A198:A201"/>
    <mergeCell ref="F302:F305"/>
    <mergeCell ref="H180:H183"/>
    <mergeCell ref="F180:F182"/>
    <mergeCell ref="J180:J183"/>
    <mergeCell ref="D327:D330"/>
    <mergeCell ref="F365:F368"/>
    <mergeCell ref="C323:C326"/>
    <mergeCell ref="I234:I238"/>
    <mergeCell ref="F192:F196"/>
    <mergeCell ref="G202:G205"/>
    <mergeCell ref="H192:H197"/>
    <mergeCell ref="F214:F216"/>
    <mergeCell ref="F218:F219"/>
    <mergeCell ref="F222:F225"/>
    <mergeCell ref="H214:H217"/>
    <mergeCell ref="H218:H221"/>
    <mergeCell ref="H222:H225"/>
    <mergeCell ref="H210:H213"/>
    <mergeCell ref="G218:G221"/>
    <mergeCell ref="J210:J213"/>
    <mergeCell ref="H184:H187"/>
    <mergeCell ref="D198:D201"/>
    <mergeCell ref="D222:D225"/>
    <mergeCell ref="F210:F211"/>
    <mergeCell ref="J214:J217"/>
    <mergeCell ref="H267:H270"/>
    <mergeCell ref="J442:J445"/>
    <mergeCell ref="J446:J449"/>
    <mergeCell ref="G222:G225"/>
    <mergeCell ref="M93:O93"/>
    <mergeCell ref="B128:L128"/>
    <mergeCell ref="B105:B106"/>
    <mergeCell ref="D160:D163"/>
    <mergeCell ref="H137:H146"/>
    <mergeCell ref="J137:J138"/>
    <mergeCell ref="I131:I136"/>
    <mergeCell ref="F115:F118"/>
    <mergeCell ref="C122:C124"/>
    <mergeCell ref="D180:D183"/>
    <mergeCell ref="D210:D213"/>
    <mergeCell ref="M198:M201"/>
    <mergeCell ref="M202:M203"/>
    <mergeCell ref="D218:D221"/>
    <mergeCell ref="G206:G209"/>
    <mergeCell ref="H202:H205"/>
    <mergeCell ref="G214:G217"/>
    <mergeCell ref="G210:G213"/>
    <mergeCell ref="H198:H201"/>
    <mergeCell ref="J192:J197"/>
    <mergeCell ref="J188:J191"/>
    <mergeCell ref="J184:J187"/>
    <mergeCell ref="B101:B102"/>
    <mergeCell ref="O222:O224"/>
    <mergeCell ref="E142:E146"/>
    <mergeCell ref="M126:O126"/>
    <mergeCell ref="M103:O103"/>
    <mergeCell ref="G180:G183"/>
    <mergeCell ref="D314:D317"/>
    <mergeCell ref="A629:F629"/>
    <mergeCell ref="B626:C626"/>
    <mergeCell ref="B628:C628"/>
    <mergeCell ref="B627:C627"/>
    <mergeCell ref="B625:C625"/>
    <mergeCell ref="A524:A526"/>
    <mergeCell ref="C49:C53"/>
    <mergeCell ref="F70:F73"/>
    <mergeCell ref="D88:D90"/>
    <mergeCell ref="F91:F92"/>
    <mergeCell ref="D533:D535"/>
    <mergeCell ref="B533:B535"/>
    <mergeCell ref="F521:F523"/>
    <mergeCell ref="F442:F445"/>
    <mergeCell ref="C466:C469"/>
    <mergeCell ref="C450:C453"/>
    <mergeCell ref="J454:J457"/>
    <mergeCell ref="I407:I422"/>
    <mergeCell ref="I137:I146"/>
    <mergeCell ref="E137:E141"/>
    <mergeCell ref="D131:F134"/>
    <mergeCell ref="G137:G141"/>
    <mergeCell ref="G142:G146"/>
    <mergeCell ref="H131:H136"/>
    <mergeCell ref="A551:A553"/>
    <mergeCell ref="B530:B532"/>
    <mergeCell ref="C415:C418"/>
    <mergeCell ref="C472:L472"/>
    <mergeCell ref="F462:F464"/>
    <mergeCell ref="I454:I469"/>
    <mergeCell ref="J430:J433"/>
    <mergeCell ref="J434:J437"/>
    <mergeCell ref="D485:F487"/>
    <mergeCell ref="F434:F437"/>
    <mergeCell ref="F493:F494"/>
    <mergeCell ref="D493:D494"/>
    <mergeCell ref="A545:A547"/>
    <mergeCell ref="B545:B547"/>
    <mergeCell ref="C545:C547"/>
    <mergeCell ref="D545:D547"/>
    <mergeCell ref="A521:A523"/>
    <mergeCell ref="F542:F544"/>
    <mergeCell ref="B521:B523"/>
    <mergeCell ref="C521:C523"/>
    <mergeCell ref="A542:A544"/>
    <mergeCell ref="B542:B544"/>
    <mergeCell ref="H419:H422"/>
    <mergeCell ref="H438:H441"/>
    <mergeCell ref="F446:F449"/>
    <mergeCell ref="F450:F453"/>
    <mergeCell ref="G454:G457"/>
    <mergeCell ref="C454:C457"/>
    <mergeCell ref="C542:C544"/>
    <mergeCell ref="D542:D544"/>
    <mergeCell ref="G542:G556"/>
    <mergeCell ref="D473:F476"/>
    <mergeCell ref="E539:E541"/>
    <mergeCell ref="D548:D550"/>
    <mergeCell ref="E536:E538"/>
    <mergeCell ref="D524:D526"/>
    <mergeCell ref="D502:D503"/>
    <mergeCell ref="D504:D505"/>
    <mergeCell ref="F502:F503"/>
    <mergeCell ref="E524:E526"/>
    <mergeCell ref="D500:D501"/>
    <mergeCell ref="B512:B514"/>
    <mergeCell ref="F512:F514"/>
    <mergeCell ref="H496:H497"/>
    <mergeCell ref="I485:I506"/>
    <mergeCell ref="H515:H529"/>
    <mergeCell ref="G524:G529"/>
    <mergeCell ref="G507:G511"/>
    <mergeCell ref="H512:H514"/>
    <mergeCell ref="G515:G523"/>
    <mergeCell ref="H498:H506"/>
    <mergeCell ref="A601:K601"/>
    <mergeCell ref="C458:C461"/>
    <mergeCell ref="J411:J414"/>
    <mergeCell ref="H411:H414"/>
    <mergeCell ref="A454:A457"/>
    <mergeCell ref="A548:A550"/>
    <mergeCell ref="B548:B550"/>
    <mergeCell ref="A527:A529"/>
    <mergeCell ref="J524:J526"/>
    <mergeCell ref="E527:E529"/>
    <mergeCell ref="A595:K595"/>
    <mergeCell ref="A596:K596"/>
    <mergeCell ref="A597:K597"/>
    <mergeCell ref="A598:K598"/>
    <mergeCell ref="A599:K599"/>
    <mergeCell ref="A600:K600"/>
    <mergeCell ref="D438:F441"/>
    <mergeCell ref="F419:F422"/>
    <mergeCell ref="G502:G506"/>
    <mergeCell ref="G498:G501"/>
    <mergeCell ref="G512:G514"/>
    <mergeCell ref="C357:C360"/>
    <mergeCell ref="H361:H364"/>
    <mergeCell ref="G365:G368"/>
    <mergeCell ref="I381:I384"/>
    <mergeCell ref="I365:I368"/>
    <mergeCell ref="I361:I364"/>
    <mergeCell ref="A590:K590"/>
    <mergeCell ref="J551:J553"/>
    <mergeCell ref="E557:E559"/>
    <mergeCell ref="E560:E562"/>
    <mergeCell ref="F560:F562"/>
    <mergeCell ref="A610:K610"/>
    <mergeCell ref="A608:K608"/>
    <mergeCell ref="A604:K604"/>
    <mergeCell ref="A605:K605"/>
    <mergeCell ref="A606:K606"/>
    <mergeCell ref="C579:K579"/>
    <mergeCell ref="A466:A469"/>
    <mergeCell ref="A473:A476"/>
    <mergeCell ref="B473:B476"/>
    <mergeCell ref="B515:B520"/>
    <mergeCell ref="A515:A520"/>
    <mergeCell ref="A530:A532"/>
    <mergeCell ref="C533:C535"/>
    <mergeCell ref="A512:A514"/>
    <mergeCell ref="B454:B457"/>
    <mergeCell ref="B551:B553"/>
    <mergeCell ref="C551:C553"/>
    <mergeCell ref="D551:D553"/>
    <mergeCell ref="E551:E553"/>
    <mergeCell ref="F551:F553"/>
    <mergeCell ref="D527:D529"/>
    <mergeCell ref="H490:H492"/>
    <mergeCell ref="B539:B541"/>
    <mergeCell ref="A536:A538"/>
    <mergeCell ref="A539:A541"/>
    <mergeCell ref="C473:C476"/>
    <mergeCell ref="C470:K470"/>
    <mergeCell ref="H462:H465"/>
    <mergeCell ref="C479:C482"/>
    <mergeCell ref="B479:B482"/>
    <mergeCell ref="D512:D514"/>
    <mergeCell ref="D507:F511"/>
    <mergeCell ref="D442:D445"/>
    <mergeCell ref="A609:K609"/>
    <mergeCell ref="A533:A535"/>
    <mergeCell ref="N521:N522"/>
    <mergeCell ref="A479:A482"/>
    <mergeCell ref="A458:A461"/>
    <mergeCell ref="A462:A465"/>
    <mergeCell ref="B462:B465"/>
    <mergeCell ref="B466:B469"/>
    <mergeCell ref="C462:C465"/>
    <mergeCell ref="F524:F526"/>
    <mergeCell ref="C548:C550"/>
    <mergeCell ref="B536:B538"/>
    <mergeCell ref="C512:C514"/>
    <mergeCell ref="F563:F566"/>
    <mergeCell ref="E563:E566"/>
    <mergeCell ref="F527:F529"/>
    <mergeCell ref="F504:F505"/>
    <mergeCell ref="B458:B461"/>
    <mergeCell ref="E554:E556"/>
    <mergeCell ref="B524:B526"/>
    <mergeCell ref="M579:O579"/>
    <mergeCell ref="N524:N526"/>
    <mergeCell ref="M548:M549"/>
    <mergeCell ref="A592:K592"/>
    <mergeCell ref="A593:K593"/>
    <mergeCell ref="A594:K594"/>
    <mergeCell ref="C539:C541"/>
    <mergeCell ref="J530:J532"/>
    <mergeCell ref="D536:D538"/>
    <mergeCell ref="M536:M537"/>
    <mergeCell ref="M542:M543"/>
    <mergeCell ref="A602:K602"/>
    <mergeCell ref="B617:C617"/>
    <mergeCell ref="A612:C612"/>
    <mergeCell ref="B507:B511"/>
    <mergeCell ref="A507:A511"/>
    <mergeCell ref="A554:A556"/>
    <mergeCell ref="B554:B556"/>
    <mergeCell ref="C611:O611"/>
    <mergeCell ref="O512:O513"/>
    <mergeCell ref="B615:C615"/>
    <mergeCell ref="E515:E520"/>
    <mergeCell ref="J542:J544"/>
    <mergeCell ref="C554:C556"/>
    <mergeCell ref="J563:J566"/>
    <mergeCell ref="B575:B578"/>
    <mergeCell ref="C575:C578"/>
    <mergeCell ref="D575:D578"/>
    <mergeCell ref="A576:A578"/>
    <mergeCell ref="F575:F578"/>
    <mergeCell ref="E575:E578"/>
    <mergeCell ref="A415:A418"/>
    <mergeCell ref="B415:B418"/>
    <mergeCell ref="A419:A422"/>
    <mergeCell ref="B423:B426"/>
    <mergeCell ref="A434:A437"/>
    <mergeCell ref="B446:B449"/>
    <mergeCell ref="B349:B352"/>
    <mergeCell ref="B450:B453"/>
    <mergeCell ref="B442:B445"/>
    <mergeCell ref="A407:A410"/>
    <mergeCell ref="B419:B422"/>
    <mergeCell ref="A438:A441"/>
    <mergeCell ref="A442:A445"/>
    <mergeCell ref="A446:A449"/>
    <mergeCell ref="B438:B441"/>
    <mergeCell ref="A423:A426"/>
    <mergeCell ref="A607:K607"/>
    <mergeCell ref="A603:K603"/>
    <mergeCell ref="A584:L584"/>
    <mergeCell ref="C586:K586"/>
    <mergeCell ref="A587:K587"/>
    <mergeCell ref="A588:K588"/>
    <mergeCell ref="A589:K589"/>
    <mergeCell ref="A591:K591"/>
    <mergeCell ref="D458:D461"/>
    <mergeCell ref="G462:G465"/>
    <mergeCell ref="D466:D469"/>
    <mergeCell ref="D462:D465"/>
    <mergeCell ref="H485:H489"/>
    <mergeCell ref="H493:H495"/>
    <mergeCell ref="H473:H478"/>
    <mergeCell ref="H458:H461"/>
    <mergeCell ref="B5:B6"/>
    <mergeCell ref="C5:C6"/>
    <mergeCell ref="M5:O5"/>
    <mergeCell ref="E5:E6"/>
    <mergeCell ref="H5:H6"/>
    <mergeCell ref="D5:D6"/>
    <mergeCell ref="F5:F6"/>
    <mergeCell ref="L5:L6"/>
    <mergeCell ref="A349:A352"/>
    <mergeCell ref="A353:A356"/>
    <mergeCell ref="N4:O4"/>
    <mergeCell ref="A2:O2"/>
    <mergeCell ref="I5:I6"/>
    <mergeCell ref="J5:J6"/>
    <mergeCell ref="K5:K6"/>
    <mergeCell ref="A3:O3"/>
    <mergeCell ref="G5:G6"/>
    <mergeCell ref="A5:A6"/>
    <mergeCell ref="B353:B356"/>
    <mergeCell ref="F12:F16"/>
    <mergeCell ref="F26:F28"/>
    <mergeCell ref="A11:A38"/>
    <mergeCell ref="G310:G313"/>
    <mergeCell ref="M85:O85"/>
    <mergeCell ref="C78:C82"/>
    <mergeCell ref="J202:J205"/>
    <mergeCell ref="J198:J201"/>
    <mergeCell ref="F188:F190"/>
    <mergeCell ref="F184:F186"/>
    <mergeCell ref="F198:F200"/>
    <mergeCell ref="C98:C100"/>
    <mergeCell ref="C93:K93"/>
    <mergeCell ref="H11:H30"/>
    <mergeCell ref="A202:A205"/>
    <mergeCell ref="C44:C48"/>
    <mergeCell ref="D44:D48"/>
    <mergeCell ref="E44:E48"/>
    <mergeCell ref="C101:C102"/>
    <mergeCell ref="D101:D102"/>
    <mergeCell ref="C107:C110"/>
    <mergeCell ref="D78:D81"/>
    <mergeCell ref="A44:A48"/>
    <mergeCell ref="B44:B48"/>
    <mergeCell ref="B11:B38"/>
    <mergeCell ref="J21:J22"/>
    <mergeCell ref="J26:J27"/>
    <mergeCell ref="B7:O7"/>
    <mergeCell ref="B8:L8"/>
    <mergeCell ref="F21:F22"/>
    <mergeCell ref="M21:M22"/>
    <mergeCell ref="G11:G30"/>
    <mergeCell ref="B41:B42"/>
    <mergeCell ref="A78:A82"/>
    <mergeCell ref="G43:G57"/>
    <mergeCell ref="A41:A42"/>
    <mergeCell ref="D91:D92"/>
    <mergeCell ref="F49:F53"/>
    <mergeCell ref="D49:D53"/>
    <mergeCell ref="E49:E53"/>
    <mergeCell ref="A9:A10"/>
    <mergeCell ref="D11:F11"/>
    <mergeCell ref="O180:O181"/>
    <mergeCell ref="N180:N181"/>
    <mergeCell ref="M180:M181"/>
    <mergeCell ref="A160:A163"/>
    <mergeCell ref="D95:L97"/>
    <mergeCell ref="I88:I92"/>
    <mergeCell ref="F88:F89"/>
    <mergeCell ref="G62:G73"/>
    <mergeCell ref="M230:M231"/>
    <mergeCell ref="B206:B209"/>
    <mergeCell ref="C206:C209"/>
    <mergeCell ref="C198:C201"/>
    <mergeCell ref="H206:H209"/>
    <mergeCell ref="I54:I57"/>
    <mergeCell ref="A49:A53"/>
    <mergeCell ref="A168:A171"/>
    <mergeCell ref="G188:G191"/>
    <mergeCell ref="D192:D197"/>
    <mergeCell ref="A58:A61"/>
    <mergeCell ref="A107:A110"/>
    <mergeCell ref="A98:A100"/>
    <mergeCell ref="A184:A187"/>
    <mergeCell ref="A105:A106"/>
    <mergeCell ref="C85:K85"/>
    <mergeCell ref="C87:L87"/>
    <mergeCell ref="G58:G61"/>
    <mergeCell ref="C95:C97"/>
    <mergeCell ref="F58:F61"/>
    <mergeCell ref="C58:C61"/>
    <mergeCell ref="E88:E92"/>
    <mergeCell ref="M206:M207"/>
    <mergeCell ref="C168:C171"/>
    <mergeCell ref="H119:H124"/>
    <mergeCell ref="I44:I48"/>
    <mergeCell ref="B95:B97"/>
    <mergeCell ref="B198:B201"/>
    <mergeCell ref="J88:J92"/>
    <mergeCell ref="H147:H154"/>
    <mergeCell ref="J155:J163"/>
    <mergeCell ref="H155:H163"/>
    <mergeCell ref="J119:J124"/>
    <mergeCell ref="J31:J32"/>
    <mergeCell ref="E58:E61"/>
    <mergeCell ref="C184:C187"/>
    <mergeCell ref="H188:H191"/>
    <mergeCell ref="D202:D205"/>
    <mergeCell ref="G192:G197"/>
    <mergeCell ref="G184:G187"/>
    <mergeCell ref="C192:C197"/>
    <mergeCell ref="D58:D61"/>
    <mergeCell ref="H62:H73"/>
    <mergeCell ref="F160:F163"/>
    <mergeCell ref="F172:F174"/>
    <mergeCell ref="D168:D171"/>
    <mergeCell ref="G168:G174"/>
    <mergeCell ref="H168:H174"/>
    <mergeCell ref="D172:D174"/>
    <mergeCell ref="C38:J38"/>
    <mergeCell ref="A95:A97"/>
    <mergeCell ref="A188:A191"/>
    <mergeCell ref="C188:C191"/>
    <mergeCell ref="D122:D124"/>
    <mergeCell ref="G119:G124"/>
    <mergeCell ref="D155:F159"/>
    <mergeCell ref="F122:F124"/>
    <mergeCell ref="E119:E124"/>
    <mergeCell ref="B127:O127"/>
    <mergeCell ref="G131:G136"/>
    <mergeCell ref="F243:F245"/>
    <mergeCell ref="D239:D242"/>
    <mergeCell ref="A131:A134"/>
    <mergeCell ref="A101:A102"/>
    <mergeCell ref="B98:B100"/>
    <mergeCell ref="B188:B191"/>
    <mergeCell ref="B107:B110"/>
    <mergeCell ref="B168:B171"/>
    <mergeCell ref="A180:A183"/>
    <mergeCell ref="C180:C183"/>
    <mergeCell ref="I239:I242"/>
    <mergeCell ref="G226:G229"/>
    <mergeCell ref="J218:J221"/>
    <mergeCell ref="J222:J225"/>
    <mergeCell ref="H239:H242"/>
    <mergeCell ref="J234:J238"/>
    <mergeCell ref="H230:H233"/>
    <mergeCell ref="G230:G233"/>
    <mergeCell ref="G234:G238"/>
    <mergeCell ref="H234:H238"/>
    <mergeCell ref="H226:H229"/>
    <mergeCell ref="F239:F241"/>
    <mergeCell ref="B49:B53"/>
    <mergeCell ref="B58:B61"/>
    <mergeCell ref="M62:M63"/>
    <mergeCell ref="N62:N63"/>
    <mergeCell ref="O62:O63"/>
    <mergeCell ref="H43:H61"/>
    <mergeCell ref="M66:M67"/>
    <mergeCell ref="F44:F48"/>
    <mergeCell ref="J49:J53"/>
    <mergeCell ref="J147:J154"/>
    <mergeCell ref="G255:G258"/>
    <mergeCell ref="I78:I84"/>
    <mergeCell ref="G88:G92"/>
    <mergeCell ref="D119:D121"/>
    <mergeCell ref="F119:F120"/>
    <mergeCell ref="F111:F114"/>
    <mergeCell ref="D107:D110"/>
    <mergeCell ref="G107:G118"/>
    <mergeCell ref="D234:D238"/>
    <mergeCell ref="M58:M59"/>
    <mergeCell ref="I58:I61"/>
    <mergeCell ref="J58:J61"/>
    <mergeCell ref="M70:M71"/>
    <mergeCell ref="F175:F178"/>
    <mergeCell ref="D147:F150"/>
    <mergeCell ref="H98:H102"/>
    <mergeCell ref="G98:G102"/>
    <mergeCell ref="M142:M143"/>
    <mergeCell ref="F135:F136"/>
    <mergeCell ref="M49:M50"/>
    <mergeCell ref="D243:D246"/>
    <mergeCell ref="F226:F227"/>
    <mergeCell ref="I119:I124"/>
    <mergeCell ref="G155:G163"/>
    <mergeCell ref="C125:K125"/>
    <mergeCell ref="F168:F171"/>
    <mergeCell ref="G247:G250"/>
    <mergeCell ref="D255:D258"/>
    <mergeCell ref="G243:G246"/>
    <mergeCell ref="D251:D254"/>
    <mergeCell ref="G251:G254"/>
    <mergeCell ref="D77:J77"/>
    <mergeCell ref="G175:G179"/>
    <mergeCell ref="H175:H179"/>
    <mergeCell ref="C166:L167"/>
    <mergeCell ref="C160:C163"/>
    <mergeCell ref="I49:I53"/>
    <mergeCell ref="N58:N59"/>
    <mergeCell ref="N70:N71"/>
    <mergeCell ref="I147:I154"/>
    <mergeCell ref="F142:F145"/>
    <mergeCell ref="F101:F102"/>
    <mergeCell ref="F83:F84"/>
    <mergeCell ref="H78:H84"/>
    <mergeCell ref="H88:H92"/>
    <mergeCell ref="J107:J114"/>
    <mergeCell ref="E234:E238"/>
    <mergeCell ref="J226:J229"/>
    <mergeCell ref="J230:J233"/>
    <mergeCell ref="J206:J209"/>
    <mergeCell ref="I226:I229"/>
    <mergeCell ref="F54:F56"/>
    <mergeCell ref="D74:J75"/>
    <mergeCell ref="N222:N224"/>
    <mergeCell ref="I98:I102"/>
    <mergeCell ref="C103:K103"/>
    <mergeCell ref="G147:G154"/>
    <mergeCell ref="F98:F100"/>
    <mergeCell ref="G78:G84"/>
    <mergeCell ref="G198:G201"/>
    <mergeCell ref="H107:H118"/>
    <mergeCell ref="J78:J84"/>
    <mergeCell ref="D105:L106"/>
    <mergeCell ref="I107:I114"/>
    <mergeCell ref="I155:I163"/>
    <mergeCell ref="E107:E114"/>
    <mergeCell ref="C105:C106"/>
    <mergeCell ref="B210:B213"/>
    <mergeCell ref="B184:B187"/>
    <mergeCell ref="B160:B163"/>
    <mergeCell ref="F206:F209"/>
    <mergeCell ref="B131:B134"/>
    <mergeCell ref="F137:F141"/>
    <mergeCell ref="F151:F154"/>
    <mergeCell ref="B78:B82"/>
    <mergeCell ref="C210:C213"/>
    <mergeCell ref="D206:D209"/>
    <mergeCell ref="D184:D187"/>
    <mergeCell ref="D188:D191"/>
    <mergeCell ref="C202:C205"/>
    <mergeCell ref="D175:D179"/>
    <mergeCell ref="J175:J179"/>
    <mergeCell ref="E78:E84"/>
    <mergeCell ref="E151:E154"/>
    <mergeCell ref="C164:K164"/>
    <mergeCell ref="B126:K126"/>
    <mergeCell ref="A284:A286"/>
    <mergeCell ref="F298:F301"/>
    <mergeCell ref="H263:H266"/>
    <mergeCell ref="H255:H258"/>
    <mergeCell ref="G239:G242"/>
    <mergeCell ref="A210:A213"/>
    <mergeCell ref="B202:B205"/>
    <mergeCell ref="A298:A301"/>
    <mergeCell ref="A206:A209"/>
    <mergeCell ref="C291:O291"/>
    <mergeCell ref="J251:J254"/>
    <mergeCell ref="I267:I270"/>
    <mergeCell ref="A192:A197"/>
    <mergeCell ref="J168:J174"/>
    <mergeCell ref="I168:I174"/>
    <mergeCell ref="E175:E179"/>
    <mergeCell ref="A314:A317"/>
    <mergeCell ref="B310:B313"/>
    <mergeCell ref="J239:J242"/>
    <mergeCell ref="I263:I266"/>
    <mergeCell ref="I243:I246"/>
    <mergeCell ref="I247:I250"/>
    <mergeCell ref="B180:B183"/>
    <mergeCell ref="D263:D266"/>
    <mergeCell ref="F259:F261"/>
    <mergeCell ref="H243:H246"/>
    <mergeCell ref="H251:H254"/>
    <mergeCell ref="D267:D270"/>
    <mergeCell ref="G267:G270"/>
    <mergeCell ref="G259:G262"/>
    <mergeCell ref="F263:F265"/>
    <mergeCell ref="H259:H262"/>
    <mergeCell ref="Q486:Q488"/>
    <mergeCell ref="I533:I538"/>
    <mergeCell ref="N407:N408"/>
    <mergeCell ref="M407:M408"/>
    <mergeCell ref="M524:M526"/>
    <mergeCell ref="M517:M518"/>
    <mergeCell ref="M521:M522"/>
    <mergeCell ref="N434:N435"/>
    <mergeCell ref="I403:I406"/>
    <mergeCell ref="G335:G336"/>
    <mergeCell ref="F335:F336"/>
    <mergeCell ref="D335:D336"/>
    <mergeCell ref="G345:G348"/>
    <mergeCell ref="B337:B340"/>
    <mergeCell ref="P337:Q337"/>
    <mergeCell ref="B341:B344"/>
    <mergeCell ref="A331:A334"/>
    <mergeCell ref="A335:A336"/>
    <mergeCell ref="B345:B348"/>
    <mergeCell ref="F341:F344"/>
    <mergeCell ref="G337:G340"/>
    <mergeCell ref="G341:G344"/>
    <mergeCell ref="A337:A340"/>
    <mergeCell ref="B331:B334"/>
    <mergeCell ref="D337:D340"/>
    <mergeCell ref="B335:B336"/>
    <mergeCell ref="B403:B406"/>
    <mergeCell ref="A411:A414"/>
    <mergeCell ref="A403:A406"/>
    <mergeCell ref="A450:A453"/>
    <mergeCell ref="B357:B360"/>
    <mergeCell ref="A357:A360"/>
    <mergeCell ref="M1:O1"/>
    <mergeCell ref="M331:M332"/>
    <mergeCell ref="M222:M224"/>
    <mergeCell ref="I479:I484"/>
    <mergeCell ref="I473:I478"/>
    <mergeCell ref="J44:J48"/>
    <mergeCell ref="M44:M45"/>
    <mergeCell ref="J243:J246"/>
    <mergeCell ref="J255:J258"/>
    <mergeCell ref="J450:J453"/>
    <mergeCell ref="J415:J418"/>
    <mergeCell ref="J515:J520"/>
    <mergeCell ref="M515:M516"/>
    <mergeCell ref="J527:J529"/>
    <mergeCell ref="J512:J514"/>
    <mergeCell ref="J485:J487"/>
    <mergeCell ref="J521:J523"/>
    <mergeCell ref="M512:M514"/>
    <mergeCell ref="M470:O470"/>
    <mergeCell ref="O524:O526"/>
    <mergeCell ref="N517:N518"/>
    <mergeCell ref="I507:I511"/>
    <mergeCell ref="O517:O518"/>
    <mergeCell ref="J507:J511"/>
    <mergeCell ref="N515:N516"/>
    <mergeCell ref="O521:O522"/>
    <mergeCell ref="O515:O516"/>
    <mergeCell ref="N512:N513"/>
    <mergeCell ref="M287:O287"/>
    <mergeCell ref="M318:M319"/>
    <mergeCell ref="M298:M299"/>
    <mergeCell ref="M310:M311"/>
    <mergeCell ref="O44:O45"/>
    <mergeCell ref="N44:N45"/>
    <mergeCell ref="M434:M435"/>
    <mergeCell ref="M125:O125"/>
    <mergeCell ref="M164:O164"/>
    <mergeCell ref="J419:J422"/>
    <mergeCell ref="J345:J348"/>
    <mergeCell ref="I398:I402"/>
    <mergeCell ref="H337:H340"/>
    <mergeCell ref="H341:H344"/>
    <mergeCell ref="M389:M390"/>
    <mergeCell ref="I438:I453"/>
    <mergeCell ref="H345:H348"/>
    <mergeCell ref="H349:H352"/>
    <mergeCell ref="I369:I372"/>
    <mergeCell ref="I373:I376"/>
    <mergeCell ref="I377:I380"/>
    <mergeCell ref="J98:J102"/>
    <mergeCell ref="J335:J336"/>
    <mergeCell ref="J403:J406"/>
    <mergeCell ref="O424:O425"/>
    <mergeCell ref="M424:M425"/>
    <mergeCell ref="M337:M338"/>
    <mergeCell ref="J349:J352"/>
    <mergeCell ref="J353:J356"/>
    <mergeCell ref="J407:J410"/>
    <mergeCell ref="B288:K288"/>
    <mergeCell ref="H442:H445"/>
    <mergeCell ref="O70:O71"/>
    <mergeCell ref="N66:N67"/>
    <mergeCell ref="O66:O67"/>
    <mergeCell ref="O49:O50"/>
    <mergeCell ref="N49:N50"/>
    <mergeCell ref="M557:M558"/>
    <mergeCell ref="M560:M561"/>
    <mergeCell ref="F557:F559"/>
    <mergeCell ref="J560:J562"/>
    <mergeCell ref="J557:J559"/>
    <mergeCell ref="I560:I562"/>
    <mergeCell ref="M551:M552"/>
    <mergeCell ref="M554:M555"/>
    <mergeCell ref="F533:F535"/>
    <mergeCell ref="M381:M382"/>
    <mergeCell ref="M323:M324"/>
    <mergeCell ref="M263:M264"/>
    <mergeCell ref="M247:M248"/>
    <mergeCell ref="M288:O288"/>
    <mergeCell ref="J479:J484"/>
    <mergeCell ref="H353:H356"/>
    <mergeCell ref="M398:M399"/>
    <mergeCell ref="G490:G492"/>
    <mergeCell ref="H466:H469"/>
    <mergeCell ref="O58:O59"/>
    <mergeCell ref="J259:J262"/>
    <mergeCell ref="J263:J266"/>
    <mergeCell ref="J247:J250"/>
    <mergeCell ref="O434:O435"/>
    <mergeCell ref="H331:H334"/>
    <mergeCell ref="C287:K287"/>
    <mergeCell ref="I293:I297"/>
    <mergeCell ref="D298:D301"/>
    <mergeCell ref="H323:H326"/>
    <mergeCell ref="D318:D322"/>
    <mergeCell ref="I259:I262"/>
    <mergeCell ref="M275:M276"/>
    <mergeCell ref="D310:D313"/>
    <mergeCell ref="D214:D217"/>
    <mergeCell ref="M226:M228"/>
    <mergeCell ref="I222:I225"/>
    <mergeCell ref="F234:F238"/>
    <mergeCell ref="H275:H278"/>
    <mergeCell ref="F275:F278"/>
    <mergeCell ref="G283:G286"/>
    <mergeCell ref="J554:J556"/>
    <mergeCell ref="J539:J541"/>
    <mergeCell ref="O247:O248"/>
    <mergeCell ref="N247:N248"/>
    <mergeCell ref="M302:M303"/>
    <mergeCell ref="H271:H274"/>
    <mergeCell ref="H279:H282"/>
    <mergeCell ref="H283:H286"/>
    <mergeCell ref="I279:I282"/>
    <mergeCell ref="J279:J282"/>
    <mergeCell ref="M545:M546"/>
    <mergeCell ref="F545:F547"/>
    <mergeCell ref="J533:J538"/>
    <mergeCell ref="F536:F538"/>
    <mergeCell ref="J545:J547"/>
    <mergeCell ref="J548:J550"/>
    <mergeCell ref="I251:I254"/>
    <mergeCell ref="D247:D250"/>
    <mergeCell ref="F255:F257"/>
    <mergeCell ref="I230:I233"/>
    <mergeCell ref="I255:I258"/>
    <mergeCell ref="D279:F282"/>
    <mergeCell ref="G279:G282"/>
    <mergeCell ref="B192:B197"/>
    <mergeCell ref="H247:H250"/>
    <mergeCell ref="C438:C441"/>
    <mergeCell ref="B327:B330"/>
    <mergeCell ref="C318:C322"/>
    <mergeCell ref="F331:F334"/>
    <mergeCell ref="C335:C336"/>
    <mergeCell ref="G419:G422"/>
    <mergeCell ref="G415:G418"/>
    <mergeCell ref="D283:D286"/>
    <mergeCell ref="C283:C286"/>
    <mergeCell ref="B283:B286"/>
    <mergeCell ref="D293:D297"/>
    <mergeCell ref="C292:L292"/>
    <mergeCell ref="C290:L290"/>
    <mergeCell ref="C353:C356"/>
    <mergeCell ref="G349:G352"/>
    <mergeCell ref="G271:G274"/>
    <mergeCell ref="C314:C317"/>
    <mergeCell ref="B323:B326"/>
    <mergeCell ref="B314:B317"/>
    <mergeCell ref="C302:C305"/>
    <mergeCell ref="B298:B301"/>
    <mergeCell ref="B302:B305"/>
    <mergeCell ref="C310:C313"/>
    <mergeCell ref="B293:B297"/>
    <mergeCell ref="B318:B322"/>
    <mergeCell ref="C293:C297"/>
    <mergeCell ref="C298:C301"/>
    <mergeCell ref="B306:B309"/>
    <mergeCell ref="B279:B282"/>
    <mergeCell ref="C279:C282"/>
    <mergeCell ref="I283:I286"/>
    <mergeCell ref="J283:J286"/>
    <mergeCell ref="F283:F286"/>
    <mergeCell ref="E283:E286"/>
    <mergeCell ref="F306:F309"/>
    <mergeCell ref="E331:E334"/>
    <mergeCell ref="D398:D402"/>
    <mergeCell ref="A327:A330"/>
    <mergeCell ref="J271:J274"/>
    <mergeCell ref="D271:D274"/>
    <mergeCell ref="F271:F274"/>
    <mergeCell ref="G323:G326"/>
    <mergeCell ref="G331:G334"/>
    <mergeCell ref="G327:G330"/>
    <mergeCell ref="F327:F330"/>
    <mergeCell ref="C442:C445"/>
    <mergeCell ref="C446:C449"/>
    <mergeCell ref="F411:F414"/>
    <mergeCell ref="A345:A348"/>
    <mergeCell ref="A341:A344"/>
    <mergeCell ref="D341:D344"/>
    <mergeCell ref="D345:D348"/>
    <mergeCell ref="D385:D388"/>
    <mergeCell ref="F385:F388"/>
    <mergeCell ref="B411:B414"/>
    <mergeCell ref="A306:A309"/>
    <mergeCell ref="A293:A297"/>
    <mergeCell ref="A323:A326"/>
    <mergeCell ref="A318:A322"/>
    <mergeCell ref="A302:A305"/>
    <mergeCell ref="A310:A313"/>
    <mergeCell ref="A279:A282"/>
  </mergeCells>
  <printOptions horizontalCentered="1" verticalCentered="1"/>
  <pageMargins left="0.23622047244094491" right="0.23622047244094491" top="0.43307086614173229" bottom="0.15748031496062992" header="0.19685039370078741" footer="0.15748031496062992"/>
  <pageSetup paperSize="9" scale="88" firstPageNumber="34" fitToHeight="0" orientation="landscape" useFirstPageNumber="1" r:id="rId1"/>
  <headerFooter scaleWithDoc="0" alignWithMargins="0">
    <oddHeader>&amp;C&amp;P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BC8A6B-F36D-4020-B6DB-CC912190E3E4}">
  <dimension ref="A1:Y121"/>
  <sheetViews>
    <sheetView view="pageBreakPreview" zoomScaleNormal="100" zoomScaleSheetLayoutView="100" workbookViewId="0">
      <selection activeCell="L6" sqref="L6:L8"/>
    </sheetView>
  </sheetViews>
  <sheetFormatPr defaultRowHeight="12.75" x14ac:dyDescent="0.2"/>
  <cols>
    <col min="1" max="1" width="3.5703125" style="334" customWidth="1"/>
    <col min="2" max="2" width="3.140625" style="334" customWidth="1"/>
    <col min="3" max="4" width="3.7109375" style="334" customWidth="1"/>
    <col min="5" max="5" width="3" style="334" customWidth="1"/>
    <col min="6" max="6" width="36.7109375" style="334" customWidth="1"/>
    <col min="7" max="7" width="5.42578125" style="334" customWidth="1"/>
    <col min="8" max="8" width="6.7109375" style="2743" customWidth="1"/>
    <col min="9" max="9" width="4.42578125" style="334" customWidth="1"/>
    <col min="10" max="10" width="24.5703125" style="334" customWidth="1"/>
    <col min="11" max="11" width="7.28515625" style="334" customWidth="1"/>
    <col min="12" max="12" width="10" style="334" customWidth="1"/>
    <col min="13" max="13" width="41.28515625" style="334" customWidth="1"/>
    <col min="14" max="14" width="9.140625" style="334" customWidth="1"/>
    <col min="15" max="15" width="9.140625" style="2742" customWidth="1"/>
    <col min="16" max="20" width="9.140625" style="334" hidden="1" customWidth="1"/>
    <col min="21" max="21" width="1.42578125" style="334" hidden="1" customWidth="1"/>
    <col min="22" max="16384" width="9.140625" style="334"/>
  </cols>
  <sheetData>
    <row r="1" spans="1:18" ht="68.25" customHeight="1" x14ac:dyDescent="0.25">
      <c r="M1" s="5781" t="s">
        <v>1398</v>
      </c>
      <c r="N1" s="2983"/>
      <c r="O1" s="2983"/>
    </row>
    <row r="2" spans="1:18" ht="19.5" customHeight="1" x14ac:dyDescent="0.2">
      <c r="A2" s="5307" t="s">
        <v>183</v>
      </c>
      <c r="B2" s="5307"/>
      <c r="C2" s="5307"/>
      <c r="D2" s="5307"/>
      <c r="E2" s="5307"/>
      <c r="F2" s="5307"/>
      <c r="G2" s="5307"/>
      <c r="H2" s="5307"/>
      <c r="I2" s="5307"/>
      <c r="J2" s="5307"/>
      <c r="K2" s="5307"/>
      <c r="L2" s="5307"/>
      <c r="M2" s="5307"/>
      <c r="N2" s="5307"/>
      <c r="O2" s="5307"/>
    </row>
    <row r="3" spans="1:18" ht="14.25" x14ac:dyDescent="0.2">
      <c r="A3" s="4479" t="s">
        <v>1063</v>
      </c>
      <c r="B3" s="4479"/>
      <c r="C3" s="4479"/>
      <c r="D3" s="4479"/>
      <c r="E3" s="4479"/>
      <c r="F3" s="4479"/>
      <c r="G3" s="4479"/>
      <c r="H3" s="4479"/>
      <c r="I3" s="4479"/>
      <c r="J3" s="4479"/>
      <c r="K3" s="4479"/>
      <c r="L3" s="4479"/>
      <c r="M3" s="4479"/>
      <c r="N3" s="4479"/>
      <c r="O3" s="4479"/>
    </row>
    <row r="4" spans="1:18" ht="14.25" x14ac:dyDescent="0.2">
      <c r="A4" s="4688" t="s">
        <v>181</v>
      </c>
      <c r="B4" s="4688"/>
      <c r="C4" s="4688"/>
      <c r="D4" s="4688"/>
      <c r="E4" s="4688"/>
      <c r="F4" s="4688"/>
      <c r="G4" s="4688"/>
      <c r="H4" s="4688"/>
      <c r="I4" s="4688"/>
      <c r="J4" s="4688"/>
      <c r="K4" s="4688"/>
      <c r="L4" s="4688"/>
      <c r="M4" s="4688"/>
      <c r="N4" s="4688"/>
      <c r="O4" s="4688"/>
    </row>
    <row r="5" spans="1:18" ht="16.5" thickBot="1" x14ac:dyDescent="0.25">
      <c r="A5" s="1356"/>
      <c r="B5" s="1356"/>
      <c r="C5" s="1356"/>
      <c r="D5" s="1356"/>
      <c r="E5" s="1356"/>
      <c r="F5" s="1356"/>
      <c r="G5" s="1356"/>
      <c r="H5" s="1855"/>
      <c r="I5" s="1356"/>
      <c r="J5" s="1356"/>
      <c r="K5" s="1356"/>
      <c r="L5" s="1356"/>
      <c r="M5" s="1355"/>
      <c r="N5" s="4784" t="s">
        <v>26</v>
      </c>
      <c r="O5" s="4784"/>
    </row>
    <row r="6" spans="1:18" ht="21.75" customHeight="1" thickBot="1" x14ac:dyDescent="0.25">
      <c r="A6" s="4480" t="s">
        <v>180</v>
      </c>
      <c r="B6" s="4480" t="s">
        <v>179</v>
      </c>
      <c r="C6" s="4463" t="s">
        <v>175</v>
      </c>
      <c r="D6" s="5288" t="s">
        <v>177</v>
      </c>
      <c r="E6" s="4480" t="s">
        <v>178</v>
      </c>
      <c r="F6" s="4466" t="s">
        <v>176</v>
      </c>
      <c r="G6" s="5291" t="s">
        <v>175</v>
      </c>
      <c r="H6" s="4469" t="s">
        <v>174</v>
      </c>
      <c r="I6" s="4483" t="s">
        <v>173</v>
      </c>
      <c r="J6" s="5304" t="s">
        <v>172</v>
      </c>
      <c r="K6" s="4469" t="s">
        <v>171</v>
      </c>
      <c r="L6" s="5301" t="s">
        <v>170</v>
      </c>
      <c r="M6" s="5308" t="s">
        <v>169</v>
      </c>
      <c r="N6" s="5309"/>
      <c r="O6" s="5310"/>
    </row>
    <row r="7" spans="1:18" x14ac:dyDescent="0.2">
      <c r="A7" s="4481"/>
      <c r="B7" s="4481"/>
      <c r="C7" s="4464"/>
      <c r="D7" s="5289"/>
      <c r="E7" s="4481"/>
      <c r="F7" s="4467"/>
      <c r="G7" s="5292"/>
      <c r="H7" s="4470"/>
      <c r="I7" s="4484"/>
      <c r="J7" s="5305"/>
      <c r="K7" s="4470"/>
      <c r="L7" s="5302"/>
      <c r="M7" s="5284" t="s">
        <v>168</v>
      </c>
      <c r="N7" s="5286" t="s">
        <v>167</v>
      </c>
      <c r="O7" s="5311" t="s">
        <v>166</v>
      </c>
    </row>
    <row r="8" spans="1:18" ht="153" customHeight="1" thickBot="1" x14ac:dyDescent="0.25">
      <c r="A8" s="4482"/>
      <c r="B8" s="4482"/>
      <c r="C8" s="4465"/>
      <c r="D8" s="5290"/>
      <c r="E8" s="4482"/>
      <c r="F8" s="4468"/>
      <c r="G8" s="5293"/>
      <c r="H8" s="4471"/>
      <c r="I8" s="4485"/>
      <c r="J8" s="5306"/>
      <c r="K8" s="4471"/>
      <c r="L8" s="5303"/>
      <c r="M8" s="5285"/>
      <c r="N8" s="5287"/>
      <c r="O8" s="5312"/>
    </row>
    <row r="9" spans="1:18" ht="29.25" customHeight="1" thickBot="1" x14ac:dyDescent="0.25">
      <c r="A9" s="672" t="s">
        <v>33</v>
      </c>
      <c r="B9" s="2982" t="s">
        <v>1062</v>
      </c>
      <c r="C9" s="800"/>
      <c r="D9" s="800"/>
      <c r="E9" s="1322"/>
      <c r="F9" s="1322"/>
      <c r="G9" s="1322"/>
      <c r="H9" s="2981"/>
      <c r="I9" s="1322"/>
      <c r="J9" s="1322"/>
      <c r="K9" s="1322"/>
      <c r="L9" s="1322"/>
      <c r="M9" s="2980"/>
      <c r="N9" s="2980"/>
      <c r="O9" s="2979"/>
    </row>
    <row r="10" spans="1:18" ht="33.6" customHeight="1" x14ac:dyDescent="0.2">
      <c r="A10" s="5294"/>
      <c r="B10" s="1263"/>
      <c r="C10" s="2976"/>
      <c r="D10" s="2976"/>
      <c r="E10" s="2976"/>
      <c r="F10" s="2978"/>
      <c r="G10" s="2978"/>
      <c r="H10" s="2977"/>
      <c r="I10" s="2976"/>
      <c r="J10" s="2976"/>
      <c r="K10" s="2976"/>
      <c r="L10" s="2976"/>
      <c r="M10" s="2975" t="s">
        <v>1061</v>
      </c>
      <c r="N10" s="2974" t="s">
        <v>75</v>
      </c>
      <c r="O10" s="2949">
        <v>10</v>
      </c>
    </row>
    <row r="11" spans="1:18" ht="38.25" customHeight="1" thickBot="1" x14ac:dyDescent="0.25">
      <c r="A11" s="5295"/>
      <c r="B11" s="2973"/>
      <c r="C11" s="788"/>
      <c r="D11" s="788"/>
      <c r="E11" s="788"/>
      <c r="F11" s="2972"/>
      <c r="G11" s="2972"/>
      <c r="H11" s="2971"/>
      <c r="I11" s="788"/>
      <c r="J11" s="788"/>
      <c r="K11" s="788"/>
      <c r="L11" s="788"/>
      <c r="M11" s="2970" t="s">
        <v>1060</v>
      </c>
      <c r="N11" s="2969" t="s">
        <v>1059</v>
      </c>
      <c r="O11" s="2968" t="s">
        <v>1058</v>
      </c>
    </row>
    <row r="12" spans="1:18" ht="24" customHeight="1" thickBot="1" x14ac:dyDescent="0.25">
      <c r="A12" s="4205" t="s">
        <v>33</v>
      </c>
      <c r="B12" s="4295" t="s">
        <v>33</v>
      </c>
      <c r="C12" s="660" t="s">
        <v>1057</v>
      </c>
      <c r="D12" s="659"/>
      <c r="E12" s="2868"/>
      <c r="F12" s="2967"/>
      <c r="G12" s="2967"/>
      <c r="H12" s="2966"/>
      <c r="I12" s="2965"/>
      <c r="J12" s="2965"/>
      <c r="K12" s="2965"/>
      <c r="L12" s="2965"/>
      <c r="M12" s="2964"/>
      <c r="N12" s="2964"/>
      <c r="O12" s="2963"/>
    </row>
    <row r="13" spans="1:18" ht="39" thickBot="1" x14ac:dyDescent="0.25">
      <c r="A13" s="4207"/>
      <c r="B13" s="4297"/>
      <c r="C13" s="5298"/>
      <c r="D13" s="5299"/>
      <c r="E13" s="5299"/>
      <c r="F13" s="5299"/>
      <c r="G13" s="5299"/>
      <c r="H13" s="5299"/>
      <c r="I13" s="5299"/>
      <c r="J13" s="5299"/>
      <c r="K13" s="5299"/>
      <c r="L13" s="5300"/>
      <c r="M13" s="2858" t="s">
        <v>1056</v>
      </c>
      <c r="N13" s="2857" t="s">
        <v>1028</v>
      </c>
      <c r="O13" s="2856" t="s">
        <v>1027</v>
      </c>
    </row>
    <row r="14" spans="1:18" ht="28.5" customHeight="1" x14ac:dyDescent="0.2">
      <c r="A14" s="4439" t="s">
        <v>33</v>
      </c>
      <c r="B14" s="4442" t="s">
        <v>33</v>
      </c>
      <c r="C14" s="5263" t="s">
        <v>33</v>
      </c>
      <c r="D14" s="4418" t="s">
        <v>1054</v>
      </c>
      <c r="E14" s="5279"/>
      <c r="F14" s="5280"/>
      <c r="G14" s="5296" t="s">
        <v>156</v>
      </c>
      <c r="H14" s="5265" t="s">
        <v>40</v>
      </c>
      <c r="I14" s="4398" t="s">
        <v>512</v>
      </c>
      <c r="J14" s="5260" t="s">
        <v>1018</v>
      </c>
      <c r="K14" s="2818" t="s">
        <v>118</v>
      </c>
      <c r="L14" s="2944">
        <f>L16</f>
        <v>3</v>
      </c>
      <c r="M14" s="2817" t="s">
        <v>1055</v>
      </c>
      <c r="N14" s="2812" t="s">
        <v>882</v>
      </c>
      <c r="O14" s="2962">
        <v>3</v>
      </c>
    </row>
    <row r="15" spans="1:18" ht="21" customHeight="1" thickBot="1" x14ac:dyDescent="0.25">
      <c r="A15" s="4441"/>
      <c r="B15" s="4443"/>
      <c r="C15" s="5264"/>
      <c r="D15" s="5281"/>
      <c r="E15" s="5282"/>
      <c r="F15" s="5283"/>
      <c r="G15" s="5297"/>
      <c r="H15" s="5266"/>
      <c r="I15" s="4399"/>
      <c r="J15" s="5261"/>
      <c r="K15" s="2937" t="s">
        <v>29</v>
      </c>
      <c r="L15" s="2936">
        <f>L17</f>
        <v>3</v>
      </c>
      <c r="M15" s="2960"/>
      <c r="N15" s="2781"/>
      <c r="O15" s="2959"/>
    </row>
    <row r="16" spans="1:18" ht="21" customHeight="1" x14ac:dyDescent="0.2">
      <c r="A16" s="1006" t="s">
        <v>33</v>
      </c>
      <c r="B16" s="408" t="s">
        <v>33</v>
      </c>
      <c r="C16" s="4208" t="s">
        <v>33</v>
      </c>
      <c r="D16" s="5258" t="s">
        <v>33</v>
      </c>
      <c r="E16" s="464"/>
      <c r="F16" s="4815" t="s">
        <v>1054</v>
      </c>
      <c r="G16" s="2961"/>
      <c r="H16" s="5266"/>
      <c r="I16" s="4399"/>
      <c r="J16" s="5261"/>
      <c r="K16" s="630" t="s">
        <v>118</v>
      </c>
      <c r="L16" s="2955">
        <v>3</v>
      </c>
      <c r="M16" s="2796"/>
      <c r="N16" s="2796"/>
      <c r="O16" s="2839"/>
      <c r="R16" s="342"/>
    </row>
    <row r="17" spans="1:25" ht="21" customHeight="1" thickBot="1" x14ac:dyDescent="0.25">
      <c r="A17" s="1006"/>
      <c r="B17" s="408"/>
      <c r="C17" s="4210"/>
      <c r="D17" s="5259"/>
      <c r="E17" s="464"/>
      <c r="F17" s="4816"/>
      <c r="G17" s="2961"/>
      <c r="H17" s="5267"/>
      <c r="I17" s="4400"/>
      <c r="J17" s="5261"/>
      <c r="K17" s="2946" t="s">
        <v>29</v>
      </c>
      <c r="L17" s="2945">
        <f>SUM(L16)</f>
        <v>3</v>
      </c>
      <c r="M17" s="2796"/>
      <c r="N17" s="2796"/>
      <c r="O17" s="2839"/>
    </row>
    <row r="18" spans="1:25" ht="25.5" customHeight="1" x14ac:dyDescent="0.2">
      <c r="A18" s="4439" t="s">
        <v>33</v>
      </c>
      <c r="B18" s="4442" t="s">
        <v>33</v>
      </c>
      <c r="C18" s="5263" t="s">
        <v>35</v>
      </c>
      <c r="D18" s="4418" t="s">
        <v>1053</v>
      </c>
      <c r="E18" s="5279"/>
      <c r="F18" s="5280"/>
      <c r="G18" s="4812" t="s">
        <v>140</v>
      </c>
      <c r="H18" s="5265" t="s">
        <v>40</v>
      </c>
      <c r="I18" s="4398" t="s">
        <v>512</v>
      </c>
      <c r="J18" s="5260" t="s">
        <v>1018</v>
      </c>
      <c r="K18" s="2818" t="s">
        <v>118</v>
      </c>
      <c r="L18" s="2944">
        <f>L20+L21</f>
        <v>36</v>
      </c>
      <c r="M18" s="2954"/>
      <c r="N18" s="2816"/>
      <c r="O18" s="2953"/>
    </row>
    <row r="19" spans="1:25" ht="19.5" customHeight="1" thickBot="1" x14ac:dyDescent="0.25">
      <c r="A19" s="4441"/>
      <c r="B19" s="4443"/>
      <c r="C19" s="5264"/>
      <c r="D19" s="5281"/>
      <c r="E19" s="5282"/>
      <c r="F19" s="5283"/>
      <c r="G19" s="4813"/>
      <c r="H19" s="5266"/>
      <c r="I19" s="4399"/>
      <c r="J19" s="5261"/>
      <c r="K19" s="2937" t="s">
        <v>29</v>
      </c>
      <c r="L19" s="2936">
        <f>L22</f>
        <v>36</v>
      </c>
      <c r="M19" s="2960"/>
      <c r="N19" s="2781"/>
      <c r="O19" s="2959"/>
    </row>
    <row r="20" spans="1:25" ht="30" customHeight="1" thickBot="1" x14ac:dyDescent="0.25">
      <c r="A20" s="2958" t="s">
        <v>33</v>
      </c>
      <c r="B20" s="2957" t="s">
        <v>33</v>
      </c>
      <c r="C20" s="753" t="s">
        <v>35</v>
      </c>
      <c r="D20" s="2848" t="s">
        <v>33</v>
      </c>
      <c r="E20" s="2948"/>
      <c r="F20" s="2956" t="s">
        <v>1052</v>
      </c>
      <c r="G20" s="4813"/>
      <c r="H20" s="5266"/>
      <c r="I20" s="4399"/>
      <c r="J20" s="5261"/>
      <c r="K20" s="630" t="s">
        <v>118</v>
      </c>
      <c r="L20" s="2955">
        <v>15</v>
      </c>
      <c r="M20" s="2954" t="s">
        <v>1051</v>
      </c>
      <c r="N20" s="2816" t="s">
        <v>882</v>
      </c>
      <c r="O20" s="2953">
        <v>20</v>
      </c>
      <c r="R20" s="342"/>
    </row>
    <row r="21" spans="1:25" ht="14.25" customHeight="1" x14ac:dyDescent="0.2">
      <c r="A21" s="4205" t="s">
        <v>33</v>
      </c>
      <c r="B21" s="4202" t="s">
        <v>33</v>
      </c>
      <c r="C21" s="753" t="s">
        <v>35</v>
      </c>
      <c r="D21" s="2848" t="s">
        <v>35</v>
      </c>
      <c r="E21" s="2948"/>
      <c r="F21" s="2952" t="s">
        <v>1050</v>
      </c>
      <c r="G21" s="4813"/>
      <c r="H21" s="5266"/>
      <c r="I21" s="4399"/>
      <c r="J21" s="5261"/>
      <c r="K21" s="2828" t="s">
        <v>118</v>
      </c>
      <c r="L21" s="2951">
        <v>21</v>
      </c>
      <c r="M21" s="2950" t="s">
        <v>1049</v>
      </c>
      <c r="N21" s="2812" t="s">
        <v>882</v>
      </c>
      <c r="O21" s="2949">
        <v>1</v>
      </c>
      <c r="R21" s="342"/>
      <c r="W21" s="342"/>
      <c r="X21" s="342"/>
      <c r="Y21" s="342"/>
    </row>
    <row r="22" spans="1:25" ht="21.75" customHeight="1" thickBot="1" x14ac:dyDescent="0.25">
      <c r="A22" s="4207"/>
      <c r="B22" s="4204"/>
      <c r="C22" s="2938"/>
      <c r="D22" s="2838"/>
      <c r="E22" s="2948"/>
      <c r="F22" s="2947"/>
      <c r="G22" s="4814"/>
      <c r="H22" s="5267"/>
      <c r="I22" s="4400"/>
      <c r="J22" s="5262"/>
      <c r="K22" s="2946" t="s">
        <v>29</v>
      </c>
      <c r="L22" s="2945">
        <f>L20+L21</f>
        <v>36</v>
      </c>
      <c r="M22" s="2796"/>
      <c r="N22" s="2796"/>
      <c r="O22" s="2839"/>
    </row>
    <row r="23" spans="1:25" ht="15" customHeight="1" x14ac:dyDescent="0.2">
      <c r="A23" s="4205" t="s">
        <v>33</v>
      </c>
      <c r="B23" s="4202" t="s">
        <v>33</v>
      </c>
      <c r="C23" s="753" t="s">
        <v>103</v>
      </c>
      <c r="D23" s="4418" t="s">
        <v>1048</v>
      </c>
      <c r="E23" s="5279"/>
      <c r="F23" s="5280"/>
      <c r="G23" s="4812" t="s">
        <v>614</v>
      </c>
      <c r="H23" s="5332" t="s">
        <v>40</v>
      </c>
      <c r="I23" s="4398" t="s">
        <v>512</v>
      </c>
      <c r="J23" s="2819" t="s">
        <v>1018</v>
      </c>
      <c r="K23" s="2818" t="s">
        <v>118</v>
      </c>
      <c r="L23" s="2944">
        <f>L26+L28+L30</f>
        <v>169</v>
      </c>
      <c r="M23" s="2817"/>
      <c r="N23" s="2816"/>
      <c r="O23" s="2943"/>
    </row>
    <row r="24" spans="1:25" ht="15" x14ac:dyDescent="0.2">
      <c r="A24" s="4206"/>
      <c r="B24" s="4203"/>
      <c r="C24" s="749"/>
      <c r="D24" s="4421"/>
      <c r="E24" s="5315"/>
      <c r="F24" s="5316"/>
      <c r="G24" s="4813"/>
      <c r="H24" s="5266"/>
      <c r="I24" s="4399"/>
      <c r="J24" s="433"/>
      <c r="K24" s="2814"/>
      <c r="L24" s="2942"/>
      <c r="M24" s="2941"/>
      <c r="N24" s="2940"/>
      <c r="O24" s="2939"/>
    </row>
    <row r="25" spans="1:25" ht="25.5" customHeight="1" thickBot="1" x14ac:dyDescent="0.25">
      <c r="A25" s="4207"/>
      <c r="B25" s="4204"/>
      <c r="C25" s="2938"/>
      <c r="D25" s="5281"/>
      <c r="E25" s="5282"/>
      <c r="F25" s="5283"/>
      <c r="G25" s="4814"/>
      <c r="H25" s="5333"/>
      <c r="I25" s="4400"/>
      <c r="J25" s="426"/>
      <c r="K25" s="2937" t="s">
        <v>29</v>
      </c>
      <c r="L25" s="2936">
        <f>L27+L29+L31</f>
        <v>169</v>
      </c>
      <c r="M25" s="2935"/>
      <c r="N25" s="2830"/>
      <c r="O25" s="2934"/>
      <c r="T25" s="342"/>
    </row>
    <row r="26" spans="1:25" ht="36" customHeight="1" thickBot="1" x14ac:dyDescent="0.25">
      <c r="A26" s="4205" t="s">
        <v>33</v>
      </c>
      <c r="B26" s="4202" t="s">
        <v>33</v>
      </c>
      <c r="C26" s="4208" t="s">
        <v>103</v>
      </c>
      <c r="D26" s="5258" t="s">
        <v>33</v>
      </c>
      <c r="E26" s="4214"/>
      <c r="F26" s="4301" t="s">
        <v>1047</v>
      </c>
      <c r="G26" s="4812" t="s">
        <v>614</v>
      </c>
      <c r="H26" s="5265" t="s">
        <v>40</v>
      </c>
      <c r="I26" s="4398" t="s">
        <v>512</v>
      </c>
      <c r="J26" s="481" t="s">
        <v>1018</v>
      </c>
      <c r="K26" s="2890" t="s">
        <v>118</v>
      </c>
      <c r="L26" s="2933">
        <v>55.1</v>
      </c>
      <c r="M26" s="2802" t="s">
        <v>1046</v>
      </c>
      <c r="N26" s="2816" t="s">
        <v>46</v>
      </c>
      <c r="O26" s="2932">
        <v>24</v>
      </c>
      <c r="R26" s="342"/>
      <c r="T26" s="342"/>
    </row>
    <row r="27" spans="1:25" ht="15.75" customHeight="1" thickBot="1" x14ac:dyDescent="0.25">
      <c r="A27" s="4207"/>
      <c r="B27" s="4204"/>
      <c r="C27" s="4210"/>
      <c r="D27" s="5259"/>
      <c r="E27" s="4216"/>
      <c r="F27" s="4303"/>
      <c r="G27" s="4813"/>
      <c r="H27" s="5266"/>
      <c r="I27" s="4400"/>
      <c r="J27" s="2926"/>
      <c r="K27" s="2778" t="s">
        <v>29</v>
      </c>
      <c r="L27" s="2931">
        <f>SUM(L26)</f>
        <v>55.1</v>
      </c>
      <c r="M27" s="2776"/>
      <c r="N27" s="2775"/>
      <c r="O27" s="2774"/>
      <c r="R27" s="342"/>
    </row>
    <row r="28" spans="1:25" ht="29.25" customHeight="1" thickBot="1" x14ac:dyDescent="0.25">
      <c r="A28" s="4205" t="s">
        <v>33</v>
      </c>
      <c r="B28" s="4202" t="s">
        <v>33</v>
      </c>
      <c r="C28" s="4208" t="s">
        <v>103</v>
      </c>
      <c r="D28" s="5258" t="s">
        <v>35</v>
      </c>
      <c r="E28" s="4214"/>
      <c r="F28" s="5268" t="s">
        <v>1045</v>
      </c>
      <c r="G28" s="4813"/>
      <c r="H28" s="5266"/>
      <c r="I28" s="4398" t="s">
        <v>512</v>
      </c>
      <c r="J28" s="481" t="s">
        <v>1018</v>
      </c>
      <c r="K28" s="2890" t="s">
        <v>118</v>
      </c>
      <c r="L28" s="2930">
        <v>103.9</v>
      </c>
      <c r="M28" s="2929" t="s">
        <v>1044</v>
      </c>
      <c r="N28" s="2928" t="s">
        <v>882</v>
      </c>
      <c r="O28" s="2927">
        <v>20</v>
      </c>
      <c r="R28" s="342"/>
    </row>
    <row r="29" spans="1:25" ht="25.15" customHeight="1" thickBot="1" x14ac:dyDescent="0.25">
      <c r="A29" s="4207"/>
      <c r="B29" s="4204"/>
      <c r="C29" s="4210"/>
      <c r="D29" s="5259"/>
      <c r="E29" s="4216"/>
      <c r="F29" s="5269"/>
      <c r="G29" s="4813"/>
      <c r="H29" s="5266"/>
      <c r="I29" s="4400"/>
      <c r="J29" s="2926"/>
      <c r="K29" s="2778" t="s">
        <v>29</v>
      </c>
      <c r="L29" s="2925">
        <f>SUM(L28)</f>
        <v>103.9</v>
      </c>
      <c r="M29" s="2924"/>
      <c r="N29" s="2923"/>
      <c r="O29" s="2922"/>
    </row>
    <row r="30" spans="1:25" ht="30" customHeight="1" thickBot="1" x14ac:dyDescent="0.25">
      <c r="A30" s="4205" t="s">
        <v>33</v>
      </c>
      <c r="B30" s="4202" t="s">
        <v>33</v>
      </c>
      <c r="C30" s="753" t="s">
        <v>103</v>
      </c>
      <c r="D30" s="5258" t="s">
        <v>103</v>
      </c>
      <c r="E30" s="4214"/>
      <c r="F30" s="5268" t="s">
        <v>1043</v>
      </c>
      <c r="G30" s="4813"/>
      <c r="H30" s="5266"/>
      <c r="I30" s="4398" t="s">
        <v>512</v>
      </c>
      <c r="J30" s="481" t="s">
        <v>1018</v>
      </c>
      <c r="K30" s="2921" t="s">
        <v>118</v>
      </c>
      <c r="L30" s="2920">
        <v>10</v>
      </c>
      <c r="M30" s="2919" t="s">
        <v>1042</v>
      </c>
      <c r="N30" s="2816" t="s">
        <v>882</v>
      </c>
      <c r="O30" s="2918" t="s">
        <v>961</v>
      </c>
      <c r="R30" s="342"/>
    </row>
    <row r="31" spans="1:25" ht="24.75" customHeight="1" thickBot="1" x14ac:dyDescent="0.25">
      <c r="A31" s="4207"/>
      <c r="B31" s="4204"/>
      <c r="C31" s="428"/>
      <c r="D31" s="5259"/>
      <c r="E31" s="4216"/>
      <c r="F31" s="5269"/>
      <c r="G31" s="4814"/>
      <c r="H31" s="5267"/>
      <c r="I31" s="4400"/>
      <c r="J31" s="426"/>
      <c r="K31" s="2917" t="s">
        <v>29</v>
      </c>
      <c r="L31" s="2885">
        <f>SUM(L30)</f>
        <v>10</v>
      </c>
      <c r="M31" s="2776"/>
      <c r="N31" s="2836"/>
      <c r="O31" s="2874"/>
    </row>
    <row r="32" spans="1:25" ht="15" thickBot="1" x14ac:dyDescent="0.25">
      <c r="A32" s="2824" t="s">
        <v>33</v>
      </c>
      <c r="B32" s="398" t="s">
        <v>33</v>
      </c>
      <c r="C32" s="2916"/>
      <c r="D32" s="2915"/>
      <c r="E32" s="2915"/>
      <c r="F32" s="4566" t="s">
        <v>34</v>
      </c>
      <c r="G32" s="4566"/>
      <c r="H32" s="4566"/>
      <c r="I32" s="4567"/>
      <c r="J32" s="1001"/>
      <c r="K32" s="877" t="s">
        <v>29</v>
      </c>
      <c r="L32" s="2914">
        <f>L25+L19+L15</f>
        <v>208</v>
      </c>
      <c r="M32" s="2913"/>
      <c r="N32" s="2912"/>
      <c r="O32" s="2911"/>
    </row>
    <row r="33" spans="1:18" ht="24.75" customHeight="1" thickBot="1" x14ac:dyDescent="0.25">
      <c r="A33" s="656" t="s">
        <v>33</v>
      </c>
      <c r="B33" s="506" t="s">
        <v>35</v>
      </c>
      <c r="C33" s="2910" t="s">
        <v>1041</v>
      </c>
      <c r="D33" s="2909"/>
      <c r="E33" s="2868"/>
      <c r="F33" s="2866"/>
      <c r="G33" s="2866"/>
      <c r="H33" s="2867"/>
      <c r="I33" s="2866"/>
      <c r="J33" s="2866"/>
      <c r="K33" s="2866"/>
      <c r="L33" s="2866"/>
      <c r="M33" s="2908"/>
      <c r="N33" s="2908"/>
      <c r="O33" s="2907"/>
    </row>
    <row r="34" spans="1:18" ht="31.9" customHeight="1" thickBot="1" x14ac:dyDescent="0.25">
      <c r="A34" s="789"/>
      <c r="B34" s="419"/>
      <c r="C34" s="796"/>
      <c r="D34" s="2906"/>
      <c r="E34" s="2861"/>
      <c r="F34" s="2859"/>
      <c r="G34" s="2859"/>
      <c r="H34" s="2860"/>
      <c r="I34" s="2859"/>
      <c r="J34" s="2859"/>
      <c r="K34" s="2859"/>
      <c r="L34" s="2859"/>
      <c r="M34" s="2905" t="s">
        <v>1040</v>
      </c>
      <c r="N34" s="2904" t="s">
        <v>75</v>
      </c>
      <c r="O34" s="2903">
        <v>14</v>
      </c>
    </row>
    <row r="35" spans="1:18" ht="41.25" customHeight="1" x14ac:dyDescent="0.2">
      <c r="A35" s="4439" t="s">
        <v>33</v>
      </c>
      <c r="B35" s="4442" t="s">
        <v>35</v>
      </c>
      <c r="C35" s="5263" t="s">
        <v>33</v>
      </c>
      <c r="D35" s="4418" t="s">
        <v>1039</v>
      </c>
      <c r="E35" s="5279"/>
      <c r="F35" s="5280"/>
      <c r="G35" s="4812" t="s">
        <v>115</v>
      </c>
      <c r="H35" s="5332" t="s">
        <v>40</v>
      </c>
      <c r="I35" s="4398" t="s">
        <v>512</v>
      </c>
      <c r="J35" s="2902" t="s">
        <v>1018</v>
      </c>
      <c r="K35" s="2818" t="s">
        <v>118</v>
      </c>
      <c r="L35" s="648">
        <f>L38+L40</f>
        <v>23</v>
      </c>
      <c r="M35" s="2898" t="s">
        <v>1038</v>
      </c>
      <c r="N35" s="2901" t="s">
        <v>75</v>
      </c>
      <c r="O35" s="2900">
        <v>49</v>
      </c>
      <c r="R35" s="2899"/>
    </row>
    <row r="36" spans="1:18" ht="15" x14ac:dyDescent="0.2">
      <c r="A36" s="4440"/>
      <c r="B36" s="4203"/>
      <c r="C36" s="5270"/>
      <c r="D36" s="4421"/>
      <c r="E36" s="5315"/>
      <c r="F36" s="5316"/>
      <c r="G36" s="4813"/>
      <c r="H36" s="5266"/>
      <c r="I36" s="4399"/>
      <c r="J36" s="433"/>
      <c r="K36" s="2814"/>
      <c r="L36" s="645"/>
      <c r="M36" s="2898"/>
      <c r="N36" s="2894"/>
      <c r="O36" s="2897"/>
    </row>
    <row r="37" spans="1:18" ht="15.75" thickBot="1" x14ac:dyDescent="0.3">
      <c r="A37" s="4441"/>
      <c r="B37" s="4443"/>
      <c r="C37" s="5264"/>
      <c r="D37" s="5281"/>
      <c r="E37" s="5282"/>
      <c r="F37" s="5283"/>
      <c r="G37" s="4814"/>
      <c r="H37" s="5333"/>
      <c r="I37" s="4400"/>
      <c r="J37" s="612"/>
      <c r="K37" s="2896" t="s">
        <v>29</v>
      </c>
      <c r="L37" s="2831">
        <f>L39+L41</f>
        <v>23</v>
      </c>
      <c r="M37" s="2895"/>
      <c r="N37" s="2894"/>
      <c r="O37" s="2893"/>
    </row>
    <row r="38" spans="1:18" ht="28.5" customHeight="1" thickBot="1" x14ac:dyDescent="0.25">
      <c r="A38" s="4205" t="s">
        <v>33</v>
      </c>
      <c r="B38" s="4202" t="s">
        <v>35</v>
      </c>
      <c r="C38" s="4208" t="s">
        <v>33</v>
      </c>
      <c r="D38" s="5258" t="s">
        <v>33</v>
      </c>
      <c r="E38" s="4214"/>
      <c r="F38" s="5313" t="s">
        <v>1037</v>
      </c>
      <c r="G38" s="4812" t="s">
        <v>115</v>
      </c>
      <c r="H38" s="5265" t="s">
        <v>40</v>
      </c>
      <c r="I38" s="4398" t="s">
        <v>512</v>
      </c>
      <c r="J38" s="5260" t="s">
        <v>1018</v>
      </c>
      <c r="K38" s="2890" t="s">
        <v>118</v>
      </c>
      <c r="L38" s="2889">
        <v>3</v>
      </c>
      <c r="M38" s="2888" t="s">
        <v>1036</v>
      </c>
      <c r="N38" s="2887" t="s">
        <v>46</v>
      </c>
      <c r="O38" s="2886">
        <v>3</v>
      </c>
    </row>
    <row r="39" spans="1:18" ht="15" thickBot="1" x14ac:dyDescent="0.25">
      <c r="A39" s="4207"/>
      <c r="B39" s="4204"/>
      <c r="C39" s="4210"/>
      <c r="D39" s="5259"/>
      <c r="E39" s="4216"/>
      <c r="F39" s="5314"/>
      <c r="G39" s="4813"/>
      <c r="H39" s="5266"/>
      <c r="I39" s="4400"/>
      <c r="J39" s="5262"/>
      <c r="K39" s="2778" t="s">
        <v>29</v>
      </c>
      <c r="L39" s="2885">
        <f>SUM(L38)</f>
        <v>3</v>
      </c>
      <c r="M39" s="2881"/>
      <c r="N39" s="2892"/>
      <c r="O39" s="2891"/>
    </row>
    <row r="40" spans="1:18" ht="26.25" customHeight="1" thickBot="1" x14ac:dyDescent="0.25">
      <c r="A40" s="4205" t="s">
        <v>33</v>
      </c>
      <c r="B40" s="4202" t="s">
        <v>35</v>
      </c>
      <c r="C40" s="4208" t="s">
        <v>33</v>
      </c>
      <c r="D40" s="5258" t="s">
        <v>35</v>
      </c>
      <c r="E40" s="4214"/>
      <c r="F40" s="5268" t="s">
        <v>1035</v>
      </c>
      <c r="G40" s="4813"/>
      <c r="H40" s="5266"/>
      <c r="I40" s="4398" t="s">
        <v>512</v>
      </c>
      <c r="J40" s="5260" t="s">
        <v>1018</v>
      </c>
      <c r="K40" s="2890" t="s">
        <v>118</v>
      </c>
      <c r="L40" s="2889">
        <v>20</v>
      </c>
      <c r="M40" s="2888" t="s">
        <v>1034</v>
      </c>
      <c r="N40" s="2887" t="s">
        <v>434</v>
      </c>
      <c r="O40" s="2886">
        <v>10</v>
      </c>
    </row>
    <row r="41" spans="1:18" ht="15" thickBot="1" x14ac:dyDescent="0.25">
      <c r="A41" s="4207"/>
      <c r="B41" s="4204"/>
      <c r="C41" s="4210"/>
      <c r="D41" s="5259"/>
      <c r="E41" s="4216"/>
      <c r="F41" s="5269"/>
      <c r="G41" s="4814"/>
      <c r="H41" s="5267"/>
      <c r="I41" s="4400"/>
      <c r="J41" s="5262"/>
      <c r="K41" s="2778" t="s">
        <v>29</v>
      </c>
      <c r="L41" s="2885">
        <f>SUM(L40)</f>
        <v>20</v>
      </c>
      <c r="M41" s="2776"/>
      <c r="N41" s="2836"/>
      <c r="O41" s="2884"/>
    </row>
    <row r="42" spans="1:18" ht="15" customHeight="1" x14ac:dyDescent="0.2">
      <c r="A42" s="4439" t="s">
        <v>33</v>
      </c>
      <c r="B42" s="4442" t="s">
        <v>35</v>
      </c>
      <c r="C42" s="5263" t="s">
        <v>35</v>
      </c>
      <c r="D42" s="5317" t="s">
        <v>1033</v>
      </c>
      <c r="E42" s="5318"/>
      <c r="F42" s="5319"/>
      <c r="G42" s="4828" t="s">
        <v>111</v>
      </c>
      <c r="H42" s="5265" t="s">
        <v>40</v>
      </c>
      <c r="I42" s="4398" t="s">
        <v>512</v>
      </c>
      <c r="J42" s="5260" t="s">
        <v>1018</v>
      </c>
      <c r="K42" s="2818" t="s">
        <v>118</v>
      </c>
      <c r="L42" s="648">
        <f>L44</f>
        <v>0</v>
      </c>
      <c r="M42" s="2883" t="s">
        <v>1032</v>
      </c>
      <c r="N42" s="2812" t="s">
        <v>434</v>
      </c>
      <c r="O42" s="2882">
        <v>6</v>
      </c>
    </row>
    <row r="43" spans="1:18" ht="31.15" customHeight="1" thickBot="1" x14ac:dyDescent="0.25">
      <c r="A43" s="4441"/>
      <c r="B43" s="4443"/>
      <c r="C43" s="5264"/>
      <c r="D43" s="5320"/>
      <c r="E43" s="5321"/>
      <c r="F43" s="5322"/>
      <c r="G43" s="4829"/>
      <c r="H43" s="5266"/>
      <c r="I43" s="4399"/>
      <c r="J43" s="5261"/>
      <c r="K43" s="2832" t="s">
        <v>29</v>
      </c>
      <c r="L43" s="2831">
        <f>L45</f>
        <v>0</v>
      </c>
      <c r="M43" s="2881"/>
      <c r="N43" s="2880"/>
      <c r="O43" s="2879"/>
    </row>
    <row r="44" spans="1:18" ht="26.25" customHeight="1" thickBot="1" x14ac:dyDescent="0.25">
      <c r="A44" s="4439" t="s">
        <v>33</v>
      </c>
      <c r="B44" s="4442" t="s">
        <v>35</v>
      </c>
      <c r="C44" s="5263" t="s">
        <v>35</v>
      </c>
      <c r="D44" s="5258" t="s">
        <v>33</v>
      </c>
      <c r="E44" s="4214"/>
      <c r="F44" s="5327" t="s">
        <v>1031</v>
      </c>
      <c r="G44" s="4829"/>
      <c r="H44" s="5266"/>
      <c r="I44" s="4399"/>
      <c r="J44" s="5261"/>
      <c r="K44" s="2878" t="s">
        <v>118</v>
      </c>
      <c r="L44" s="688">
        <v>0</v>
      </c>
      <c r="M44" s="2876"/>
      <c r="N44" s="2875"/>
      <c r="O44" s="2874"/>
    </row>
    <row r="45" spans="1:18" ht="21.75" customHeight="1" thickBot="1" x14ac:dyDescent="0.25">
      <c r="A45" s="4441"/>
      <c r="B45" s="4443"/>
      <c r="C45" s="5264"/>
      <c r="D45" s="5259"/>
      <c r="E45" s="4216"/>
      <c r="F45" s="5328"/>
      <c r="G45" s="4830"/>
      <c r="H45" s="5267"/>
      <c r="I45" s="4400"/>
      <c r="J45" s="5262"/>
      <c r="K45" s="2778" t="s">
        <v>29</v>
      </c>
      <c r="L45" s="2777">
        <f>SUM(L44)</f>
        <v>0</v>
      </c>
      <c r="M45" s="2876"/>
      <c r="N45" s="2875"/>
      <c r="O45" s="2874"/>
    </row>
    <row r="46" spans="1:18" ht="15" customHeight="1" thickBot="1" x14ac:dyDescent="0.25">
      <c r="A46" s="656" t="s">
        <v>33</v>
      </c>
      <c r="B46" s="506" t="s">
        <v>35</v>
      </c>
      <c r="C46" s="4335" t="s">
        <v>34</v>
      </c>
      <c r="D46" s="4316"/>
      <c r="E46" s="4316"/>
      <c r="F46" s="4316"/>
      <c r="G46" s="4316"/>
      <c r="H46" s="4316"/>
      <c r="I46" s="4316"/>
      <c r="J46" s="4317"/>
      <c r="K46" s="2873" t="s">
        <v>29</v>
      </c>
      <c r="L46" s="503">
        <f>L37+L43</f>
        <v>23</v>
      </c>
      <c r="M46" s="2872"/>
      <c r="N46" s="2871"/>
      <c r="O46" s="2870"/>
    </row>
    <row r="47" spans="1:18" ht="20.25" customHeight="1" thickBot="1" x14ac:dyDescent="0.25">
      <c r="A47" s="656" t="s">
        <v>33</v>
      </c>
      <c r="B47" s="506" t="s">
        <v>103</v>
      </c>
      <c r="C47" s="660" t="s">
        <v>1030</v>
      </c>
      <c r="D47" s="2869"/>
      <c r="E47" s="2868"/>
      <c r="F47" s="2866"/>
      <c r="G47" s="2866"/>
      <c r="H47" s="2867"/>
      <c r="I47" s="2866"/>
      <c r="J47" s="2866"/>
      <c r="K47" s="2866"/>
      <c r="L47" s="2866"/>
      <c r="M47" s="2865"/>
      <c r="N47" s="2865"/>
      <c r="O47" s="2864"/>
    </row>
    <row r="48" spans="1:18" ht="44.25" customHeight="1" thickBot="1" x14ac:dyDescent="0.25">
      <c r="A48" s="789"/>
      <c r="B48" s="419"/>
      <c r="C48" s="2863"/>
      <c r="D48" s="2862"/>
      <c r="E48" s="2861"/>
      <c r="F48" s="2859"/>
      <c r="G48" s="2859"/>
      <c r="H48" s="2860"/>
      <c r="I48" s="2859"/>
      <c r="J48" s="2859"/>
      <c r="K48" s="2859"/>
      <c r="L48" s="2859"/>
      <c r="M48" s="2858" t="s">
        <v>1029</v>
      </c>
      <c r="N48" s="2857" t="s">
        <v>1028</v>
      </c>
      <c r="O48" s="2856" t="s">
        <v>1027</v>
      </c>
    </row>
    <row r="49" spans="1:18" ht="29.25" customHeight="1" x14ac:dyDescent="0.2">
      <c r="A49" s="4439" t="s">
        <v>33</v>
      </c>
      <c r="B49" s="4442" t="s">
        <v>103</v>
      </c>
      <c r="C49" s="4208" t="s">
        <v>33</v>
      </c>
      <c r="D49" s="4418" t="s">
        <v>1025</v>
      </c>
      <c r="E49" s="5279"/>
      <c r="F49" s="5280"/>
      <c r="G49" s="4812" t="s">
        <v>1026</v>
      </c>
      <c r="H49" s="5265" t="s">
        <v>40</v>
      </c>
      <c r="I49" s="4398" t="s">
        <v>512</v>
      </c>
      <c r="J49" s="5260" t="s">
        <v>1018</v>
      </c>
      <c r="K49" s="2818" t="s">
        <v>118</v>
      </c>
      <c r="L49" s="648">
        <f>L52</f>
        <v>0</v>
      </c>
      <c r="M49" s="2817"/>
      <c r="N49" s="2816"/>
      <c r="O49" s="2855"/>
    </row>
    <row r="50" spans="1:18" ht="18" customHeight="1" x14ac:dyDescent="0.2">
      <c r="A50" s="4440"/>
      <c r="B50" s="4203"/>
      <c r="C50" s="4209"/>
      <c r="D50" s="4421"/>
      <c r="E50" s="5315"/>
      <c r="F50" s="5316"/>
      <c r="G50" s="4813"/>
      <c r="H50" s="5266"/>
      <c r="I50" s="4399"/>
      <c r="J50" s="5261"/>
      <c r="K50" s="2814" t="s">
        <v>133</v>
      </c>
      <c r="L50" s="644">
        <f>L53</f>
        <v>0</v>
      </c>
      <c r="M50" s="2854"/>
      <c r="N50" s="2812"/>
      <c r="O50" s="2853"/>
    </row>
    <row r="51" spans="1:18" ht="16.5" customHeight="1" thickBot="1" x14ac:dyDescent="0.25">
      <c r="A51" s="4441"/>
      <c r="B51" s="4443"/>
      <c r="C51" s="4338"/>
      <c r="D51" s="5281"/>
      <c r="E51" s="5282"/>
      <c r="F51" s="5283"/>
      <c r="G51" s="4813"/>
      <c r="H51" s="5266"/>
      <c r="I51" s="4399"/>
      <c r="J51" s="5261"/>
      <c r="K51" s="869" t="s">
        <v>29</v>
      </c>
      <c r="L51" s="2852">
        <f>SUM(L49:L50)</f>
        <v>0</v>
      </c>
      <c r="M51" s="2851"/>
      <c r="N51" s="2850"/>
      <c r="O51" s="2849"/>
    </row>
    <row r="52" spans="1:18" ht="26.25" customHeight="1" x14ac:dyDescent="0.2">
      <c r="A52" s="789" t="s">
        <v>33</v>
      </c>
      <c r="B52" s="419" t="s">
        <v>103</v>
      </c>
      <c r="C52" s="4208" t="s">
        <v>33</v>
      </c>
      <c r="D52" s="2848" t="s">
        <v>33</v>
      </c>
      <c r="E52" s="2847"/>
      <c r="F52" s="4815" t="s">
        <v>1025</v>
      </c>
      <c r="G52" s="4813"/>
      <c r="H52" s="5266"/>
      <c r="I52" s="4399"/>
      <c r="J52" s="5261"/>
      <c r="K52" s="630" t="s">
        <v>118</v>
      </c>
      <c r="L52" s="479">
        <v>0</v>
      </c>
      <c r="M52" s="2846"/>
      <c r="N52" s="2845"/>
      <c r="O52" s="2844"/>
    </row>
    <row r="53" spans="1:18" ht="26.25" customHeight="1" thickBot="1" x14ac:dyDescent="0.25">
      <c r="A53" s="1006"/>
      <c r="B53" s="408"/>
      <c r="C53" s="4209"/>
      <c r="D53" s="2843"/>
      <c r="E53" s="2842"/>
      <c r="F53" s="4838"/>
      <c r="G53" s="4813"/>
      <c r="H53" s="5266"/>
      <c r="I53" s="4399"/>
      <c r="J53" s="5261"/>
      <c r="K53" s="2827" t="s">
        <v>133</v>
      </c>
      <c r="L53" s="563">
        <v>0</v>
      </c>
      <c r="M53" s="2841"/>
      <c r="N53" s="2840"/>
      <c r="O53" s="2839"/>
    </row>
    <row r="54" spans="1:18" ht="23.25" customHeight="1" thickBot="1" x14ac:dyDescent="0.25">
      <c r="A54" s="2824"/>
      <c r="B54" s="398"/>
      <c r="C54" s="4210"/>
      <c r="D54" s="2838"/>
      <c r="E54" s="1174"/>
      <c r="F54" s="4816"/>
      <c r="G54" s="4814"/>
      <c r="H54" s="5267"/>
      <c r="I54" s="4400"/>
      <c r="J54" s="5262"/>
      <c r="K54" s="2778" t="s">
        <v>29</v>
      </c>
      <c r="L54" s="2823">
        <f>SUM(L52:L53)</f>
        <v>0</v>
      </c>
      <c r="M54" s="2837"/>
      <c r="N54" s="2836"/>
      <c r="O54" s="2835"/>
    </row>
    <row r="55" spans="1:18" ht="18.600000000000001" customHeight="1" x14ac:dyDescent="0.2">
      <c r="A55" s="4439" t="s">
        <v>33</v>
      </c>
      <c r="B55" s="4442" t="s">
        <v>103</v>
      </c>
      <c r="C55" s="4208" t="s">
        <v>35</v>
      </c>
      <c r="D55" s="4418" t="s">
        <v>1022</v>
      </c>
      <c r="E55" s="5279"/>
      <c r="F55" s="5280"/>
      <c r="G55" s="4812" t="s">
        <v>1024</v>
      </c>
      <c r="H55" s="5265" t="s">
        <v>40</v>
      </c>
      <c r="I55" s="4398" t="s">
        <v>512</v>
      </c>
      <c r="J55" s="5260" t="s">
        <v>1018</v>
      </c>
      <c r="K55" s="2818" t="s">
        <v>118</v>
      </c>
      <c r="L55" s="648">
        <f>L58</f>
        <v>10</v>
      </c>
      <c r="M55" s="5324" t="s">
        <v>1023</v>
      </c>
      <c r="N55" s="2816" t="s">
        <v>46</v>
      </c>
      <c r="O55" s="2815">
        <v>3</v>
      </c>
    </row>
    <row r="56" spans="1:18" ht="21.75" customHeight="1" x14ac:dyDescent="0.2">
      <c r="A56" s="4440"/>
      <c r="B56" s="4203"/>
      <c r="C56" s="4209"/>
      <c r="D56" s="4421"/>
      <c r="E56" s="5315"/>
      <c r="F56" s="5316"/>
      <c r="G56" s="4813"/>
      <c r="H56" s="5266"/>
      <c r="I56" s="4399"/>
      <c r="J56" s="5261"/>
      <c r="K56" s="2814" t="s">
        <v>133</v>
      </c>
      <c r="L56" s="643">
        <f>L59</f>
        <v>0</v>
      </c>
      <c r="M56" s="5325"/>
      <c r="N56" s="2834"/>
      <c r="O56" s="2833"/>
    </row>
    <row r="57" spans="1:18" ht="30" customHeight="1" thickBot="1" x14ac:dyDescent="0.25">
      <c r="A57" s="4441"/>
      <c r="B57" s="4443"/>
      <c r="C57" s="4338"/>
      <c r="D57" s="5281"/>
      <c r="E57" s="5282"/>
      <c r="F57" s="5283"/>
      <c r="G57" s="4813"/>
      <c r="H57" s="5266"/>
      <c r="I57" s="4399"/>
      <c r="J57" s="5261"/>
      <c r="K57" s="2832" t="s">
        <v>29</v>
      </c>
      <c r="L57" s="2831">
        <f>SUM(L55:L56)</f>
        <v>10</v>
      </c>
      <c r="M57" s="5326"/>
      <c r="N57" s="2830"/>
      <c r="O57" s="2829"/>
    </row>
    <row r="58" spans="1:18" ht="18.75" customHeight="1" x14ac:dyDescent="0.2">
      <c r="A58" s="1006" t="s">
        <v>33</v>
      </c>
      <c r="B58" s="408" t="s">
        <v>103</v>
      </c>
      <c r="C58" s="5263" t="s">
        <v>35</v>
      </c>
      <c r="D58" s="5258" t="s">
        <v>33</v>
      </c>
      <c r="E58" s="482"/>
      <c r="F58" s="4815" t="s">
        <v>1022</v>
      </c>
      <c r="G58" s="4813"/>
      <c r="H58" s="5266"/>
      <c r="I58" s="4399"/>
      <c r="J58" s="5261"/>
      <c r="K58" s="2828" t="s">
        <v>118</v>
      </c>
      <c r="L58" s="473">
        <v>10</v>
      </c>
      <c r="M58" s="2826"/>
      <c r="N58" s="2796"/>
      <c r="O58" s="2825"/>
      <c r="R58" s="342"/>
    </row>
    <row r="59" spans="1:18" ht="18.75" customHeight="1" thickBot="1" x14ac:dyDescent="0.25">
      <c r="A59" s="1006"/>
      <c r="B59" s="408"/>
      <c r="C59" s="5270"/>
      <c r="D59" s="5272"/>
      <c r="E59" s="464"/>
      <c r="F59" s="4838"/>
      <c r="G59" s="4813"/>
      <c r="H59" s="5266"/>
      <c r="I59" s="4399"/>
      <c r="J59" s="5261"/>
      <c r="K59" s="2827" t="s">
        <v>133</v>
      </c>
      <c r="L59" s="563">
        <v>0</v>
      </c>
      <c r="M59" s="2826"/>
      <c r="N59" s="2796"/>
      <c r="O59" s="2825"/>
    </row>
    <row r="60" spans="1:18" ht="27.75" customHeight="1" thickBot="1" x14ac:dyDescent="0.25">
      <c r="A60" s="2824"/>
      <c r="B60" s="398"/>
      <c r="C60" s="5264"/>
      <c r="D60" s="5259"/>
      <c r="E60" s="459"/>
      <c r="F60" s="4816"/>
      <c r="G60" s="4814"/>
      <c r="H60" s="5267"/>
      <c r="I60" s="4400"/>
      <c r="J60" s="5262"/>
      <c r="K60" s="2778" t="s">
        <v>29</v>
      </c>
      <c r="L60" s="2823">
        <f>SUM(L58:L59)</f>
        <v>10</v>
      </c>
      <c r="M60" s="2822"/>
      <c r="N60" s="2821"/>
      <c r="O60" s="2820"/>
    </row>
    <row r="61" spans="1:18" ht="15" customHeight="1" x14ac:dyDescent="0.2">
      <c r="A61" s="4439" t="s">
        <v>33</v>
      </c>
      <c r="B61" s="4442" t="s">
        <v>103</v>
      </c>
      <c r="C61" s="4208" t="s">
        <v>103</v>
      </c>
      <c r="D61" s="4418" t="s">
        <v>1021</v>
      </c>
      <c r="E61" s="5279"/>
      <c r="F61" s="5280"/>
      <c r="G61" s="4812" t="s">
        <v>1019</v>
      </c>
      <c r="H61" s="5332" t="s">
        <v>40</v>
      </c>
      <c r="I61" s="4398" t="s">
        <v>512</v>
      </c>
      <c r="J61" s="2819" t="s">
        <v>1018</v>
      </c>
      <c r="K61" s="2818" t="s">
        <v>118</v>
      </c>
      <c r="L61" s="648">
        <f>L65+L68+L71</f>
        <v>5</v>
      </c>
      <c r="M61" s="2817"/>
      <c r="N61" s="2816"/>
      <c r="O61" s="2815"/>
    </row>
    <row r="62" spans="1:18" ht="15" x14ac:dyDescent="0.2">
      <c r="A62" s="4440"/>
      <c r="B62" s="4203"/>
      <c r="C62" s="4209"/>
      <c r="D62" s="4421"/>
      <c r="E62" s="5315"/>
      <c r="F62" s="5316"/>
      <c r="G62" s="4813"/>
      <c r="H62" s="5266"/>
      <c r="I62" s="4399"/>
      <c r="J62" s="537"/>
      <c r="K62" s="2814"/>
      <c r="L62" s="644"/>
      <c r="M62" s="2813"/>
      <c r="N62" s="2812"/>
      <c r="O62" s="2811"/>
    </row>
    <row r="63" spans="1:18" ht="15.75" thickBot="1" x14ac:dyDescent="0.25">
      <c r="A63" s="4440"/>
      <c r="B63" s="4203"/>
      <c r="C63" s="4209"/>
      <c r="D63" s="4421"/>
      <c r="E63" s="5315"/>
      <c r="F63" s="5316"/>
      <c r="G63" s="4813"/>
      <c r="H63" s="5266"/>
      <c r="I63" s="4399"/>
      <c r="J63" s="537"/>
      <c r="K63" s="2810"/>
      <c r="L63" s="868"/>
      <c r="M63" s="2809"/>
      <c r="N63" s="2808"/>
      <c r="O63" s="2807"/>
    </row>
    <row r="64" spans="1:18" ht="27.75" customHeight="1" thickBot="1" x14ac:dyDescent="0.25">
      <c r="A64" s="4441"/>
      <c r="B64" s="4443"/>
      <c r="C64" s="4338"/>
      <c r="D64" s="5281"/>
      <c r="E64" s="5282"/>
      <c r="F64" s="5283"/>
      <c r="G64" s="4814"/>
      <c r="H64" s="5333"/>
      <c r="I64" s="4400"/>
      <c r="J64" s="612"/>
      <c r="K64" s="2806" t="s">
        <v>29</v>
      </c>
      <c r="L64" s="485">
        <f>SUM(L61:L63)</f>
        <v>5</v>
      </c>
      <c r="M64" s="2805"/>
      <c r="N64" s="2804"/>
      <c r="O64" s="2803"/>
    </row>
    <row r="65" spans="1:21" ht="15.75" customHeight="1" x14ac:dyDescent="0.2">
      <c r="A65" s="4205" t="s">
        <v>33</v>
      </c>
      <c r="B65" s="4202" t="s">
        <v>103</v>
      </c>
      <c r="C65" s="5351" t="s">
        <v>103</v>
      </c>
      <c r="D65" s="5258" t="s">
        <v>33</v>
      </c>
      <c r="E65" s="4214"/>
      <c r="F65" s="5268" t="s">
        <v>1020</v>
      </c>
      <c r="G65" s="4812" t="s">
        <v>1019</v>
      </c>
      <c r="H65" s="5265" t="s">
        <v>40</v>
      </c>
      <c r="I65" s="4398" t="s">
        <v>512</v>
      </c>
      <c r="J65" s="5329" t="s">
        <v>1018</v>
      </c>
      <c r="K65" s="630" t="s">
        <v>118</v>
      </c>
      <c r="L65" s="479">
        <v>0</v>
      </c>
      <c r="M65" s="2802" t="s">
        <v>1017</v>
      </c>
      <c r="N65" s="2801" t="s">
        <v>46</v>
      </c>
      <c r="O65" s="2800">
        <v>0</v>
      </c>
    </row>
    <row r="66" spans="1:21" ht="15" customHeight="1" x14ac:dyDescent="0.2">
      <c r="A66" s="4206"/>
      <c r="B66" s="4203"/>
      <c r="C66" s="5352"/>
      <c r="D66" s="5272"/>
      <c r="E66" s="4215"/>
      <c r="F66" s="5271"/>
      <c r="G66" s="4813"/>
      <c r="H66" s="5266"/>
      <c r="I66" s="4399"/>
      <c r="J66" s="5330"/>
      <c r="K66" s="2799"/>
      <c r="L66" s="526"/>
      <c r="M66" s="2781"/>
      <c r="N66" s="2780"/>
      <c r="O66" s="2788"/>
    </row>
    <row r="67" spans="1:21" ht="15" customHeight="1" thickBot="1" x14ac:dyDescent="0.25">
      <c r="A67" s="4207"/>
      <c r="B67" s="4204"/>
      <c r="C67" s="5353"/>
      <c r="D67" s="5259"/>
      <c r="E67" s="4216"/>
      <c r="F67" s="5269"/>
      <c r="G67" s="4813"/>
      <c r="H67" s="5266"/>
      <c r="I67" s="4399"/>
      <c r="J67" s="5330"/>
      <c r="K67" s="2798" t="s">
        <v>29</v>
      </c>
      <c r="L67" s="2797">
        <f>SUM(L65:L66)</f>
        <v>0</v>
      </c>
      <c r="M67" s="2796"/>
      <c r="N67" s="2795"/>
      <c r="O67" s="2794"/>
    </row>
    <row r="68" spans="1:21" ht="16.149999999999999" customHeight="1" x14ac:dyDescent="0.2">
      <c r="A68" s="4205" t="s">
        <v>33</v>
      </c>
      <c r="B68" s="4202" t="s">
        <v>103</v>
      </c>
      <c r="C68" s="5273" t="s">
        <v>103</v>
      </c>
      <c r="D68" s="5258" t="s">
        <v>35</v>
      </c>
      <c r="E68" s="4214"/>
      <c r="F68" s="5268" t="s">
        <v>1016</v>
      </c>
      <c r="G68" s="4813"/>
      <c r="H68" s="5266"/>
      <c r="I68" s="4399"/>
      <c r="J68" s="5330"/>
      <c r="K68" s="630" t="s">
        <v>118</v>
      </c>
      <c r="L68" s="479">
        <v>0</v>
      </c>
      <c r="M68" s="2793" t="s">
        <v>1015</v>
      </c>
      <c r="N68" s="2792" t="s">
        <v>46</v>
      </c>
      <c r="O68" s="2791"/>
    </row>
    <row r="69" spans="1:21" ht="15.75" customHeight="1" thickBot="1" x14ac:dyDescent="0.25">
      <c r="A69" s="4206"/>
      <c r="B69" s="4203"/>
      <c r="C69" s="5274"/>
      <c r="D69" s="5272"/>
      <c r="E69" s="4215"/>
      <c r="F69" s="5271"/>
      <c r="G69" s="4813"/>
      <c r="H69" s="5266"/>
      <c r="I69" s="4399"/>
      <c r="J69" s="5330"/>
      <c r="K69" s="2782"/>
      <c r="L69" s="716"/>
      <c r="M69" s="2790"/>
      <c r="N69" s="2780"/>
      <c r="O69" s="2788"/>
    </row>
    <row r="70" spans="1:21" ht="15" customHeight="1" thickBot="1" x14ac:dyDescent="0.25">
      <c r="A70" s="4207"/>
      <c r="B70" s="4204"/>
      <c r="C70" s="5275"/>
      <c r="D70" s="5259"/>
      <c r="E70" s="4216"/>
      <c r="F70" s="5269"/>
      <c r="G70" s="4813"/>
      <c r="H70" s="5266"/>
      <c r="I70" s="4399"/>
      <c r="J70" s="5330"/>
      <c r="K70" s="2778" t="s">
        <v>29</v>
      </c>
      <c r="L70" s="2789">
        <f>SUM(L68:L69)</f>
        <v>0</v>
      </c>
      <c r="M70" s="2781"/>
      <c r="N70" s="2780"/>
      <c r="O70" s="2788"/>
    </row>
    <row r="71" spans="1:21" ht="27" customHeight="1" x14ac:dyDescent="0.2">
      <c r="A71" s="4205" t="s">
        <v>33</v>
      </c>
      <c r="B71" s="4202" t="s">
        <v>103</v>
      </c>
      <c r="C71" s="5273" t="s">
        <v>103</v>
      </c>
      <c r="D71" s="5258" t="s">
        <v>103</v>
      </c>
      <c r="E71" s="4214"/>
      <c r="F71" s="5268" t="s">
        <v>1014</v>
      </c>
      <c r="G71" s="4813"/>
      <c r="H71" s="5266"/>
      <c r="I71" s="4399"/>
      <c r="J71" s="5330"/>
      <c r="K71" s="630" t="s">
        <v>118</v>
      </c>
      <c r="L71" s="479">
        <v>5</v>
      </c>
      <c r="M71" s="2786" t="s">
        <v>1013</v>
      </c>
      <c r="N71" s="2785" t="s">
        <v>46</v>
      </c>
      <c r="O71" s="2784">
        <v>1</v>
      </c>
      <c r="Q71" s="5323"/>
      <c r="R71" s="5323"/>
      <c r="S71" s="5323"/>
      <c r="T71" s="5323"/>
      <c r="U71" s="5323"/>
    </row>
    <row r="72" spans="1:21" ht="15" customHeight="1" thickBot="1" x14ac:dyDescent="0.25">
      <c r="A72" s="4206"/>
      <c r="B72" s="4203"/>
      <c r="C72" s="5274"/>
      <c r="D72" s="5272"/>
      <c r="E72" s="4215"/>
      <c r="F72" s="5271"/>
      <c r="G72" s="4813"/>
      <c r="H72" s="5266"/>
      <c r="I72" s="4399"/>
      <c r="J72" s="5330"/>
      <c r="K72" s="2782"/>
      <c r="L72" s="716"/>
      <c r="M72" s="2781"/>
      <c r="N72" s="2780"/>
      <c r="O72" s="2779"/>
    </row>
    <row r="73" spans="1:21" ht="15" customHeight="1" thickBot="1" x14ac:dyDescent="0.25">
      <c r="A73" s="4207"/>
      <c r="B73" s="4204"/>
      <c r="C73" s="5275"/>
      <c r="D73" s="5259"/>
      <c r="E73" s="4216"/>
      <c r="F73" s="5269"/>
      <c r="G73" s="4814"/>
      <c r="H73" s="5267"/>
      <c r="I73" s="4400"/>
      <c r="J73" s="5331"/>
      <c r="K73" s="2778" t="s">
        <v>29</v>
      </c>
      <c r="L73" s="2777">
        <f>SUM(L71:L72)</f>
        <v>5</v>
      </c>
      <c r="M73" s="2776"/>
      <c r="N73" s="2775"/>
      <c r="O73" s="2774"/>
    </row>
    <row r="74" spans="1:21" ht="15" customHeight="1" thickBot="1" x14ac:dyDescent="0.25">
      <c r="A74" s="399" t="s">
        <v>33</v>
      </c>
      <c r="B74" s="1118" t="s">
        <v>103</v>
      </c>
      <c r="C74" s="4335" t="s">
        <v>34</v>
      </c>
      <c r="D74" s="4316"/>
      <c r="E74" s="4316"/>
      <c r="F74" s="4316"/>
      <c r="G74" s="4316"/>
      <c r="H74" s="4316"/>
      <c r="I74" s="4316"/>
      <c r="J74" s="4317"/>
      <c r="K74" s="877" t="s">
        <v>29</v>
      </c>
      <c r="L74" s="385">
        <f>L51+L57+L64</f>
        <v>15</v>
      </c>
      <c r="M74" s="2773"/>
      <c r="N74" s="2773"/>
      <c r="O74" s="2772"/>
    </row>
    <row r="75" spans="1:21" ht="15.75" customHeight="1" thickBot="1" x14ac:dyDescent="0.25">
      <c r="A75" s="676" t="s">
        <v>33</v>
      </c>
      <c r="B75" s="4514" t="s">
        <v>32</v>
      </c>
      <c r="C75" s="4515"/>
      <c r="D75" s="4515"/>
      <c r="E75" s="4515"/>
      <c r="F75" s="4515"/>
      <c r="G75" s="4515"/>
      <c r="H75" s="4515"/>
      <c r="I75" s="4515"/>
      <c r="J75" s="4552"/>
      <c r="K75" s="875" t="s">
        <v>29</v>
      </c>
      <c r="L75" s="2771">
        <f>L32+L46+L74</f>
        <v>246</v>
      </c>
      <c r="M75" s="2770"/>
      <c r="N75" s="2770"/>
      <c r="O75" s="2769"/>
    </row>
    <row r="76" spans="1:21" ht="15.75" thickBot="1" x14ac:dyDescent="0.25">
      <c r="A76" s="5276" t="s">
        <v>30</v>
      </c>
      <c r="B76" s="5277"/>
      <c r="C76" s="5277"/>
      <c r="D76" s="5277"/>
      <c r="E76" s="5277"/>
      <c r="F76" s="5277"/>
      <c r="G76" s="5277"/>
      <c r="H76" s="5277"/>
      <c r="I76" s="5277"/>
      <c r="J76" s="5277"/>
      <c r="K76" s="5278"/>
      <c r="L76" s="2768">
        <f>L75</f>
        <v>246</v>
      </c>
      <c r="M76" s="2767"/>
      <c r="N76" s="2766"/>
      <c r="O76" s="2765"/>
    </row>
    <row r="77" spans="1:21" ht="51.75" customHeight="1" x14ac:dyDescent="0.2">
      <c r="A77" s="1374" t="s">
        <v>28</v>
      </c>
      <c r="B77" s="1374"/>
      <c r="C77" s="1374"/>
      <c r="D77" s="1374"/>
      <c r="E77" s="1374"/>
      <c r="F77" s="1374"/>
      <c r="G77" s="1374"/>
      <c r="H77" s="1375"/>
      <c r="I77" s="1374"/>
      <c r="J77" s="1374"/>
      <c r="K77" s="1374"/>
      <c r="L77" s="1374"/>
      <c r="M77" s="1374"/>
      <c r="N77" s="1373"/>
      <c r="O77" s="1372"/>
    </row>
    <row r="78" spans="1:21" ht="14.25" customHeight="1" x14ac:dyDescent="0.2">
      <c r="A78" s="5338" t="s">
        <v>27</v>
      </c>
      <c r="B78" s="5338"/>
      <c r="C78" s="5338"/>
      <c r="D78" s="5338"/>
      <c r="E78" s="5338"/>
      <c r="F78" s="5338"/>
      <c r="G78" s="5338"/>
      <c r="H78" s="5338"/>
      <c r="I78" s="5338"/>
      <c r="J78" s="5338"/>
      <c r="K78" s="5338"/>
      <c r="L78" s="5338"/>
      <c r="M78" s="1364"/>
      <c r="N78" s="1364"/>
      <c r="O78" s="2749"/>
    </row>
    <row r="79" spans="1:21" ht="13.5" thickBot="1" x14ac:dyDescent="0.25">
      <c r="A79" s="2764"/>
      <c r="B79" s="2762"/>
      <c r="C79" s="2762"/>
      <c r="D79" s="2762"/>
      <c r="E79" s="2762"/>
      <c r="F79" s="2762"/>
      <c r="G79" s="2763"/>
      <c r="H79" s="2762"/>
      <c r="I79" s="2762"/>
      <c r="J79" s="2762"/>
      <c r="K79" s="2761"/>
      <c r="L79" s="2760" t="s">
        <v>26</v>
      </c>
      <c r="M79" s="1364"/>
      <c r="N79" s="1364"/>
      <c r="O79" s="2749"/>
    </row>
    <row r="80" spans="1:21" ht="43.5" customHeight="1" thickBot="1" x14ac:dyDescent="0.25">
      <c r="A80" s="2759"/>
      <c r="B80" s="2758"/>
      <c r="C80" s="5339" t="s">
        <v>1012</v>
      </c>
      <c r="D80" s="5339"/>
      <c r="E80" s="5339"/>
      <c r="F80" s="5339"/>
      <c r="G80" s="5339"/>
      <c r="H80" s="5339"/>
      <c r="I80" s="5339"/>
      <c r="J80" s="5339"/>
      <c r="K80" s="5339"/>
      <c r="L80" s="2757" t="s">
        <v>24</v>
      </c>
      <c r="M80" s="1364"/>
      <c r="N80" s="1364"/>
      <c r="O80" s="2749"/>
    </row>
    <row r="81" spans="1:15" ht="14.25" x14ac:dyDescent="0.2">
      <c r="A81" s="5340" t="s">
        <v>23</v>
      </c>
      <c r="B81" s="5341"/>
      <c r="C81" s="5341"/>
      <c r="D81" s="5341"/>
      <c r="E81" s="5341"/>
      <c r="F81" s="5341"/>
      <c r="G81" s="5341"/>
      <c r="H81" s="5341"/>
      <c r="I81" s="5341"/>
      <c r="J81" s="5341"/>
      <c r="K81" s="5342"/>
      <c r="L81" s="2756">
        <f>L82</f>
        <v>246</v>
      </c>
      <c r="M81" s="1364"/>
      <c r="N81" s="1364"/>
      <c r="O81" s="2749"/>
    </row>
    <row r="82" spans="1:15" ht="15" customHeight="1" x14ac:dyDescent="0.2">
      <c r="A82" s="5334" t="s">
        <v>197</v>
      </c>
      <c r="B82" s="5335"/>
      <c r="C82" s="5335"/>
      <c r="D82" s="5335"/>
      <c r="E82" s="5335"/>
      <c r="F82" s="5335"/>
      <c r="G82" s="5335"/>
      <c r="H82" s="5335"/>
      <c r="I82" s="5335"/>
      <c r="J82" s="5335"/>
      <c r="K82" s="5343"/>
      <c r="L82" s="2755">
        <f>L14+L18+L23+L35+L42+L49+L55+L61</f>
        <v>246</v>
      </c>
      <c r="M82" s="1364"/>
      <c r="N82" s="1364"/>
      <c r="O82" s="2749"/>
    </row>
    <row r="83" spans="1:15" ht="15" customHeight="1" x14ac:dyDescent="0.2">
      <c r="A83" s="5344" t="s">
        <v>1011</v>
      </c>
      <c r="B83" s="5345"/>
      <c r="C83" s="5345"/>
      <c r="D83" s="5345"/>
      <c r="E83" s="5345"/>
      <c r="F83" s="5345"/>
      <c r="G83" s="5345"/>
      <c r="H83" s="5345"/>
      <c r="I83" s="5345"/>
      <c r="J83" s="5345"/>
      <c r="K83" s="5346"/>
      <c r="L83" s="2755"/>
      <c r="M83" s="1364"/>
      <c r="N83" s="1364"/>
      <c r="O83" s="2749"/>
    </row>
    <row r="84" spans="1:15" ht="15" customHeight="1" x14ac:dyDescent="0.2">
      <c r="A84" s="5334" t="s">
        <v>195</v>
      </c>
      <c r="B84" s="5335"/>
      <c r="C84" s="5335"/>
      <c r="D84" s="5335"/>
      <c r="E84" s="5336"/>
      <c r="F84" s="5336"/>
      <c r="G84" s="5336"/>
      <c r="H84" s="5336"/>
      <c r="I84" s="5336"/>
      <c r="J84" s="5336"/>
      <c r="K84" s="5337"/>
      <c r="L84" s="2755"/>
      <c r="M84" s="1364"/>
      <c r="N84" s="1364"/>
      <c r="O84" s="2749"/>
    </row>
    <row r="85" spans="1:15" ht="27.75" customHeight="1" x14ac:dyDescent="0.2">
      <c r="A85" s="5334" t="s">
        <v>194</v>
      </c>
      <c r="B85" s="5335"/>
      <c r="C85" s="5335"/>
      <c r="D85" s="5335"/>
      <c r="E85" s="5335"/>
      <c r="F85" s="5335"/>
      <c r="G85" s="5335"/>
      <c r="H85" s="5335"/>
      <c r="I85" s="5335"/>
      <c r="J85" s="5335"/>
      <c r="K85" s="5343"/>
      <c r="L85" s="2755">
        <v>0</v>
      </c>
      <c r="M85" s="1364"/>
      <c r="N85" s="1364"/>
      <c r="O85" s="2749"/>
    </row>
    <row r="86" spans="1:15" ht="15" customHeight="1" x14ac:dyDescent="0.2">
      <c r="A86" s="5344" t="s">
        <v>18</v>
      </c>
      <c r="B86" s="5345"/>
      <c r="C86" s="5345"/>
      <c r="D86" s="5345"/>
      <c r="E86" s="5345"/>
      <c r="F86" s="5345"/>
      <c r="G86" s="5345"/>
      <c r="H86" s="5345"/>
      <c r="I86" s="5345"/>
      <c r="J86" s="5345"/>
      <c r="K86" s="5346"/>
      <c r="L86" s="2755"/>
      <c r="M86" s="1364"/>
      <c r="N86" s="1364"/>
      <c r="O86" s="2749"/>
    </row>
    <row r="87" spans="1:15" ht="15" customHeight="1" x14ac:dyDescent="0.2">
      <c r="A87" s="5334" t="s">
        <v>193</v>
      </c>
      <c r="B87" s="5335"/>
      <c r="C87" s="5335"/>
      <c r="D87" s="5335"/>
      <c r="E87" s="5336"/>
      <c r="F87" s="5336"/>
      <c r="G87" s="5336"/>
      <c r="H87" s="5336"/>
      <c r="I87" s="5336"/>
      <c r="J87" s="5336"/>
      <c r="K87" s="5337"/>
      <c r="L87" s="2755"/>
      <c r="M87" s="1364"/>
      <c r="N87" s="1364"/>
      <c r="O87" s="2749"/>
    </row>
    <row r="88" spans="1:15" ht="15" customHeight="1" x14ac:dyDescent="0.2">
      <c r="A88" s="5334" t="s">
        <v>192</v>
      </c>
      <c r="B88" s="5335"/>
      <c r="C88" s="5335"/>
      <c r="D88" s="5335"/>
      <c r="E88" s="5336"/>
      <c r="F88" s="5336"/>
      <c r="G88" s="5336"/>
      <c r="H88" s="5336"/>
      <c r="I88" s="5336"/>
      <c r="J88" s="5336"/>
      <c r="K88" s="5337"/>
      <c r="L88" s="2755"/>
      <c r="M88" s="1364"/>
      <c r="N88" s="1364"/>
      <c r="O88" s="2749"/>
    </row>
    <row r="89" spans="1:15" ht="15" customHeight="1" x14ac:dyDescent="0.2">
      <c r="A89" s="5334" t="s">
        <v>191</v>
      </c>
      <c r="B89" s="5335"/>
      <c r="C89" s="5335"/>
      <c r="D89" s="5335"/>
      <c r="E89" s="5336"/>
      <c r="F89" s="5336"/>
      <c r="G89" s="5336"/>
      <c r="H89" s="5336"/>
      <c r="I89" s="5336"/>
      <c r="J89" s="5336"/>
      <c r="K89" s="5337"/>
      <c r="L89" s="2755"/>
      <c r="M89" s="1364"/>
      <c r="N89" s="1364"/>
      <c r="O89" s="2749"/>
    </row>
    <row r="90" spans="1:15" ht="15" customHeight="1" x14ac:dyDescent="0.2">
      <c r="A90" s="5334" t="s">
        <v>190</v>
      </c>
      <c r="B90" s="5336"/>
      <c r="C90" s="5336"/>
      <c r="D90" s="5336"/>
      <c r="E90" s="5336"/>
      <c r="F90" s="5336"/>
      <c r="G90" s="5336"/>
      <c r="H90" s="5336"/>
      <c r="I90" s="5336"/>
      <c r="J90" s="5336"/>
      <c r="K90" s="5337"/>
      <c r="L90" s="2755"/>
      <c r="M90" s="1364"/>
      <c r="N90" s="1364"/>
      <c r="O90" s="2749"/>
    </row>
    <row r="91" spans="1:15" ht="15" customHeight="1" x14ac:dyDescent="0.2">
      <c r="A91" s="5334" t="s">
        <v>189</v>
      </c>
      <c r="B91" s="5335"/>
      <c r="C91" s="5335"/>
      <c r="D91" s="5335"/>
      <c r="E91" s="5336"/>
      <c r="F91" s="5336"/>
      <c r="G91" s="5336"/>
      <c r="H91" s="5336"/>
      <c r="I91" s="5336"/>
      <c r="J91" s="5336"/>
      <c r="K91" s="5337"/>
      <c r="L91" s="2755"/>
      <c r="M91" s="1364"/>
      <c r="N91" s="1364"/>
      <c r="O91" s="2749"/>
    </row>
    <row r="92" spans="1:15" ht="15" customHeight="1" x14ac:dyDescent="0.2">
      <c r="A92" s="4662" t="s">
        <v>188</v>
      </c>
      <c r="B92" s="4663"/>
      <c r="C92" s="4663"/>
      <c r="D92" s="4663"/>
      <c r="E92" s="5336"/>
      <c r="F92" s="5336"/>
      <c r="G92" s="5336"/>
      <c r="H92" s="5336"/>
      <c r="I92" s="5336"/>
      <c r="J92" s="5336"/>
      <c r="K92" s="5337"/>
      <c r="L92" s="2755"/>
      <c r="M92" s="1364"/>
      <c r="N92" s="1364"/>
      <c r="O92" s="2749"/>
    </row>
    <row r="93" spans="1:15" ht="15" customHeight="1" x14ac:dyDescent="0.2">
      <c r="A93" s="5334" t="s">
        <v>187</v>
      </c>
      <c r="B93" s="5336"/>
      <c r="C93" s="5336"/>
      <c r="D93" s="5336"/>
      <c r="E93" s="5336"/>
      <c r="F93" s="5336"/>
      <c r="G93" s="5336"/>
      <c r="H93" s="5336"/>
      <c r="I93" s="5336"/>
      <c r="J93" s="5336"/>
      <c r="K93" s="5337"/>
      <c r="L93" s="2755"/>
      <c r="M93" s="1364"/>
      <c r="N93" s="1364"/>
      <c r="O93" s="2749"/>
    </row>
    <row r="94" spans="1:15" ht="15" customHeight="1" x14ac:dyDescent="0.2">
      <c r="A94" s="4636" t="s">
        <v>186</v>
      </c>
      <c r="B94" s="4637"/>
      <c r="C94" s="4637"/>
      <c r="D94" s="4637"/>
      <c r="E94" s="4637"/>
      <c r="F94" s="4637"/>
      <c r="G94" s="4637"/>
      <c r="H94" s="4637"/>
      <c r="I94" s="4637"/>
      <c r="J94" s="4637"/>
      <c r="K94" s="4638"/>
      <c r="L94" s="2755"/>
      <c r="M94" s="1364"/>
      <c r="N94" s="1364"/>
      <c r="O94" s="2749"/>
    </row>
    <row r="95" spans="1:15" ht="15" customHeight="1" x14ac:dyDescent="0.2">
      <c r="A95" s="4636" t="s">
        <v>185</v>
      </c>
      <c r="B95" s="4637"/>
      <c r="C95" s="4637"/>
      <c r="D95" s="4637"/>
      <c r="E95" s="4637"/>
      <c r="F95" s="4637"/>
      <c r="G95" s="4637"/>
      <c r="H95" s="4637"/>
      <c r="I95" s="4637"/>
      <c r="J95" s="4637"/>
      <c r="K95" s="4638"/>
      <c r="L95" s="2755"/>
      <c r="M95" s="1364"/>
      <c r="N95" s="1364"/>
      <c r="O95" s="2749"/>
    </row>
    <row r="96" spans="1:15" ht="15" customHeight="1" x14ac:dyDescent="0.2">
      <c r="A96" s="5334" t="s">
        <v>8</v>
      </c>
      <c r="B96" s="5335"/>
      <c r="C96" s="5335"/>
      <c r="D96" s="5335"/>
      <c r="E96" s="5336"/>
      <c r="F96" s="5336"/>
      <c r="G96" s="5336"/>
      <c r="H96" s="5336"/>
      <c r="I96" s="5336"/>
      <c r="J96" s="5336"/>
      <c r="K96" s="5337"/>
      <c r="L96" s="2755"/>
      <c r="M96" s="1364"/>
      <c r="N96" s="1364"/>
      <c r="O96" s="2749"/>
    </row>
    <row r="97" spans="1:15" ht="15" customHeight="1" x14ac:dyDescent="0.2">
      <c r="A97" s="5334" t="s">
        <v>7</v>
      </c>
      <c r="B97" s="5335"/>
      <c r="C97" s="5335"/>
      <c r="D97" s="5335"/>
      <c r="E97" s="5336"/>
      <c r="F97" s="5336"/>
      <c r="G97" s="5336"/>
      <c r="H97" s="5336"/>
      <c r="I97" s="5336"/>
      <c r="J97" s="5336"/>
      <c r="K97" s="5337"/>
      <c r="L97" s="2755"/>
      <c r="M97" s="1364"/>
      <c r="N97" s="1364"/>
      <c r="O97" s="2749"/>
    </row>
    <row r="98" spans="1:15" ht="15.75" customHeight="1" thickBot="1" x14ac:dyDescent="0.25">
      <c r="A98" s="5334" t="s">
        <v>6</v>
      </c>
      <c r="B98" s="5335"/>
      <c r="C98" s="5335"/>
      <c r="D98" s="5335"/>
      <c r="E98" s="5335"/>
      <c r="F98" s="5335"/>
      <c r="G98" s="5335"/>
      <c r="H98" s="5335"/>
      <c r="I98" s="5335"/>
      <c r="J98" s="5335"/>
      <c r="K98" s="5343"/>
      <c r="L98" s="2755"/>
      <c r="M98" s="1364"/>
      <c r="N98" s="1364"/>
      <c r="O98" s="2749"/>
    </row>
    <row r="99" spans="1:15" ht="26.25" customHeight="1" thickBot="1" x14ac:dyDescent="0.25">
      <c r="A99" s="4675" t="s">
        <v>5</v>
      </c>
      <c r="B99" s="4676"/>
      <c r="C99" s="4676"/>
      <c r="D99" s="4676"/>
      <c r="E99" s="4676"/>
      <c r="F99" s="4676"/>
      <c r="G99" s="4676"/>
      <c r="H99" s="4676"/>
      <c r="I99" s="4676"/>
      <c r="J99" s="4676"/>
      <c r="K99" s="4677"/>
      <c r="L99" s="2754">
        <f>L100</f>
        <v>0</v>
      </c>
      <c r="M99" s="1364"/>
      <c r="N99" s="1364"/>
      <c r="O99" s="2749"/>
    </row>
    <row r="100" spans="1:15" ht="15" customHeight="1" x14ac:dyDescent="0.2">
      <c r="A100" s="5347" t="s">
        <v>4</v>
      </c>
      <c r="B100" s="5348"/>
      <c r="C100" s="5348"/>
      <c r="D100" s="5348"/>
      <c r="E100" s="5349"/>
      <c r="F100" s="5349"/>
      <c r="G100" s="5349"/>
      <c r="H100" s="5349"/>
      <c r="I100" s="5349"/>
      <c r="J100" s="5349"/>
      <c r="K100" s="5350"/>
      <c r="L100" s="2753">
        <v>0</v>
      </c>
      <c r="M100" s="1364"/>
      <c r="N100" s="1364"/>
      <c r="O100" s="2749"/>
    </row>
    <row r="101" spans="1:15" ht="15.75" customHeight="1" thickBot="1" x14ac:dyDescent="0.25">
      <c r="A101" s="4682" t="s">
        <v>3</v>
      </c>
      <c r="B101" s="4683"/>
      <c r="C101" s="4683"/>
      <c r="D101" s="4683"/>
      <c r="E101" s="4683"/>
      <c r="F101" s="4683"/>
      <c r="G101" s="4683"/>
      <c r="H101" s="4683"/>
      <c r="I101" s="4683"/>
      <c r="J101" s="4683"/>
      <c r="K101" s="4684"/>
      <c r="L101" s="2750"/>
      <c r="M101" s="1364"/>
      <c r="N101" s="1364"/>
      <c r="O101" s="2749"/>
    </row>
    <row r="102" spans="1:15" ht="15.75" customHeight="1" thickBot="1" x14ac:dyDescent="0.25">
      <c r="A102" s="4621" t="s">
        <v>184</v>
      </c>
      <c r="B102" s="4622"/>
      <c r="C102" s="4622"/>
      <c r="D102" s="4622"/>
      <c r="E102" s="4622"/>
      <c r="F102" s="4622"/>
      <c r="G102" s="4622"/>
      <c r="H102" s="4622"/>
      <c r="I102" s="4622"/>
      <c r="J102" s="4622"/>
      <c r="K102" s="4623"/>
      <c r="L102" s="2752">
        <f>L81+L99</f>
        <v>246</v>
      </c>
      <c r="M102" s="1364"/>
      <c r="N102" s="1364"/>
      <c r="O102" s="2749"/>
    </row>
    <row r="103" spans="1:15" ht="15" customHeight="1" x14ac:dyDescent="0.2">
      <c r="A103" s="4624" t="s">
        <v>1</v>
      </c>
      <c r="B103" s="4625"/>
      <c r="C103" s="4625"/>
      <c r="D103" s="4625"/>
      <c r="E103" s="4625"/>
      <c r="F103" s="4625"/>
      <c r="G103" s="4625"/>
      <c r="H103" s="4625"/>
      <c r="I103" s="4625"/>
      <c r="J103" s="4625"/>
      <c r="K103" s="4626"/>
      <c r="L103" s="2751"/>
      <c r="M103" s="1364"/>
      <c r="N103" s="1364"/>
      <c r="O103" s="2749"/>
    </row>
    <row r="104" spans="1:15" ht="21.75" customHeight="1" thickBot="1" x14ac:dyDescent="0.25">
      <c r="A104" s="4627" t="s">
        <v>0</v>
      </c>
      <c r="B104" s="4628"/>
      <c r="C104" s="4628"/>
      <c r="D104" s="4628"/>
      <c r="E104" s="4628"/>
      <c r="F104" s="4628"/>
      <c r="G104" s="4628"/>
      <c r="H104" s="4628"/>
      <c r="I104" s="4628"/>
      <c r="J104" s="4628"/>
      <c r="K104" s="4629"/>
      <c r="L104" s="2750">
        <v>21</v>
      </c>
      <c r="M104" s="1364"/>
      <c r="N104" s="1364"/>
      <c r="O104" s="2749"/>
    </row>
    <row r="105" spans="1:15" ht="15.75" x14ac:dyDescent="0.2">
      <c r="A105" s="1359"/>
      <c r="B105" s="1359"/>
      <c r="C105" s="1359"/>
      <c r="D105" s="1359"/>
      <c r="E105" s="1359"/>
      <c r="F105" s="1362"/>
      <c r="G105" s="1362"/>
      <c r="H105" s="2744"/>
      <c r="O105" s="334"/>
    </row>
    <row r="106" spans="1:15" x14ac:dyDescent="0.2">
      <c r="A106" s="1359"/>
      <c r="B106" s="1359"/>
      <c r="C106" s="1359"/>
      <c r="D106" s="1359"/>
      <c r="E106" s="1359"/>
      <c r="F106" s="1359"/>
      <c r="G106" s="1359"/>
      <c r="H106" s="2744"/>
      <c r="O106" s="334"/>
    </row>
    <row r="107" spans="1:15" x14ac:dyDescent="0.2">
      <c r="A107" s="1359"/>
      <c r="B107" s="1359"/>
      <c r="C107" s="1359"/>
      <c r="D107" s="1359"/>
      <c r="E107" s="1359"/>
      <c r="F107" s="2748"/>
      <c r="G107" s="1359"/>
      <c r="H107" s="2744"/>
      <c r="O107" s="334"/>
    </row>
    <row r="108" spans="1:15" x14ac:dyDescent="0.2">
      <c r="A108" s="1359"/>
      <c r="B108" s="1359"/>
      <c r="C108" s="1359"/>
      <c r="D108" s="1359"/>
      <c r="E108" s="1359"/>
      <c r="F108" s="2747"/>
      <c r="G108" s="1359"/>
      <c r="H108" s="2744"/>
      <c r="O108" s="334"/>
    </row>
    <row r="109" spans="1:15" x14ac:dyDescent="0.2">
      <c r="A109" s="1359"/>
      <c r="B109" s="1359"/>
      <c r="C109" s="1359"/>
      <c r="D109" s="1359"/>
      <c r="E109" s="1359"/>
      <c r="F109" s="1359"/>
      <c r="G109" s="1359"/>
      <c r="H109" s="2744"/>
      <c r="O109" s="334"/>
    </row>
    <row r="110" spans="1:15" x14ac:dyDescent="0.2">
      <c r="A110" s="1359"/>
      <c r="B110" s="1359"/>
      <c r="C110" s="1359"/>
      <c r="D110" s="1359"/>
      <c r="E110" s="1359"/>
      <c r="F110" s="1359"/>
      <c r="G110" s="1359"/>
      <c r="H110" s="2744"/>
      <c r="O110" s="334"/>
    </row>
    <row r="111" spans="1:15" x14ac:dyDescent="0.2">
      <c r="A111" s="1359"/>
      <c r="B111" s="2745"/>
      <c r="C111" s="2745"/>
      <c r="D111" s="2745"/>
      <c r="E111" s="2745"/>
      <c r="F111" s="1359"/>
      <c r="G111" s="1359"/>
      <c r="H111" s="2744"/>
      <c r="O111" s="334"/>
    </row>
    <row r="112" spans="1:15" x14ac:dyDescent="0.2">
      <c r="A112" s="1359"/>
      <c r="B112" s="2745"/>
      <c r="C112" s="2745"/>
      <c r="D112" s="2745"/>
      <c r="E112" s="2745"/>
      <c r="F112" s="1359"/>
      <c r="G112" s="1359"/>
      <c r="H112" s="2744"/>
      <c r="O112" s="334"/>
    </row>
    <row r="113" spans="1:15" x14ac:dyDescent="0.2">
      <c r="A113" s="1359"/>
      <c r="B113" s="2745"/>
      <c r="C113" s="2745"/>
      <c r="D113" s="2745"/>
      <c r="E113" s="2745"/>
      <c r="F113" s="1359"/>
      <c r="G113" s="1359"/>
      <c r="H113" s="2744"/>
      <c r="O113" s="334"/>
    </row>
    <row r="114" spans="1:15" x14ac:dyDescent="0.2">
      <c r="A114" s="1359"/>
      <c r="B114" s="2745"/>
      <c r="C114" s="2745"/>
      <c r="D114" s="2745"/>
      <c r="E114" s="2745"/>
      <c r="F114" s="1359"/>
      <c r="G114" s="1359"/>
      <c r="H114" s="2746"/>
      <c r="O114" s="334"/>
    </row>
    <row r="115" spans="1:15" x14ac:dyDescent="0.2">
      <c r="A115" s="1359"/>
      <c r="B115" s="2745"/>
      <c r="C115" s="2745"/>
      <c r="D115" s="2745"/>
      <c r="E115" s="2745"/>
      <c r="F115" s="1359"/>
      <c r="G115" s="1359"/>
      <c r="H115" s="2744"/>
      <c r="O115" s="334"/>
    </row>
    <row r="116" spans="1:15" x14ac:dyDescent="0.2">
      <c r="A116" s="1359"/>
      <c r="B116" s="2745"/>
      <c r="C116" s="2745"/>
      <c r="D116" s="2745"/>
      <c r="E116" s="2745"/>
      <c r="F116" s="1359"/>
      <c r="G116" s="1359"/>
      <c r="H116" s="2744"/>
      <c r="O116" s="334"/>
    </row>
    <row r="117" spans="1:15" x14ac:dyDescent="0.2">
      <c r="A117" s="1359"/>
      <c r="B117" s="2745"/>
      <c r="C117" s="2745"/>
      <c r="D117" s="2745"/>
      <c r="E117" s="2745"/>
      <c r="F117" s="1359"/>
      <c r="G117" s="1359"/>
      <c r="H117" s="2744"/>
      <c r="O117" s="334"/>
    </row>
    <row r="118" spans="1:15" x14ac:dyDescent="0.2">
      <c r="F118" s="1359"/>
      <c r="G118" s="1359"/>
      <c r="H118" s="2742"/>
      <c r="O118" s="334"/>
    </row>
    <row r="119" spans="1:15" x14ac:dyDescent="0.2">
      <c r="F119" s="1359"/>
      <c r="G119" s="1359"/>
      <c r="H119" s="2742"/>
      <c r="O119" s="334"/>
    </row>
    <row r="120" spans="1:15" x14ac:dyDescent="0.2">
      <c r="H120" s="2742"/>
      <c r="O120" s="334"/>
    </row>
    <row r="121" spans="1:15" x14ac:dyDescent="0.2">
      <c r="H121" s="2742"/>
      <c r="O121" s="334"/>
    </row>
  </sheetData>
  <mergeCells count="195">
    <mergeCell ref="A85:K85"/>
    <mergeCell ref="A96:K96"/>
    <mergeCell ref="A102:K102"/>
    <mergeCell ref="A103:K103"/>
    <mergeCell ref="A104:K104"/>
    <mergeCell ref="A89:K89"/>
    <mergeCell ref="A90:K90"/>
    <mergeCell ref="A91:K91"/>
    <mergeCell ref="A92:K92"/>
    <mergeCell ref="A93:K93"/>
    <mergeCell ref="A94:K94"/>
    <mergeCell ref="A95:K95"/>
    <mergeCell ref="A101:K101"/>
    <mergeCell ref="A98:K98"/>
    <mergeCell ref="A99:K99"/>
    <mergeCell ref="A100:K100"/>
    <mergeCell ref="A97:K97"/>
    <mergeCell ref="G18:G22"/>
    <mergeCell ref="F28:F29"/>
    <mergeCell ref="F30:F31"/>
    <mergeCell ref="D28:D29"/>
    <mergeCell ref="D26:D27"/>
    <mergeCell ref="I30:I31"/>
    <mergeCell ref="I35:I37"/>
    <mergeCell ref="H35:H37"/>
    <mergeCell ref="I28:I29"/>
    <mergeCell ref="A78:L78"/>
    <mergeCell ref="C80:K80"/>
    <mergeCell ref="A81:K81"/>
    <mergeCell ref="A82:K82"/>
    <mergeCell ref="A83:K83"/>
    <mergeCell ref="A84:K84"/>
    <mergeCell ref="A86:K86"/>
    <mergeCell ref="A87:K87"/>
    <mergeCell ref="A88:K88"/>
    <mergeCell ref="J49:J54"/>
    <mergeCell ref="H49:H54"/>
    <mergeCell ref="I49:I54"/>
    <mergeCell ref="C65:C67"/>
    <mergeCell ref="C52:C54"/>
    <mergeCell ref="D23:F25"/>
    <mergeCell ref="G23:G25"/>
    <mergeCell ref="I23:I25"/>
    <mergeCell ref="H23:H25"/>
    <mergeCell ref="F26:F27"/>
    <mergeCell ref="H26:H31"/>
    <mergeCell ref="G26:G31"/>
    <mergeCell ref="E26:E27"/>
    <mergeCell ref="E28:E29"/>
    <mergeCell ref="I26:I27"/>
    <mergeCell ref="E30:E31"/>
    <mergeCell ref="D30:D31"/>
    <mergeCell ref="J40:J41"/>
    <mergeCell ref="F52:F54"/>
    <mergeCell ref="I38:I39"/>
    <mergeCell ref="D55:F57"/>
    <mergeCell ref="D49:F51"/>
    <mergeCell ref="D42:F43"/>
    <mergeCell ref="I40:I41"/>
    <mergeCell ref="D38:D39"/>
    <mergeCell ref="Q71:U71"/>
    <mergeCell ref="M55:M57"/>
    <mergeCell ref="F44:F45"/>
    <mergeCell ref="H42:H45"/>
    <mergeCell ref="I42:I45"/>
    <mergeCell ref="J42:J45"/>
    <mergeCell ref="F58:F60"/>
    <mergeCell ref="J65:J73"/>
    <mergeCell ref="H61:H64"/>
    <mergeCell ref="I61:I64"/>
    <mergeCell ref="A2:O2"/>
    <mergeCell ref="N5:O5"/>
    <mergeCell ref="M6:O6"/>
    <mergeCell ref="O7:O8"/>
    <mergeCell ref="A3:O3"/>
    <mergeCell ref="A4:O4"/>
    <mergeCell ref="A6:A8"/>
    <mergeCell ref="B6:B8"/>
    <mergeCell ref="C6:C8"/>
    <mergeCell ref="B12:B13"/>
    <mergeCell ref="A12:A13"/>
    <mergeCell ref="F16:F17"/>
    <mergeCell ref="C16:C17"/>
    <mergeCell ref="D16:D17"/>
    <mergeCell ref="M7:M8"/>
    <mergeCell ref="N7:N8"/>
    <mergeCell ref="D6:D8"/>
    <mergeCell ref="G6:G8"/>
    <mergeCell ref="A10:A11"/>
    <mergeCell ref="A14:A15"/>
    <mergeCell ref="B14:B15"/>
    <mergeCell ref="C14:C15"/>
    <mergeCell ref="G14:G15"/>
    <mergeCell ref="C13:L13"/>
    <mergeCell ref="E6:E8"/>
    <mergeCell ref="F6:F8"/>
    <mergeCell ref="H6:H8"/>
    <mergeCell ref="I6:I8"/>
    <mergeCell ref="K6:K8"/>
    <mergeCell ref="L6:L8"/>
    <mergeCell ref="J6:J8"/>
    <mergeCell ref="H14:H17"/>
    <mergeCell ref="J14:J17"/>
    <mergeCell ref="J18:J22"/>
    <mergeCell ref="I18:I22"/>
    <mergeCell ref="D18:F19"/>
    <mergeCell ref="I14:I17"/>
    <mergeCell ref="D14:F15"/>
    <mergeCell ref="A18:A19"/>
    <mergeCell ref="B18:B19"/>
    <mergeCell ref="C18:C19"/>
    <mergeCell ref="A21:A22"/>
    <mergeCell ref="B21:B22"/>
    <mergeCell ref="A68:A70"/>
    <mergeCell ref="A71:A73"/>
    <mergeCell ref="A76:K76"/>
    <mergeCell ref="C74:J74"/>
    <mergeCell ref="B75:J75"/>
    <mergeCell ref="D68:D70"/>
    <mergeCell ref="D71:D73"/>
    <mergeCell ref="C68:C70"/>
    <mergeCell ref="H18:H22"/>
    <mergeCell ref="D58:D60"/>
    <mergeCell ref="E68:E70"/>
    <mergeCell ref="G49:G54"/>
    <mergeCell ref="F38:F39"/>
    <mergeCell ref="G38:G41"/>
    <mergeCell ref="E38:E39"/>
    <mergeCell ref="E40:E41"/>
    <mergeCell ref="E65:E67"/>
    <mergeCell ref="G42:G45"/>
    <mergeCell ref="E44:E45"/>
    <mergeCell ref="D61:F64"/>
    <mergeCell ref="J38:J39"/>
    <mergeCell ref="H38:H41"/>
    <mergeCell ref="A42:A43"/>
    <mergeCell ref="B42:B43"/>
    <mergeCell ref="C42:C43"/>
    <mergeCell ref="A38:A39"/>
    <mergeCell ref="A40:A41"/>
    <mergeCell ref="A26:A27"/>
    <mergeCell ref="A65:A67"/>
    <mergeCell ref="I65:I73"/>
    <mergeCell ref="B68:B70"/>
    <mergeCell ref="B71:B73"/>
    <mergeCell ref="B65:B67"/>
    <mergeCell ref="F65:F67"/>
    <mergeCell ref="D65:D67"/>
    <mergeCell ref="C71:C73"/>
    <mergeCell ref="E71:E73"/>
    <mergeCell ref="F68:F70"/>
    <mergeCell ref="F71:F73"/>
    <mergeCell ref="H65:H73"/>
    <mergeCell ref="G65:G73"/>
    <mergeCell ref="F32:I32"/>
    <mergeCell ref="G35:G37"/>
    <mergeCell ref="D35:F37"/>
    <mergeCell ref="C26:C27"/>
    <mergeCell ref="C28:C29"/>
    <mergeCell ref="B26:B27"/>
    <mergeCell ref="B28:B29"/>
    <mergeCell ref="B30:B31"/>
    <mergeCell ref="A23:A25"/>
    <mergeCell ref="A28:A29"/>
    <mergeCell ref="A30:A31"/>
    <mergeCell ref="C38:C39"/>
    <mergeCell ref="B38:B39"/>
    <mergeCell ref="B23:B25"/>
    <mergeCell ref="A35:A37"/>
    <mergeCell ref="B35:B37"/>
    <mergeCell ref="C35:C37"/>
    <mergeCell ref="G61:G64"/>
    <mergeCell ref="D40:D41"/>
    <mergeCell ref="J55:J60"/>
    <mergeCell ref="I55:I60"/>
    <mergeCell ref="C44:C45"/>
    <mergeCell ref="A55:A57"/>
    <mergeCell ref="B55:B57"/>
    <mergeCell ref="C55:C57"/>
    <mergeCell ref="C46:J46"/>
    <mergeCell ref="G55:G60"/>
    <mergeCell ref="D44:D45"/>
    <mergeCell ref="H55:H60"/>
    <mergeCell ref="F40:F41"/>
    <mergeCell ref="A61:A64"/>
    <mergeCell ref="B61:B64"/>
    <mergeCell ref="C61:C64"/>
    <mergeCell ref="C58:C60"/>
    <mergeCell ref="A49:A51"/>
    <mergeCell ref="B49:B51"/>
    <mergeCell ref="C49:C51"/>
    <mergeCell ref="A44:A45"/>
    <mergeCell ref="B44:B45"/>
    <mergeCell ref="C40:C41"/>
    <mergeCell ref="B40:B41"/>
  </mergeCells>
  <pageMargins left="0.70866141732283472" right="0.70866141732283472" top="0.74803149606299213" bottom="0.74803149606299213" header="0.31496062992125984" footer="0.31496062992125984"/>
  <pageSetup paperSize="9" scale="60" firstPageNumber="50" fitToHeight="0" orientation="landscape" useFirstPageNumber="1" r:id="rId1"/>
  <headerFooter>
    <oddHeader>&amp;C&amp;P</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3B339-D7D3-4A6A-AA3B-455A565E3F4D}">
  <sheetPr>
    <pageSetUpPr fitToPage="1"/>
  </sheetPr>
  <dimension ref="A1:X229"/>
  <sheetViews>
    <sheetView view="pageBreakPreview" zoomScale="80" zoomScaleNormal="100" zoomScaleSheetLayoutView="80" workbookViewId="0">
      <selection activeCell="AB8" sqref="AB8"/>
    </sheetView>
  </sheetViews>
  <sheetFormatPr defaultColWidth="9.140625" defaultRowHeight="12.75" x14ac:dyDescent="0.2"/>
  <cols>
    <col min="1" max="1" width="3.5703125" style="334" customWidth="1"/>
    <col min="2" max="2" width="4.7109375" style="334" customWidth="1"/>
    <col min="3" max="5" width="3.7109375" style="334" customWidth="1"/>
    <col min="6" max="6" width="47.42578125" style="2984" customWidth="1"/>
    <col min="7" max="7" width="6.28515625" style="334" customWidth="1"/>
    <col min="8" max="8" width="5.7109375" style="2743" customWidth="1"/>
    <col min="9" max="9" width="4.42578125" style="2985" customWidth="1"/>
    <col min="10" max="10" width="30.7109375" style="2984" customWidth="1"/>
    <col min="11" max="11" width="7.28515625" style="2984" customWidth="1"/>
    <col min="12" max="12" width="11.140625" style="2984" customWidth="1"/>
    <col min="13" max="13" width="46.7109375" style="334" customWidth="1"/>
    <col min="14" max="14" width="9.5703125" style="334" customWidth="1"/>
    <col min="15" max="15" width="11" style="334" customWidth="1"/>
    <col min="16" max="16" width="1.42578125" style="334" customWidth="1"/>
    <col min="17" max="20" width="9.140625" style="334" hidden="1" customWidth="1"/>
    <col min="21" max="16384" width="9.140625" style="334"/>
  </cols>
  <sheetData>
    <row r="1" spans="1:24" ht="65.25" customHeight="1" x14ac:dyDescent="0.2">
      <c r="M1" s="5783" t="s">
        <v>1399</v>
      </c>
      <c r="N1" s="332"/>
      <c r="O1" s="332"/>
      <c r="Q1" s="4687"/>
      <c r="R1" s="4687"/>
      <c r="S1" s="4687"/>
      <c r="T1" s="4687"/>
      <c r="V1" s="332"/>
      <c r="W1" s="332"/>
      <c r="X1" s="332"/>
    </row>
    <row r="2" spans="1:24" ht="17.25" customHeight="1" x14ac:dyDescent="0.2">
      <c r="A2" s="5444" t="s">
        <v>183</v>
      </c>
      <c r="B2" s="5444"/>
      <c r="C2" s="5444"/>
      <c r="D2" s="5444"/>
      <c r="E2" s="5444"/>
      <c r="F2" s="5444"/>
      <c r="G2" s="5444"/>
      <c r="H2" s="5444"/>
      <c r="I2" s="5444"/>
      <c r="J2" s="5444"/>
      <c r="K2" s="5444"/>
      <c r="L2" s="5444"/>
      <c r="M2" s="5444"/>
      <c r="N2" s="5444"/>
      <c r="O2" s="5444"/>
      <c r="Q2" s="4687"/>
      <c r="R2" s="4687"/>
      <c r="S2" s="4687"/>
      <c r="T2" s="4687"/>
      <c r="V2" s="332"/>
      <c r="W2" s="332"/>
      <c r="X2" s="332"/>
    </row>
    <row r="3" spans="1:24" ht="18" customHeight="1" x14ac:dyDescent="0.2">
      <c r="A3" s="5443" t="s">
        <v>1200</v>
      </c>
      <c r="B3" s="5443"/>
      <c r="C3" s="5443"/>
      <c r="D3" s="5443"/>
      <c r="E3" s="5443"/>
      <c r="F3" s="5443"/>
      <c r="G3" s="5443"/>
      <c r="H3" s="5443"/>
      <c r="I3" s="5443"/>
      <c r="J3" s="5443"/>
      <c r="K3" s="5443"/>
      <c r="L3" s="5443"/>
      <c r="M3" s="5443"/>
      <c r="N3" s="5443"/>
      <c r="O3" s="5443"/>
      <c r="Q3" s="4687"/>
      <c r="R3" s="4687"/>
      <c r="S3" s="4687"/>
      <c r="T3" s="4687"/>
      <c r="V3" s="332"/>
      <c r="W3" s="332"/>
      <c r="X3" s="332"/>
    </row>
    <row r="4" spans="1:24" ht="14.25" x14ac:dyDescent="0.2">
      <c r="A4" s="4688" t="s">
        <v>181</v>
      </c>
      <c r="B4" s="4688"/>
      <c r="C4" s="4688"/>
      <c r="D4" s="4688"/>
      <c r="E4" s="4688"/>
      <c r="F4" s="4688"/>
      <c r="G4" s="4688"/>
      <c r="H4" s="4688"/>
      <c r="I4" s="4688"/>
      <c r="J4" s="4688"/>
      <c r="K4" s="4688"/>
      <c r="L4" s="4688"/>
      <c r="M4" s="4688"/>
      <c r="N4" s="4688"/>
      <c r="O4" s="4688"/>
    </row>
    <row r="5" spans="1:24" ht="16.5" thickBot="1" x14ac:dyDescent="0.25">
      <c r="A5" s="1356"/>
      <c r="B5" s="1356"/>
      <c r="C5" s="1356"/>
      <c r="D5" s="1356"/>
      <c r="E5" s="1356"/>
      <c r="F5" s="1356"/>
      <c r="G5" s="1356"/>
      <c r="H5" s="1855"/>
      <c r="I5" s="3345"/>
      <c r="J5" s="1356"/>
      <c r="K5" s="1356"/>
      <c r="L5" s="1356"/>
      <c r="M5" s="1355"/>
      <c r="N5" s="4784" t="s">
        <v>26</v>
      </c>
      <c r="O5" s="4784"/>
    </row>
    <row r="6" spans="1:24" ht="20.25" customHeight="1" thickBot="1" x14ac:dyDescent="0.25">
      <c r="A6" s="4689" t="s">
        <v>180</v>
      </c>
      <c r="B6" s="4692" t="s">
        <v>179</v>
      </c>
      <c r="C6" s="4695" t="s">
        <v>175</v>
      </c>
      <c r="D6" s="4726" t="s">
        <v>177</v>
      </c>
      <c r="E6" s="4698" t="s">
        <v>178</v>
      </c>
      <c r="F6" s="4701" t="s">
        <v>176</v>
      </c>
      <c r="G6" s="4289" t="s">
        <v>175</v>
      </c>
      <c r="H6" s="4704" t="s">
        <v>174</v>
      </c>
      <c r="I6" s="5440" t="s">
        <v>173</v>
      </c>
      <c r="J6" s="4785" t="s">
        <v>172</v>
      </c>
      <c r="K6" s="4704" t="s">
        <v>171</v>
      </c>
      <c r="L6" s="4785" t="s">
        <v>170</v>
      </c>
      <c r="M6" s="4719" t="s">
        <v>169</v>
      </c>
      <c r="N6" s="4720"/>
      <c r="O6" s="4721"/>
    </row>
    <row r="7" spans="1:24" ht="12.75" customHeight="1" x14ac:dyDescent="0.2">
      <c r="A7" s="4690"/>
      <c r="B7" s="4693"/>
      <c r="C7" s="4696"/>
      <c r="D7" s="4727"/>
      <c r="E7" s="4699"/>
      <c r="F7" s="4702"/>
      <c r="G7" s="4290"/>
      <c r="H7" s="4705"/>
      <c r="I7" s="5441"/>
      <c r="J7" s="4786"/>
      <c r="K7" s="4705"/>
      <c r="L7" s="4786"/>
      <c r="M7" s="4722" t="s">
        <v>168</v>
      </c>
      <c r="N7" s="4724" t="s">
        <v>167</v>
      </c>
      <c r="O7" s="4797" t="s">
        <v>166</v>
      </c>
    </row>
    <row r="8" spans="1:24" ht="172.15" customHeight="1" thickBot="1" x14ac:dyDescent="0.25">
      <c r="A8" s="4691"/>
      <c r="B8" s="4694"/>
      <c r="C8" s="4697"/>
      <c r="D8" s="4728"/>
      <c r="E8" s="4700"/>
      <c r="F8" s="4703"/>
      <c r="G8" s="4291"/>
      <c r="H8" s="4706"/>
      <c r="I8" s="5442"/>
      <c r="J8" s="4786"/>
      <c r="K8" s="4706"/>
      <c r="L8" s="4787"/>
      <c r="M8" s="4723"/>
      <c r="N8" s="4725"/>
      <c r="O8" s="4798"/>
    </row>
    <row r="9" spans="1:24" ht="15.75" thickBot="1" x14ac:dyDescent="0.25">
      <c r="A9" s="3344" t="s">
        <v>33</v>
      </c>
      <c r="B9" s="3082" t="s">
        <v>1199</v>
      </c>
      <c r="C9" s="800"/>
      <c r="D9" s="800"/>
      <c r="E9" s="1322"/>
      <c r="F9" s="3343"/>
      <c r="G9" s="1323"/>
      <c r="H9" s="2981"/>
      <c r="I9" s="3342"/>
      <c r="J9" s="3341"/>
      <c r="K9" s="3341"/>
      <c r="L9" s="3340"/>
      <c r="M9" s="799"/>
      <c r="N9" s="799"/>
      <c r="O9" s="1321"/>
    </row>
    <row r="10" spans="1:24" ht="25.5" x14ac:dyDescent="0.2">
      <c r="A10" s="5451"/>
      <c r="B10" s="5445"/>
      <c r="C10" s="5446"/>
      <c r="D10" s="5446"/>
      <c r="E10" s="5446"/>
      <c r="F10" s="5446"/>
      <c r="G10" s="5446"/>
      <c r="H10" s="5446"/>
      <c r="I10" s="5446"/>
      <c r="J10" s="5446"/>
      <c r="K10" s="5446"/>
      <c r="L10" s="5447"/>
      <c r="M10" s="1461" t="s">
        <v>1198</v>
      </c>
      <c r="N10" s="1777" t="s">
        <v>75</v>
      </c>
      <c r="O10" s="627">
        <v>17.600000000000001</v>
      </c>
    </row>
    <row r="11" spans="1:24" ht="25.5" customHeight="1" thickBot="1" x14ac:dyDescent="0.25">
      <c r="A11" s="5452"/>
      <c r="B11" s="5448"/>
      <c r="C11" s="5449"/>
      <c r="D11" s="5449"/>
      <c r="E11" s="5449"/>
      <c r="F11" s="5449"/>
      <c r="G11" s="5449"/>
      <c r="H11" s="5449"/>
      <c r="I11" s="5449"/>
      <c r="J11" s="5449"/>
      <c r="K11" s="5449"/>
      <c r="L11" s="5450"/>
      <c r="M11" s="3339" t="s">
        <v>1197</v>
      </c>
      <c r="N11" s="1601" t="s">
        <v>1196</v>
      </c>
      <c r="O11" s="1829" t="s">
        <v>1195</v>
      </c>
    </row>
    <row r="12" spans="1:24" ht="16.5" customHeight="1" thickBot="1" x14ac:dyDescent="0.25">
      <c r="A12" s="3065" t="s">
        <v>33</v>
      </c>
      <c r="B12" s="3003" t="s">
        <v>33</v>
      </c>
      <c r="C12" s="660" t="s">
        <v>1194</v>
      </c>
      <c r="D12" s="659"/>
      <c r="E12" s="2868"/>
      <c r="F12" s="3338"/>
      <c r="G12" s="3334"/>
      <c r="H12" s="3337"/>
      <c r="I12" s="3336"/>
      <c r="J12" s="3335"/>
      <c r="K12" s="3335"/>
      <c r="L12" s="3335"/>
      <c r="M12" s="3334"/>
      <c r="N12" s="3334"/>
      <c r="O12" s="3333"/>
    </row>
    <row r="13" spans="1:24" ht="25.5" x14ac:dyDescent="0.2">
      <c r="A13" s="5368"/>
      <c r="B13" s="3317"/>
      <c r="C13" s="3332"/>
      <c r="D13" s="3331"/>
      <c r="E13" s="3330"/>
      <c r="F13" s="3326"/>
      <c r="G13" s="3329"/>
      <c r="H13" s="3328"/>
      <c r="I13" s="3327"/>
      <c r="J13" s="3326"/>
      <c r="K13" s="3326"/>
      <c r="L13" s="3325"/>
      <c r="M13" s="3324" t="s">
        <v>1193</v>
      </c>
      <c r="N13" s="1777" t="s">
        <v>75</v>
      </c>
      <c r="O13" s="3323">
        <v>87</v>
      </c>
    </row>
    <row r="14" spans="1:24" ht="29.25" customHeight="1" x14ac:dyDescent="0.2">
      <c r="A14" s="5370"/>
      <c r="B14" s="3317"/>
      <c r="C14" s="3316"/>
      <c r="D14" s="3315"/>
      <c r="E14" s="3314"/>
      <c r="F14" s="3310"/>
      <c r="G14" s="3313"/>
      <c r="H14" s="3312"/>
      <c r="I14" s="3311"/>
      <c r="J14" s="3310"/>
      <c r="K14" s="3310"/>
      <c r="L14" s="3321"/>
      <c r="M14" s="3116" t="s">
        <v>1192</v>
      </c>
      <c r="N14" s="1332" t="s">
        <v>75</v>
      </c>
      <c r="O14" s="3322" t="s">
        <v>1191</v>
      </c>
    </row>
    <row r="15" spans="1:24" x14ac:dyDescent="0.2">
      <c r="A15" s="5370"/>
      <c r="B15" s="3317"/>
      <c r="C15" s="3316"/>
      <c r="D15" s="3315"/>
      <c r="E15" s="3314"/>
      <c r="F15" s="3310"/>
      <c r="G15" s="3313"/>
      <c r="H15" s="3312"/>
      <c r="I15" s="3311"/>
      <c r="J15" s="3310"/>
      <c r="K15" s="3310"/>
      <c r="L15" s="3321"/>
      <c r="M15" s="3320" t="s">
        <v>1190</v>
      </c>
      <c r="N15" s="1332" t="s">
        <v>434</v>
      </c>
      <c r="O15" s="1503">
        <v>16.7</v>
      </c>
    </row>
    <row r="16" spans="1:24" ht="26.25" thickBot="1" x14ac:dyDescent="0.25">
      <c r="A16" s="5370"/>
      <c r="B16" s="3317"/>
      <c r="C16" s="3308"/>
      <c r="D16" s="3307"/>
      <c r="E16" s="3306"/>
      <c r="F16" s="3302"/>
      <c r="G16" s="3305"/>
      <c r="H16" s="3304"/>
      <c r="I16" s="3303"/>
      <c r="J16" s="3302"/>
      <c r="K16" s="3302"/>
      <c r="L16" s="3319"/>
      <c r="M16" s="3318" t="s">
        <v>1189</v>
      </c>
      <c r="N16" s="1332" t="s">
        <v>46</v>
      </c>
      <c r="O16" s="1503">
        <v>16</v>
      </c>
    </row>
    <row r="17" spans="1:20" ht="26.25" hidden="1" thickBot="1" x14ac:dyDescent="0.25">
      <c r="A17" s="5370"/>
      <c r="B17" s="3317"/>
      <c r="C17" s="3316"/>
      <c r="D17" s="3315"/>
      <c r="E17" s="3314"/>
      <c r="F17" s="3310"/>
      <c r="G17" s="3313"/>
      <c r="H17" s="3312"/>
      <c r="I17" s="3311"/>
      <c r="J17" s="3310"/>
      <c r="K17" s="3310"/>
      <c r="L17" s="3310"/>
      <c r="M17" s="3188" t="s">
        <v>1188</v>
      </c>
      <c r="N17" s="1332" t="s">
        <v>1187</v>
      </c>
      <c r="O17" s="1503">
        <v>35000</v>
      </c>
    </row>
    <row r="18" spans="1:20" ht="26.25" hidden="1" thickBot="1" x14ac:dyDescent="0.25">
      <c r="A18" s="5369"/>
      <c r="B18" s="3309"/>
      <c r="C18" s="3308"/>
      <c r="D18" s="3307"/>
      <c r="E18" s="3306"/>
      <c r="F18" s="3302"/>
      <c r="G18" s="3305"/>
      <c r="H18" s="3304"/>
      <c r="I18" s="3303"/>
      <c r="J18" s="3302"/>
      <c r="K18" s="3302"/>
      <c r="L18" s="3302"/>
      <c r="M18" s="3301" t="s">
        <v>1186</v>
      </c>
      <c r="N18" s="1601" t="s">
        <v>75</v>
      </c>
      <c r="O18" s="3300">
        <v>39</v>
      </c>
    </row>
    <row r="19" spans="1:20" ht="20.25" customHeight="1" x14ac:dyDescent="0.2">
      <c r="A19" s="5368" t="s">
        <v>33</v>
      </c>
      <c r="B19" s="5363" t="s">
        <v>33</v>
      </c>
      <c r="C19" s="3027" t="s">
        <v>33</v>
      </c>
      <c r="D19" s="4418" t="s">
        <v>1177</v>
      </c>
      <c r="E19" s="5279"/>
      <c r="F19" s="5280"/>
      <c r="G19" s="4812" t="s">
        <v>156</v>
      </c>
      <c r="H19" s="5374" t="s">
        <v>40</v>
      </c>
      <c r="I19" s="5357" t="s">
        <v>261</v>
      </c>
      <c r="J19" s="3299" t="s">
        <v>38</v>
      </c>
      <c r="K19" s="3165" t="s">
        <v>118</v>
      </c>
      <c r="L19" s="3208"/>
      <c r="M19" s="3034" t="s">
        <v>1185</v>
      </c>
      <c r="N19" s="413" t="s">
        <v>46</v>
      </c>
      <c r="O19" s="3298" t="s">
        <v>1184</v>
      </c>
      <c r="Q19" s="3197"/>
      <c r="R19" s="3203"/>
    </row>
    <row r="20" spans="1:20" ht="22.5" customHeight="1" x14ac:dyDescent="0.2">
      <c r="A20" s="5370"/>
      <c r="B20" s="5365"/>
      <c r="C20" s="3022"/>
      <c r="D20" s="4421"/>
      <c r="E20" s="5315"/>
      <c r="F20" s="5316"/>
      <c r="G20" s="4813"/>
      <c r="H20" s="5355"/>
      <c r="I20" s="5358"/>
      <c r="J20" s="3282" t="s">
        <v>1068</v>
      </c>
      <c r="K20" s="3159" t="s">
        <v>1157</v>
      </c>
      <c r="L20" s="3158"/>
      <c r="M20" s="3030" t="s">
        <v>1183</v>
      </c>
      <c r="N20" s="401" t="s">
        <v>434</v>
      </c>
      <c r="O20" s="3297" t="s">
        <v>1182</v>
      </c>
      <c r="Q20" s="3197"/>
      <c r="R20" s="3203"/>
    </row>
    <row r="21" spans="1:20" ht="26.25" customHeight="1" x14ac:dyDescent="0.2">
      <c r="A21" s="5370"/>
      <c r="B21" s="5365"/>
      <c r="C21" s="3022"/>
      <c r="D21" s="4421"/>
      <c r="E21" s="5315"/>
      <c r="F21" s="5316"/>
      <c r="G21" s="4813"/>
      <c r="H21" s="5355"/>
      <c r="I21" s="5358"/>
      <c r="J21" s="3020"/>
      <c r="K21" s="3159" t="s">
        <v>1149</v>
      </c>
      <c r="L21" s="3158">
        <f>L28</f>
        <v>117.7</v>
      </c>
      <c r="M21" s="3030" t="s">
        <v>1181</v>
      </c>
      <c r="N21" s="401" t="s">
        <v>434</v>
      </c>
      <c r="O21" s="3296" t="s">
        <v>1180</v>
      </c>
      <c r="Q21" s="3197"/>
      <c r="R21" s="3203"/>
    </row>
    <row r="22" spans="1:20" ht="20.25" customHeight="1" x14ac:dyDescent="0.2">
      <c r="A22" s="5370"/>
      <c r="B22" s="5365"/>
      <c r="C22" s="3022"/>
      <c r="D22" s="4421"/>
      <c r="E22" s="5315"/>
      <c r="F22" s="5316"/>
      <c r="G22" s="4813"/>
      <c r="H22" s="5355"/>
      <c r="I22" s="5358"/>
      <c r="J22" s="3020"/>
      <c r="K22" s="3159" t="s">
        <v>134</v>
      </c>
      <c r="L22" s="3158"/>
      <c r="M22" s="1494" t="s">
        <v>1179</v>
      </c>
      <c r="N22" s="1841" t="s">
        <v>434</v>
      </c>
      <c r="O22" s="3251" t="s">
        <v>1178</v>
      </c>
      <c r="Q22" s="3197"/>
      <c r="R22" s="3203"/>
    </row>
    <row r="23" spans="1:20" ht="15.75" customHeight="1" x14ac:dyDescent="0.2">
      <c r="A23" s="5370"/>
      <c r="B23" s="5365"/>
      <c r="C23" s="3022"/>
      <c r="D23" s="4421"/>
      <c r="E23" s="5315"/>
      <c r="F23" s="5316"/>
      <c r="G23" s="4813"/>
      <c r="H23" s="5355"/>
      <c r="I23" s="5358"/>
      <c r="J23" s="3020"/>
      <c r="K23" s="3200" t="s">
        <v>133</v>
      </c>
      <c r="L23" s="3222"/>
      <c r="M23" s="3042"/>
      <c r="N23" s="3266"/>
      <c r="O23" s="3265"/>
      <c r="Q23" s="3197"/>
      <c r="R23" s="3203"/>
    </row>
    <row r="24" spans="1:20" ht="17.25" customHeight="1" x14ac:dyDescent="0.2">
      <c r="A24" s="5370"/>
      <c r="B24" s="5365"/>
      <c r="C24" s="3022"/>
      <c r="D24" s="4421"/>
      <c r="E24" s="5315"/>
      <c r="F24" s="5316"/>
      <c r="G24" s="4813"/>
      <c r="H24" s="5355"/>
      <c r="I24" s="5358"/>
      <c r="J24" s="3020"/>
      <c r="K24" s="3200" t="s">
        <v>36</v>
      </c>
      <c r="L24" s="3222"/>
      <c r="M24" s="3042"/>
      <c r="N24" s="3266"/>
      <c r="O24" s="3265"/>
      <c r="Q24" s="3197"/>
      <c r="R24" s="3203"/>
    </row>
    <row r="25" spans="1:20" ht="18.75" customHeight="1" thickBot="1" x14ac:dyDescent="0.25">
      <c r="A25" s="5369"/>
      <c r="B25" s="5364"/>
      <c r="C25" s="3013"/>
      <c r="D25" s="5281"/>
      <c r="E25" s="5282"/>
      <c r="F25" s="5283"/>
      <c r="G25" s="4814"/>
      <c r="H25" s="5375"/>
      <c r="I25" s="5359"/>
      <c r="J25" s="3010"/>
      <c r="K25" s="3050" t="s">
        <v>29</v>
      </c>
      <c r="L25" s="3049">
        <f>SUM(L19:L24)</f>
        <v>117.7</v>
      </c>
      <c r="M25" s="1837"/>
      <c r="N25" s="3262"/>
      <c r="O25" s="3261"/>
      <c r="Q25" s="3191"/>
      <c r="R25" s="3190"/>
    </row>
    <row r="26" spans="1:20" ht="19.5" customHeight="1" x14ac:dyDescent="0.2">
      <c r="A26" s="5368" t="s">
        <v>33</v>
      </c>
      <c r="B26" s="5363" t="s">
        <v>33</v>
      </c>
      <c r="C26" s="3027" t="s">
        <v>33</v>
      </c>
      <c r="D26" s="3100" t="s">
        <v>33</v>
      </c>
      <c r="E26" s="3099"/>
      <c r="F26" s="5424" t="s">
        <v>1177</v>
      </c>
      <c r="G26" s="4812" t="s">
        <v>156</v>
      </c>
      <c r="H26" s="5354" t="s">
        <v>40</v>
      </c>
      <c r="I26" s="5357" t="s">
        <v>261</v>
      </c>
      <c r="J26" s="3037" t="s">
        <v>1068</v>
      </c>
      <c r="K26" s="3127" t="s">
        <v>118</v>
      </c>
      <c r="L26" s="3240"/>
      <c r="M26" s="3295"/>
      <c r="N26" s="3294"/>
      <c r="O26" s="3245"/>
    </row>
    <row r="27" spans="1:20" ht="14.25" customHeight="1" x14ac:dyDescent="0.2">
      <c r="A27" s="5370"/>
      <c r="B27" s="5365"/>
      <c r="C27" s="3022"/>
      <c r="D27" s="3236"/>
      <c r="E27" s="3045"/>
      <c r="F27" s="5425"/>
      <c r="G27" s="4813"/>
      <c r="H27" s="5355"/>
      <c r="I27" s="5358"/>
      <c r="J27" s="3020"/>
      <c r="K27" s="3141" t="s">
        <v>1157</v>
      </c>
      <c r="L27" s="3234"/>
      <c r="M27" s="3289"/>
      <c r="N27" s="3278"/>
      <c r="O27" s="3288"/>
    </row>
    <row r="28" spans="1:20" ht="16.5" customHeight="1" x14ac:dyDescent="0.2">
      <c r="A28" s="5370"/>
      <c r="B28" s="5365"/>
      <c r="C28" s="3022"/>
      <c r="D28" s="3236"/>
      <c r="E28" s="3045"/>
      <c r="F28" s="3186"/>
      <c r="G28" s="4813"/>
      <c r="H28" s="5355"/>
      <c r="I28" s="5358"/>
      <c r="J28" s="3293"/>
      <c r="K28" s="3141" t="s">
        <v>1149</v>
      </c>
      <c r="L28" s="3244">
        <v>117.7</v>
      </c>
      <c r="M28" s="3292"/>
      <c r="N28" s="3291"/>
      <c r="O28" s="3288"/>
      <c r="Q28" s="342"/>
      <c r="R28" s="342"/>
    </row>
    <row r="29" spans="1:20" ht="17.25" customHeight="1" x14ac:dyDescent="0.2">
      <c r="A29" s="5370"/>
      <c r="B29" s="5365"/>
      <c r="C29" s="3022"/>
      <c r="D29" s="3236"/>
      <c r="E29" s="3045"/>
      <c r="F29" s="3186"/>
      <c r="G29" s="4813"/>
      <c r="H29" s="5355"/>
      <c r="I29" s="5358"/>
      <c r="J29" s="3020"/>
      <c r="K29" s="3152" t="s">
        <v>134</v>
      </c>
      <c r="L29" s="3234"/>
      <c r="M29" s="3289"/>
      <c r="N29" s="3278"/>
      <c r="O29" s="3288"/>
      <c r="T29" s="3290"/>
    </row>
    <row r="30" spans="1:20" ht="14.25" customHeight="1" thickBot="1" x14ac:dyDescent="0.25">
      <c r="A30" s="5370"/>
      <c r="B30" s="5365"/>
      <c r="C30" s="3022"/>
      <c r="D30" s="3236"/>
      <c r="E30" s="3045"/>
      <c r="F30" s="3186"/>
      <c r="G30" s="4813"/>
      <c r="H30" s="5355"/>
      <c r="I30" s="5358"/>
      <c r="J30" s="3020"/>
      <c r="K30" s="3214" t="s">
        <v>133</v>
      </c>
      <c r="L30" s="3047">
        <v>0</v>
      </c>
      <c r="M30" s="3289"/>
      <c r="N30" s="3278"/>
      <c r="O30" s="3288"/>
    </row>
    <row r="31" spans="1:20" ht="15.75" customHeight="1" thickBot="1" x14ac:dyDescent="0.25">
      <c r="A31" s="5369"/>
      <c r="B31" s="5364"/>
      <c r="C31" s="3210"/>
      <c r="D31" s="3287"/>
      <c r="E31" s="1196"/>
      <c r="F31" s="3184"/>
      <c r="G31" s="4814"/>
      <c r="H31" s="5356"/>
      <c r="I31" s="5359"/>
      <c r="J31" s="3010"/>
      <c r="K31" s="3009" t="s">
        <v>29</v>
      </c>
      <c r="L31" s="3286">
        <f>SUM(L26:L30)</f>
        <v>117.7</v>
      </c>
      <c r="M31" s="3285"/>
      <c r="N31" s="1836"/>
      <c r="O31" s="3226"/>
    </row>
    <row r="32" spans="1:20" ht="25.5" customHeight="1" thickBot="1" x14ac:dyDescent="0.25">
      <c r="A32" s="5414" t="s">
        <v>33</v>
      </c>
      <c r="B32" s="5417" t="s">
        <v>33</v>
      </c>
      <c r="C32" s="5409" t="s">
        <v>35</v>
      </c>
      <c r="D32" s="4418" t="s">
        <v>1176</v>
      </c>
      <c r="E32" s="5279"/>
      <c r="F32" s="5280"/>
      <c r="G32" s="4812" t="s">
        <v>140</v>
      </c>
      <c r="H32" s="5354" t="s">
        <v>40</v>
      </c>
      <c r="I32" s="5357" t="s">
        <v>261</v>
      </c>
      <c r="J32" s="3037" t="s">
        <v>1068</v>
      </c>
      <c r="K32" s="3284" t="s">
        <v>1149</v>
      </c>
      <c r="L32" s="3035">
        <f>L35+L38</f>
        <v>143.4</v>
      </c>
      <c r="M32" s="3034" t="s">
        <v>1175</v>
      </c>
      <c r="N32" s="413" t="s">
        <v>46</v>
      </c>
      <c r="O32" s="3283" t="s">
        <v>963</v>
      </c>
    </row>
    <row r="33" spans="1:19" ht="17.45" customHeight="1" thickBot="1" x14ac:dyDescent="0.25">
      <c r="A33" s="5415"/>
      <c r="B33" s="5365"/>
      <c r="C33" s="5410"/>
      <c r="D33" s="4421"/>
      <c r="E33" s="5315"/>
      <c r="F33" s="5316"/>
      <c r="G33" s="4813"/>
      <c r="H33" s="5355"/>
      <c r="I33" s="5358"/>
      <c r="J33" s="3282"/>
      <c r="K33" s="3031" t="s">
        <v>133</v>
      </c>
      <c r="L33" s="3035">
        <f>L36</f>
        <v>0</v>
      </c>
      <c r="M33" s="3281"/>
      <c r="N33" s="3106"/>
      <c r="O33" s="3280"/>
    </row>
    <row r="34" spans="1:19" ht="20.25" customHeight="1" thickBot="1" x14ac:dyDescent="0.25">
      <c r="A34" s="5416"/>
      <c r="B34" s="5418"/>
      <c r="C34" s="5427"/>
      <c r="D34" s="5281"/>
      <c r="E34" s="5282"/>
      <c r="F34" s="5283"/>
      <c r="G34" s="4813"/>
      <c r="H34" s="5355"/>
      <c r="I34" s="5358"/>
      <c r="J34" s="3020"/>
      <c r="K34" s="3036" t="s">
        <v>29</v>
      </c>
      <c r="L34" s="3279">
        <f>SUM(L32:L33)</f>
        <v>143.4</v>
      </c>
      <c r="M34" s="3274"/>
      <c r="N34" s="3278"/>
      <c r="O34" s="3232"/>
    </row>
    <row r="35" spans="1:19" ht="21" customHeight="1" x14ac:dyDescent="0.2">
      <c r="A35" s="5414" t="s">
        <v>33</v>
      </c>
      <c r="B35" s="5417" t="s">
        <v>33</v>
      </c>
      <c r="C35" s="5409" t="s">
        <v>35</v>
      </c>
      <c r="D35" s="5428" t="s">
        <v>33</v>
      </c>
      <c r="E35" s="3099"/>
      <c r="F35" s="5400" t="s">
        <v>1174</v>
      </c>
      <c r="G35" s="4813"/>
      <c r="H35" s="5355"/>
      <c r="I35" s="5358"/>
      <c r="J35" s="3277"/>
      <c r="K35" s="3127" t="s">
        <v>1149</v>
      </c>
      <c r="L35" s="3276">
        <v>120.6</v>
      </c>
      <c r="M35" s="3275"/>
      <c r="N35" s="3270"/>
      <c r="O35" s="3269"/>
    </row>
    <row r="36" spans="1:19" ht="19.5" customHeight="1" thickBot="1" x14ac:dyDescent="0.25">
      <c r="A36" s="5415"/>
      <c r="B36" s="5365"/>
      <c r="C36" s="5410"/>
      <c r="D36" s="4613"/>
      <c r="E36" s="3045"/>
      <c r="F36" s="5402"/>
      <c r="G36" s="4813"/>
      <c r="H36" s="5355"/>
      <c r="I36" s="5358"/>
      <c r="J36" s="3020"/>
      <c r="K36" s="3214" t="s">
        <v>133</v>
      </c>
      <c r="L36" s="3018">
        <v>0</v>
      </c>
      <c r="M36" s="3274"/>
      <c r="N36" s="3266"/>
      <c r="O36" s="3265"/>
    </row>
    <row r="37" spans="1:19" ht="15.6" customHeight="1" thickBot="1" x14ac:dyDescent="0.25">
      <c r="A37" s="5416"/>
      <c r="B37" s="5418"/>
      <c r="C37" s="5427"/>
      <c r="D37" s="5429"/>
      <c r="E37" s="1196"/>
      <c r="F37" s="5401"/>
      <c r="G37" s="4813"/>
      <c r="H37" s="5355"/>
      <c r="I37" s="5358"/>
      <c r="J37" s="3010"/>
      <c r="K37" s="3009" t="s">
        <v>29</v>
      </c>
      <c r="L37" s="3048">
        <f>SUM(L35:L36)</f>
        <v>120.6</v>
      </c>
      <c r="M37" s="3273"/>
      <c r="N37" s="3262"/>
      <c r="O37" s="3261"/>
    </row>
    <row r="38" spans="1:19" ht="19.5" customHeight="1" x14ac:dyDescent="0.2">
      <c r="A38" s="5414" t="s">
        <v>33</v>
      </c>
      <c r="B38" s="5417" t="s">
        <v>33</v>
      </c>
      <c r="C38" s="5409" t="s">
        <v>35</v>
      </c>
      <c r="D38" s="5428" t="s">
        <v>35</v>
      </c>
      <c r="E38" s="3099"/>
      <c r="F38" s="4038" t="s">
        <v>1173</v>
      </c>
      <c r="G38" s="4813"/>
      <c r="H38" s="5355"/>
      <c r="I38" s="5358"/>
      <c r="J38" s="3272"/>
      <c r="K38" s="3127" t="s">
        <v>1149</v>
      </c>
      <c r="L38" s="3240">
        <v>22.8</v>
      </c>
      <c r="M38" s="3271"/>
      <c r="N38" s="3270"/>
      <c r="O38" s="3269"/>
    </row>
    <row r="39" spans="1:19" ht="19.5" customHeight="1" thickBot="1" x14ac:dyDescent="0.25">
      <c r="A39" s="5415"/>
      <c r="B39" s="5365"/>
      <c r="C39" s="5410"/>
      <c r="D39" s="4613"/>
      <c r="E39" s="3045"/>
      <c r="F39" s="4867"/>
      <c r="G39" s="4813"/>
      <c r="H39" s="5355"/>
      <c r="I39" s="5358"/>
      <c r="J39" s="3268"/>
      <c r="K39" s="3214" t="s">
        <v>133</v>
      </c>
      <c r="L39" s="3047">
        <v>0</v>
      </c>
      <c r="M39" s="3267"/>
      <c r="N39" s="3266"/>
      <c r="O39" s="3265"/>
      <c r="Q39" s="342"/>
    </row>
    <row r="40" spans="1:19" ht="19.5" customHeight="1" thickBot="1" x14ac:dyDescent="0.25">
      <c r="A40" s="5416"/>
      <c r="B40" s="5418"/>
      <c r="C40" s="5427"/>
      <c r="D40" s="5429"/>
      <c r="E40" s="1196"/>
      <c r="F40" s="3264"/>
      <c r="G40" s="4814"/>
      <c r="H40" s="5356"/>
      <c r="I40" s="5359"/>
      <c r="J40" s="3102"/>
      <c r="K40" s="3009" t="s">
        <v>29</v>
      </c>
      <c r="L40" s="3043">
        <f>SUM(L38:L39)</f>
        <v>22.8</v>
      </c>
      <c r="M40" s="3263"/>
      <c r="N40" s="3262"/>
      <c r="O40" s="3261"/>
    </row>
    <row r="41" spans="1:19" ht="18.75" customHeight="1" x14ac:dyDescent="0.2">
      <c r="A41" s="5368" t="s">
        <v>33</v>
      </c>
      <c r="B41" s="5363" t="s">
        <v>33</v>
      </c>
      <c r="C41" s="3135" t="s">
        <v>103</v>
      </c>
      <c r="D41" s="4418" t="s">
        <v>1158</v>
      </c>
      <c r="E41" s="5279"/>
      <c r="F41" s="5280"/>
      <c r="G41" s="4812" t="s">
        <v>614</v>
      </c>
      <c r="H41" s="5374" t="s">
        <v>40</v>
      </c>
      <c r="I41" s="5357" t="s">
        <v>261</v>
      </c>
      <c r="J41" s="3260" t="s">
        <v>1068</v>
      </c>
      <c r="K41" s="3165" t="s">
        <v>118</v>
      </c>
      <c r="L41" s="3208"/>
      <c r="M41" s="3259" t="s">
        <v>1172</v>
      </c>
      <c r="N41" s="413" t="s">
        <v>46</v>
      </c>
      <c r="O41" s="3258" t="s">
        <v>701</v>
      </c>
      <c r="R41" s="3197"/>
      <c r="S41" s="3203"/>
    </row>
    <row r="42" spans="1:19" ht="24" customHeight="1" x14ac:dyDescent="0.2">
      <c r="A42" s="5370"/>
      <c r="B42" s="5365"/>
      <c r="C42" s="3143"/>
      <c r="D42" s="4421"/>
      <c r="E42" s="5315"/>
      <c r="F42" s="5316"/>
      <c r="G42" s="4813"/>
      <c r="H42" s="5355"/>
      <c r="I42" s="5358"/>
      <c r="J42" s="3020"/>
      <c r="K42" s="3159" t="s">
        <v>134</v>
      </c>
      <c r="L42" s="3158"/>
      <c r="M42" s="1494" t="s">
        <v>1171</v>
      </c>
      <c r="N42" s="601" t="s">
        <v>434</v>
      </c>
      <c r="O42" s="3251" t="s">
        <v>1170</v>
      </c>
      <c r="R42" s="3197"/>
      <c r="S42" s="3203"/>
    </row>
    <row r="43" spans="1:19" ht="18.75" customHeight="1" x14ac:dyDescent="0.2">
      <c r="A43" s="5370"/>
      <c r="B43" s="5365"/>
      <c r="C43" s="3143"/>
      <c r="D43" s="4421"/>
      <c r="E43" s="5315"/>
      <c r="F43" s="5316"/>
      <c r="G43" s="4813"/>
      <c r="H43" s="5355"/>
      <c r="I43" s="5358"/>
      <c r="J43" s="3020"/>
      <c r="K43" s="3159" t="s">
        <v>1157</v>
      </c>
      <c r="L43" s="3158"/>
      <c r="M43" s="1494" t="s">
        <v>1169</v>
      </c>
      <c r="N43" s="3257" t="s">
        <v>434</v>
      </c>
      <c r="O43" s="3251" t="s">
        <v>1168</v>
      </c>
      <c r="R43" s="3197"/>
      <c r="S43" s="3203"/>
    </row>
    <row r="44" spans="1:19" ht="39.75" customHeight="1" x14ac:dyDescent="0.2">
      <c r="A44" s="5370"/>
      <c r="B44" s="5365"/>
      <c r="C44" s="3143"/>
      <c r="D44" s="4421"/>
      <c r="E44" s="5315"/>
      <c r="F44" s="5316"/>
      <c r="G44" s="4813"/>
      <c r="H44" s="5355"/>
      <c r="I44" s="5358"/>
      <c r="J44" s="3020"/>
      <c r="K44" s="3159" t="s">
        <v>1149</v>
      </c>
      <c r="L44" s="3162">
        <f>L53</f>
        <v>15</v>
      </c>
      <c r="M44" s="1494" t="s">
        <v>1167</v>
      </c>
      <c r="N44" s="3257" t="s">
        <v>46</v>
      </c>
      <c r="O44" s="3251" t="s">
        <v>756</v>
      </c>
      <c r="R44" s="3197"/>
      <c r="S44" s="3203"/>
    </row>
    <row r="45" spans="1:19" ht="26.25" customHeight="1" thickBot="1" x14ac:dyDescent="0.25">
      <c r="A45" s="5370"/>
      <c r="B45" s="5365"/>
      <c r="C45" s="3143"/>
      <c r="D45" s="4421"/>
      <c r="E45" s="5315"/>
      <c r="F45" s="5316"/>
      <c r="G45" s="4813"/>
      <c r="H45" s="5355"/>
      <c r="I45" s="5358"/>
      <c r="J45" s="3020"/>
      <c r="K45" s="3159" t="s">
        <v>133</v>
      </c>
      <c r="L45" s="3158">
        <f>L54</f>
        <v>0</v>
      </c>
      <c r="M45" s="3250" t="s">
        <v>1166</v>
      </c>
      <c r="N45" s="1601" t="s">
        <v>75</v>
      </c>
      <c r="O45" s="3249" t="s">
        <v>1165</v>
      </c>
      <c r="R45" s="3197"/>
      <c r="S45" s="3203"/>
    </row>
    <row r="46" spans="1:19" ht="22.5" customHeight="1" x14ac:dyDescent="0.2">
      <c r="A46" s="5370"/>
      <c r="B46" s="5365"/>
      <c r="C46" s="3143"/>
      <c r="D46" s="4421"/>
      <c r="E46" s="5315"/>
      <c r="F46" s="5316"/>
      <c r="G46" s="4813"/>
      <c r="H46" s="5355"/>
      <c r="I46" s="5358"/>
      <c r="J46" s="3020"/>
      <c r="K46" s="3159" t="s">
        <v>36</v>
      </c>
      <c r="L46" s="3158"/>
      <c r="M46" s="3256" t="s">
        <v>1164</v>
      </c>
      <c r="N46" s="3233" t="s">
        <v>46</v>
      </c>
      <c r="O46" s="3255" t="s">
        <v>1162</v>
      </c>
      <c r="R46" s="3197"/>
      <c r="S46" s="3203"/>
    </row>
    <row r="47" spans="1:19" ht="38.25" customHeight="1" x14ac:dyDescent="0.2">
      <c r="A47" s="5370"/>
      <c r="B47" s="5365"/>
      <c r="C47" s="3143"/>
      <c r="D47" s="4421"/>
      <c r="E47" s="5315"/>
      <c r="F47" s="5316"/>
      <c r="G47" s="4813"/>
      <c r="H47" s="5355"/>
      <c r="I47" s="5358"/>
      <c r="J47" s="3020"/>
      <c r="K47" s="3159" t="s">
        <v>1156</v>
      </c>
      <c r="L47" s="3158"/>
      <c r="M47" s="3206" t="s">
        <v>1163</v>
      </c>
      <c r="N47" s="3205" t="s">
        <v>46</v>
      </c>
      <c r="O47" s="3255" t="s">
        <v>1162</v>
      </c>
      <c r="R47" s="3197"/>
      <c r="S47" s="3203"/>
    </row>
    <row r="48" spans="1:19" ht="42.75" customHeight="1" x14ac:dyDescent="0.2">
      <c r="A48" s="5370"/>
      <c r="B48" s="5365"/>
      <c r="C48" s="3143"/>
      <c r="D48" s="4421"/>
      <c r="E48" s="5315"/>
      <c r="F48" s="5316"/>
      <c r="G48" s="4813"/>
      <c r="H48" s="5355"/>
      <c r="I48" s="5358"/>
      <c r="J48" s="3020"/>
      <c r="K48" s="3254"/>
      <c r="L48" s="3253"/>
      <c r="M48" s="1333" t="s">
        <v>1161</v>
      </c>
      <c r="N48" s="3205" t="s">
        <v>75</v>
      </c>
      <c r="O48" s="3251" t="s">
        <v>1160</v>
      </c>
      <c r="R48" s="3197"/>
      <c r="S48" s="3203"/>
    </row>
    <row r="49" spans="1:22" ht="36" customHeight="1" x14ac:dyDescent="0.2">
      <c r="A49" s="5370"/>
      <c r="B49" s="5365"/>
      <c r="C49" s="3143"/>
      <c r="D49" s="4421"/>
      <c r="E49" s="5315"/>
      <c r="F49" s="5316"/>
      <c r="G49" s="4813"/>
      <c r="H49" s="5355"/>
      <c r="I49" s="5358"/>
      <c r="J49" s="3020"/>
      <c r="K49" s="3200"/>
      <c r="L49" s="3222"/>
      <c r="M49" s="3252" t="s">
        <v>1159</v>
      </c>
      <c r="N49" s="1454" t="s">
        <v>75</v>
      </c>
      <c r="O49" s="3251" t="s">
        <v>812</v>
      </c>
      <c r="R49" s="3197"/>
      <c r="S49" s="3203"/>
    </row>
    <row r="50" spans="1:22" ht="27" customHeight="1" thickBot="1" x14ac:dyDescent="0.25">
      <c r="A50" s="5369"/>
      <c r="B50" s="5364"/>
      <c r="C50" s="3195"/>
      <c r="D50" s="5281"/>
      <c r="E50" s="5282"/>
      <c r="F50" s="5283"/>
      <c r="G50" s="4814"/>
      <c r="H50" s="5375"/>
      <c r="I50" s="5359"/>
      <c r="J50" s="3010"/>
      <c r="K50" s="3050" t="s">
        <v>29</v>
      </c>
      <c r="L50" s="3049">
        <f>SUM(L41:L49)</f>
        <v>15</v>
      </c>
      <c r="M50" s="3250"/>
      <c r="N50" s="1601"/>
      <c r="O50" s="3249"/>
      <c r="R50" s="3191"/>
      <c r="S50" s="3190"/>
    </row>
    <row r="51" spans="1:22" ht="18.75" customHeight="1" x14ac:dyDescent="0.2">
      <c r="A51" s="3248" t="s">
        <v>33</v>
      </c>
      <c r="B51" s="3247" t="s">
        <v>33</v>
      </c>
      <c r="C51" s="3027" t="s">
        <v>103</v>
      </c>
      <c r="D51" s="3246" t="s">
        <v>33</v>
      </c>
      <c r="E51" s="3045"/>
      <c r="F51" s="5400" t="s">
        <v>1158</v>
      </c>
      <c r="G51" s="4812" t="s">
        <v>614</v>
      </c>
      <c r="H51" s="5354" t="s">
        <v>40</v>
      </c>
      <c r="I51" s="5357" t="s">
        <v>261</v>
      </c>
      <c r="J51" s="3103" t="s">
        <v>1068</v>
      </c>
      <c r="K51" s="3152" t="s">
        <v>118</v>
      </c>
      <c r="L51" s="3234"/>
      <c r="M51" s="3239"/>
      <c r="N51" s="1460"/>
      <c r="O51" s="3245"/>
    </row>
    <row r="52" spans="1:22" ht="20.25" customHeight="1" x14ac:dyDescent="0.2">
      <c r="A52" s="3024"/>
      <c r="B52" s="3023"/>
      <c r="C52" s="3046"/>
      <c r="D52" s="3243"/>
      <c r="E52" s="3045"/>
      <c r="F52" s="5402"/>
      <c r="G52" s="4813"/>
      <c r="H52" s="5355"/>
      <c r="I52" s="5358"/>
      <c r="J52" s="3020"/>
      <c r="K52" s="3141" t="s">
        <v>1157</v>
      </c>
      <c r="L52" s="3234"/>
      <c r="M52" s="3198"/>
      <c r="N52" s="3233"/>
      <c r="O52" s="3242"/>
    </row>
    <row r="53" spans="1:22" ht="14.25" customHeight="1" x14ac:dyDescent="0.2">
      <c r="A53" s="3024"/>
      <c r="B53" s="3023"/>
      <c r="C53" s="3046"/>
      <c r="D53" s="3243"/>
      <c r="E53" s="3045"/>
      <c r="F53" s="5402"/>
      <c r="G53" s="4813"/>
      <c r="H53" s="5355"/>
      <c r="I53" s="5358"/>
      <c r="J53" s="3020"/>
      <c r="K53" s="3141" t="s">
        <v>1149</v>
      </c>
      <c r="L53" s="3244">
        <v>15</v>
      </c>
      <c r="M53" s="3198"/>
      <c r="N53" s="3233"/>
      <c r="O53" s="3242"/>
      <c r="V53" s="342"/>
    </row>
    <row r="54" spans="1:22" ht="20.25" customHeight="1" x14ac:dyDescent="0.2">
      <c r="A54" s="3024"/>
      <c r="B54" s="3023"/>
      <c r="C54" s="3046"/>
      <c r="D54" s="3243"/>
      <c r="E54" s="3045"/>
      <c r="F54" s="5402"/>
      <c r="G54" s="4813"/>
      <c r="H54" s="5355"/>
      <c r="I54" s="5358"/>
      <c r="J54" s="3020"/>
      <c r="K54" s="3141" t="s">
        <v>133</v>
      </c>
      <c r="L54" s="3234">
        <v>0</v>
      </c>
      <c r="M54" s="3198"/>
      <c r="N54" s="3233"/>
      <c r="O54" s="3242"/>
    </row>
    <row r="55" spans="1:22" ht="16.5" customHeight="1" x14ac:dyDescent="0.2">
      <c r="A55" s="3024"/>
      <c r="B55" s="3023"/>
      <c r="C55" s="3046"/>
      <c r="D55" s="3243"/>
      <c r="E55" s="3045"/>
      <c r="F55" s="5402"/>
      <c r="G55" s="4813"/>
      <c r="H55" s="5355"/>
      <c r="I55" s="5358"/>
      <c r="J55" s="3020"/>
      <c r="K55" s="3141" t="s">
        <v>36</v>
      </c>
      <c r="L55" s="3234"/>
      <c r="M55" s="3198"/>
      <c r="N55" s="3233"/>
      <c r="O55" s="3242"/>
    </row>
    <row r="56" spans="1:22" ht="18" customHeight="1" x14ac:dyDescent="0.2">
      <c r="A56" s="3024"/>
      <c r="B56" s="3023"/>
      <c r="C56" s="3046"/>
      <c r="D56" s="3243"/>
      <c r="E56" s="3045"/>
      <c r="F56" s="5402"/>
      <c r="G56" s="4813"/>
      <c r="H56" s="5355"/>
      <c r="I56" s="5358"/>
      <c r="J56" s="3020"/>
      <c r="K56" s="3141" t="s">
        <v>1156</v>
      </c>
      <c r="L56" s="3234"/>
      <c r="M56" s="3198"/>
      <c r="N56" s="3233"/>
      <c r="O56" s="3242"/>
    </row>
    <row r="57" spans="1:22" ht="14.25" customHeight="1" thickBot="1" x14ac:dyDescent="0.25">
      <c r="A57" s="3004"/>
      <c r="B57" s="3014"/>
      <c r="C57" s="3195"/>
      <c r="D57" s="1197"/>
      <c r="E57" s="1196"/>
      <c r="F57" s="5401"/>
      <c r="G57" s="4814"/>
      <c r="H57" s="5356"/>
      <c r="I57" s="5359"/>
      <c r="J57" s="3010"/>
      <c r="K57" s="3241" t="s">
        <v>29</v>
      </c>
      <c r="L57" s="3229">
        <f>SUM(L51:L56)</f>
        <v>15</v>
      </c>
      <c r="M57" s="3228"/>
      <c r="N57" s="3227"/>
      <c r="O57" s="3226"/>
    </row>
    <row r="58" spans="1:22" ht="39.75" hidden="1" customHeight="1" x14ac:dyDescent="0.2">
      <c r="A58" s="5368" t="s">
        <v>33</v>
      </c>
      <c r="B58" s="5363" t="s">
        <v>33</v>
      </c>
      <c r="C58" s="3027" t="s">
        <v>103</v>
      </c>
      <c r="D58" s="3100" t="s">
        <v>35</v>
      </c>
      <c r="E58" s="3099"/>
      <c r="F58" s="5424"/>
      <c r="G58" s="4812" t="s">
        <v>614</v>
      </c>
      <c r="H58" s="5354" t="s">
        <v>40</v>
      </c>
      <c r="I58" s="5357" t="s">
        <v>261</v>
      </c>
      <c r="J58" s="3103" t="s">
        <v>1068</v>
      </c>
      <c r="K58" s="3152" t="s">
        <v>118</v>
      </c>
      <c r="L58" s="3240"/>
      <c r="M58" s="3239"/>
      <c r="N58" s="1460"/>
      <c r="O58" s="3238"/>
    </row>
    <row r="59" spans="1:22" ht="50.25" hidden="1" customHeight="1" x14ac:dyDescent="0.2">
      <c r="A59" s="5370"/>
      <c r="B59" s="5365"/>
      <c r="C59" s="3022"/>
      <c r="D59" s="3236"/>
      <c r="E59" s="3045"/>
      <c r="F59" s="5425"/>
      <c r="G59" s="4813"/>
      <c r="H59" s="5355"/>
      <c r="I59" s="5358"/>
      <c r="J59" s="3103"/>
      <c r="K59" s="3152" t="s">
        <v>134</v>
      </c>
      <c r="L59" s="3234"/>
      <c r="M59" s="1732"/>
      <c r="N59" s="3233"/>
      <c r="O59" s="3232"/>
    </row>
    <row r="60" spans="1:22" ht="42" hidden="1" customHeight="1" x14ac:dyDescent="0.2">
      <c r="A60" s="5370"/>
      <c r="B60" s="5365"/>
      <c r="C60" s="3022"/>
      <c r="D60" s="3236"/>
      <c r="E60" s="3045"/>
      <c r="F60" s="5425"/>
      <c r="G60" s="4813"/>
      <c r="H60" s="5355"/>
      <c r="I60" s="5358"/>
      <c r="J60" s="3020"/>
      <c r="K60" s="3141" t="s">
        <v>1157</v>
      </c>
      <c r="L60" s="3234"/>
      <c r="M60" s="3237"/>
      <c r="N60" s="3233"/>
      <c r="O60" s="3232"/>
    </row>
    <row r="61" spans="1:22" ht="46.5" hidden="1" customHeight="1" x14ac:dyDescent="0.2">
      <c r="A61" s="5370"/>
      <c r="B61" s="5365"/>
      <c r="C61" s="3022"/>
      <c r="D61" s="3236"/>
      <c r="E61" s="3045"/>
      <c r="F61" s="3235"/>
      <c r="G61" s="4813"/>
      <c r="H61" s="5355"/>
      <c r="I61" s="5358"/>
      <c r="J61" s="3020"/>
      <c r="K61" s="3141" t="s">
        <v>1149</v>
      </c>
      <c r="L61" s="3234"/>
      <c r="M61" s="3198"/>
      <c r="N61" s="3233"/>
      <c r="O61" s="3232"/>
    </row>
    <row r="62" spans="1:22" ht="44.25" hidden="1" customHeight="1" x14ac:dyDescent="0.2">
      <c r="A62" s="5370"/>
      <c r="B62" s="5365"/>
      <c r="C62" s="3022"/>
      <c r="D62" s="3236"/>
      <c r="E62" s="3045"/>
      <c r="F62" s="3235"/>
      <c r="G62" s="4813"/>
      <c r="H62" s="5355"/>
      <c r="I62" s="5358"/>
      <c r="J62" s="3020"/>
      <c r="K62" s="3141" t="s">
        <v>133</v>
      </c>
      <c r="L62" s="3234"/>
      <c r="M62" s="3198"/>
      <c r="N62" s="3233"/>
      <c r="O62" s="3232"/>
    </row>
    <row r="63" spans="1:22" ht="85.5" hidden="1" customHeight="1" x14ac:dyDescent="0.2">
      <c r="A63" s="5370"/>
      <c r="B63" s="5365"/>
      <c r="C63" s="3022"/>
      <c r="D63" s="3236"/>
      <c r="E63" s="3045"/>
      <c r="F63" s="3235"/>
      <c r="G63" s="4813"/>
      <c r="H63" s="5355"/>
      <c r="I63" s="5358"/>
      <c r="J63" s="3020"/>
      <c r="K63" s="3141" t="s">
        <v>36</v>
      </c>
      <c r="L63" s="3234"/>
      <c r="M63" s="3198"/>
      <c r="N63" s="3233"/>
      <c r="O63" s="3232"/>
    </row>
    <row r="64" spans="1:22" ht="41.25" hidden="1" customHeight="1" x14ac:dyDescent="0.2">
      <c r="A64" s="5370"/>
      <c r="B64" s="5365"/>
      <c r="C64" s="3022"/>
      <c r="D64" s="3236"/>
      <c r="E64" s="3045"/>
      <c r="F64" s="3235"/>
      <c r="G64" s="4813"/>
      <c r="H64" s="5355"/>
      <c r="I64" s="5358"/>
      <c r="J64" s="3020"/>
      <c r="K64" s="3141" t="s">
        <v>1156</v>
      </c>
      <c r="L64" s="3234"/>
      <c r="M64" s="3198"/>
      <c r="N64" s="3233"/>
      <c r="O64" s="3232"/>
    </row>
    <row r="65" spans="1:22" ht="60" hidden="1" customHeight="1" thickBot="1" x14ac:dyDescent="0.25">
      <c r="A65" s="5369"/>
      <c r="B65" s="5364"/>
      <c r="C65" s="3195"/>
      <c r="D65" s="3012"/>
      <c r="E65" s="1196"/>
      <c r="F65" s="3231"/>
      <c r="G65" s="4814"/>
      <c r="H65" s="5356"/>
      <c r="I65" s="5359"/>
      <c r="J65" s="3010"/>
      <c r="K65" s="3230" t="s">
        <v>29</v>
      </c>
      <c r="L65" s="3229"/>
      <c r="M65" s="3228"/>
      <c r="N65" s="3227"/>
      <c r="O65" s="3226"/>
    </row>
    <row r="66" spans="1:22" ht="23.25" customHeight="1" x14ac:dyDescent="0.2">
      <c r="A66" s="5414" t="s">
        <v>33</v>
      </c>
      <c r="B66" s="5417" t="s">
        <v>33</v>
      </c>
      <c r="C66" s="3027" t="s">
        <v>101</v>
      </c>
      <c r="D66" s="3225"/>
      <c r="E66" s="5419"/>
      <c r="F66" s="5376" t="s">
        <v>1155</v>
      </c>
      <c r="G66" s="4812" t="s">
        <v>130</v>
      </c>
      <c r="H66" s="5354" t="s">
        <v>40</v>
      </c>
      <c r="I66" s="5357" t="s">
        <v>261</v>
      </c>
      <c r="J66" s="5393" t="s">
        <v>1068</v>
      </c>
      <c r="K66" s="3165" t="s">
        <v>1149</v>
      </c>
      <c r="L66" s="3224">
        <f>L70</f>
        <v>2674.4</v>
      </c>
      <c r="M66" s="1739"/>
      <c r="N66" s="1777"/>
      <c r="O66" s="3223"/>
    </row>
    <row r="67" spans="1:22" x14ac:dyDescent="0.2">
      <c r="A67" s="5415"/>
      <c r="B67" s="5365"/>
      <c r="C67" s="3022"/>
      <c r="D67" s="3021"/>
      <c r="E67" s="5420"/>
      <c r="F67" s="5377"/>
      <c r="G67" s="4813"/>
      <c r="H67" s="5355"/>
      <c r="I67" s="5358"/>
      <c r="J67" s="5394"/>
      <c r="K67" s="3200" t="s">
        <v>118</v>
      </c>
      <c r="L67" s="3222"/>
      <c r="M67" s="3198"/>
      <c r="N67" s="3205"/>
      <c r="O67" s="3221"/>
    </row>
    <row r="68" spans="1:22" ht="21" customHeight="1" x14ac:dyDescent="0.2">
      <c r="A68" s="5415"/>
      <c r="B68" s="5365"/>
      <c r="C68" s="3022"/>
      <c r="D68" s="3021"/>
      <c r="E68" s="5420"/>
      <c r="F68" s="5377"/>
      <c r="G68" s="4813"/>
      <c r="H68" s="5355"/>
      <c r="I68" s="5358"/>
      <c r="J68" s="5394"/>
      <c r="K68" s="3159" t="s">
        <v>133</v>
      </c>
      <c r="L68" s="3158">
        <f>L71</f>
        <v>18.5</v>
      </c>
      <c r="M68" s="1455"/>
      <c r="N68" s="1332"/>
      <c r="O68" s="3220"/>
    </row>
    <row r="69" spans="1:22" ht="21.75" customHeight="1" thickBot="1" x14ac:dyDescent="0.25">
      <c r="A69" s="5422"/>
      <c r="B69" s="5439"/>
      <c r="C69" s="3022"/>
      <c r="D69" s="3219"/>
      <c r="E69" s="5420"/>
      <c r="F69" s="5378"/>
      <c r="G69" s="4813"/>
      <c r="H69" s="5355"/>
      <c r="I69" s="5358"/>
      <c r="J69" s="5394"/>
      <c r="K69" s="3194" t="s">
        <v>29</v>
      </c>
      <c r="L69" s="3193">
        <f>L66+L68+L67</f>
        <v>2692.9</v>
      </c>
      <c r="M69" s="1494"/>
      <c r="N69" s="402"/>
      <c r="O69" s="400"/>
    </row>
    <row r="70" spans="1:22" ht="18" customHeight="1" x14ac:dyDescent="0.2">
      <c r="A70" s="3073" t="s">
        <v>33</v>
      </c>
      <c r="B70" s="3028" t="s">
        <v>33</v>
      </c>
      <c r="C70" s="3027" t="s">
        <v>101</v>
      </c>
      <c r="D70" s="3218" t="s">
        <v>33</v>
      </c>
      <c r="E70" s="5420"/>
      <c r="F70" s="5360" t="s">
        <v>1155</v>
      </c>
      <c r="G70" s="4813"/>
      <c r="H70" s="5355"/>
      <c r="I70" s="5358"/>
      <c r="J70" s="5394"/>
      <c r="K70" s="3127" t="s">
        <v>1149</v>
      </c>
      <c r="L70" s="3217">
        <v>2674.4</v>
      </c>
      <c r="M70" s="3042"/>
      <c r="N70" s="3213"/>
      <c r="O70" s="3212"/>
      <c r="U70" s="3216"/>
      <c r="V70" s="342"/>
    </row>
    <row r="71" spans="1:22" ht="19.5" customHeight="1" thickBot="1" x14ac:dyDescent="0.25">
      <c r="A71" s="3201"/>
      <c r="B71" s="3023"/>
      <c r="C71" s="3022"/>
      <c r="D71" s="3215"/>
      <c r="E71" s="5420"/>
      <c r="F71" s="5361"/>
      <c r="G71" s="4813"/>
      <c r="H71" s="5355"/>
      <c r="I71" s="5358"/>
      <c r="J71" s="5394"/>
      <c r="K71" s="3214" t="s">
        <v>133</v>
      </c>
      <c r="L71" s="3047">
        <v>18.5</v>
      </c>
      <c r="M71" s="3042"/>
      <c r="N71" s="3213"/>
      <c r="O71" s="3212"/>
    </row>
    <row r="72" spans="1:22" ht="15.75" customHeight="1" thickBot="1" x14ac:dyDescent="0.25">
      <c r="A72" s="3211"/>
      <c r="B72" s="3014"/>
      <c r="C72" s="3210"/>
      <c r="D72" s="3209"/>
      <c r="E72" s="5421"/>
      <c r="F72" s="5362"/>
      <c r="G72" s="4814"/>
      <c r="H72" s="5356"/>
      <c r="I72" s="5359"/>
      <c r="J72" s="5453"/>
      <c r="K72" s="3009" t="s">
        <v>29</v>
      </c>
      <c r="L72" s="3043">
        <f>SUM(L70:L71)</f>
        <v>2692.9</v>
      </c>
      <c r="M72" s="1837"/>
      <c r="N72" s="1122"/>
      <c r="O72" s="3154"/>
    </row>
    <row r="73" spans="1:22" ht="26.25" customHeight="1" x14ac:dyDescent="0.2">
      <c r="A73" s="5414" t="s">
        <v>33</v>
      </c>
      <c r="B73" s="5417" t="s">
        <v>33</v>
      </c>
      <c r="C73" s="5409" t="s">
        <v>97</v>
      </c>
      <c r="D73" s="4418" t="s">
        <v>1154</v>
      </c>
      <c r="E73" s="5279"/>
      <c r="F73" s="5280"/>
      <c r="G73" s="4812" t="s">
        <v>124</v>
      </c>
      <c r="H73" s="5354" t="s">
        <v>40</v>
      </c>
      <c r="I73" s="5357" t="s">
        <v>261</v>
      </c>
      <c r="J73" s="3037" t="s">
        <v>1068</v>
      </c>
      <c r="K73" s="3165" t="s">
        <v>118</v>
      </c>
      <c r="L73" s="3208">
        <f>L78</f>
        <v>0</v>
      </c>
      <c r="M73" s="5466" t="s">
        <v>1153</v>
      </c>
      <c r="N73" s="5454" t="s">
        <v>75</v>
      </c>
      <c r="O73" s="5462">
        <v>23</v>
      </c>
      <c r="R73" s="3197"/>
      <c r="S73" s="3203"/>
    </row>
    <row r="74" spans="1:22" ht="22.5" customHeight="1" x14ac:dyDescent="0.2">
      <c r="A74" s="5415"/>
      <c r="B74" s="5365"/>
      <c r="C74" s="5410"/>
      <c r="D74" s="4421"/>
      <c r="E74" s="5315"/>
      <c r="F74" s="5316"/>
      <c r="G74" s="4813"/>
      <c r="H74" s="5355"/>
      <c r="I74" s="5358"/>
      <c r="J74" s="3020"/>
      <c r="K74" s="3159" t="s">
        <v>133</v>
      </c>
      <c r="L74" s="3158">
        <f>L79</f>
        <v>614.4</v>
      </c>
      <c r="M74" s="5467"/>
      <c r="N74" s="5455"/>
      <c r="O74" s="5463"/>
      <c r="R74" s="3197"/>
      <c r="S74" s="3203"/>
      <c r="T74" s="342"/>
    </row>
    <row r="75" spans="1:22" ht="26.25" customHeight="1" x14ac:dyDescent="0.2">
      <c r="A75" s="5415"/>
      <c r="B75" s="5365"/>
      <c r="C75" s="5410"/>
      <c r="D75" s="4421"/>
      <c r="E75" s="5315"/>
      <c r="F75" s="5316"/>
      <c r="G75" s="4813"/>
      <c r="H75" s="5355"/>
      <c r="I75" s="5358"/>
      <c r="J75" s="3020"/>
      <c r="K75" s="3159" t="s">
        <v>36</v>
      </c>
      <c r="L75" s="3202"/>
      <c r="M75" s="3188"/>
      <c r="N75" s="3187"/>
      <c r="O75" s="734"/>
      <c r="R75" s="3197"/>
      <c r="S75" s="3196"/>
    </row>
    <row r="76" spans="1:22" ht="22.5" customHeight="1" x14ac:dyDescent="0.2">
      <c r="A76" s="5415"/>
      <c r="B76" s="5365"/>
      <c r="C76" s="5410"/>
      <c r="D76" s="4421"/>
      <c r="E76" s="5315"/>
      <c r="F76" s="5316"/>
      <c r="G76" s="4813"/>
      <c r="H76" s="5355"/>
      <c r="I76" s="5358"/>
      <c r="J76" s="3020"/>
      <c r="K76" s="3200" t="s">
        <v>1149</v>
      </c>
      <c r="L76" s="3199">
        <f>L81</f>
        <v>0</v>
      </c>
      <c r="M76" s="3198"/>
      <c r="N76" s="3187"/>
      <c r="O76" s="623"/>
      <c r="R76" s="3197"/>
      <c r="S76" s="3196"/>
    </row>
    <row r="77" spans="1:22" ht="23.25" customHeight="1" thickBot="1" x14ac:dyDescent="0.25">
      <c r="A77" s="5416"/>
      <c r="B77" s="5418"/>
      <c r="C77" s="5427"/>
      <c r="D77" s="5281"/>
      <c r="E77" s="5282"/>
      <c r="F77" s="5283"/>
      <c r="G77" s="4814"/>
      <c r="H77" s="5356"/>
      <c r="I77" s="5359"/>
      <c r="J77" s="3010"/>
      <c r="K77" s="3194" t="s">
        <v>29</v>
      </c>
      <c r="L77" s="3193">
        <f>L73+L74+L75+L76</f>
        <v>614.4</v>
      </c>
      <c r="M77" s="3192"/>
      <c r="N77" s="3125"/>
      <c r="O77" s="1829"/>
      <c r="R77" s="3191"/>
      <c r="S77" s="3190"/>
    </row>
    <row r="78" spans="1:22" ht="26.25" customHeight="1" x14ac:dyDescent="0.2">
      <c r="A78" s="5368" t="s">
        <v>33</v>
      </c>
      <c r="B78" s="5363" t="s">
        <v>33</v>
      </c>
      <c r="C78" s="5409" t="s">
        <v>97</v>
      </c>
      <c r="D78" s="5404" t="s">
        <v>35</v>
      </c>
      <c r="E78" s="5382"/>
      <c r="F78" s="3189" t="s">
        <v>1152</v>
      </c>
      <c r="G78" s="4828" t="s">
        <v>124</v>
      </c>
      <c r="H78" s="5354" t="s">
        <v>40</v>
      </c>
      <c r="I78" s="5464" t="s">
        <v>261</v>
      </c>
      <c r="J78" s="3037" t="s">
        <v>1068</v>
      </c>
      <c r="K78" s="3104" t="s">
        <v>118</v>
      </c>
      <c r="L78" s="3137">
        <v>0</v>
      </c>
      <c r="M78" s="1461" t="s">
        <v>1151</v>
      </c>
      <c r="N78" s="3170" t="s">
        <v>434</v>
      </c>
      <c r="O78" s="627">
        <v>3650</v>
      </c>
      <c r="P78" s="342"/>
      <c r="Q78" s="342"/>
      <c r="R78" s="342"/>
      <c r="S78" s="342"/>
    </row>
    <row r="79" spans="1:22" ht="25.5" x14ac:dyDescent="0.2">
      <c r="A79" s="5370"/>
      <c r="B79" s="5365"/>
      <c r="C79" s="5410"/>
      <c r="D79" s="5405"/>
      <c r="E79" s="5399"/>
      <c r="F79" s="3186"/>
      <c r="G79" s="4829"/>
      <c r="H79" s="5355"/>
      <c r="I79" s="5465"/>
      <c r="J79" s="3020"/>
      <c r="K79" s="3093" t="s">
        <v>133</v>
      </c>
      <c r="L79" s="3140">
        <v>614.4</v>
      </c>
      <c r="M79" s="3188" t="s">
        <v>1150</v>
      </c>
      <c r="N79" s="3187" t="s">
        <v>46</v>
      </c>
      <c r="O79" s="734">
        <v>130</v>
      </c>
      <c r="Q79" s="342"/>
      <c r="R79" s="342"/>
      <c r="S79" s="342"/>
    </row>
    <row r="80" spans="1:22" x14ac:dyDescent="0.2">
      <c r="A80" s="5370"/>
      <c r="B80" s="5365"/>
      <c r="C80" s="5410"/>
      <c r="D80" s="5405"/>
      <c r="E80" s="5399"/>
      <c r="F80" s="3186"/>
      <c r="G80" s="4829"/>
      <c r="H80" s="5355"/>
      <c r="I80" s="5465"/>
      <c r="J80" s="3020"/>
      <c r="K80" s="3093" t="s">
        <v>36</v>
      </c>
      <c r="L80" s="3140"/>
      <c r="M80" s="3185"/>
      <c r="N80" s="1841"/>
      <c r="O80" s="734"/>
    </row>
    <row r="81" spans="1:22" x14ac:dyDescent="0.2">
      <c r="A81" s="5370"/>
      <c r="B81" s="5365"/>
      <c r="C81" s="5410"/>
      <c r="D81" s="5405"/>
      <c r="E81" s="5399"/>
      <c r="F81" s="3186"/>
      <c r="G81" s="4829"/>
      <c r="H81" s="5355"/>
      <c r="I81" s="5465"/>
      <c r="J81" s="3020"/>
      <c r="K81" s="3097" t="s">
        <v>1149</v>
      </c>
      <c r="L81" s="3140"/>
      <c r="M81" s="3185"/>
      <c r="N81" s="1841"/>
      <c r="O81" s="734"/>
    </row>
    <row r="82" spans="1:22" ht="24" customHeight="1" thickBot="1" x14ac:dyDescent="0.25">
      <c r="A82" s="5369"/>
      <c r="B82" s="5364"/>
      <c r="C82" s="5411"/>
      <c r="D82" s="5406"/>
      <c r="E82" s="5383"/>
      <c r="F82" s="3184"/>
      <c r="G82" s="4830"/>
      <c r="H82" s="5356"/>
      <c r="I82" s="5465"/>
      <c r="J82" s="3010"/>
      <c r="K82" s="3183" t="s">
        <v>29</v>
      </c>
      <c r="L82" s="3182">
        <f>SUM(L78:L81)</f>
        <v>614.4</v>
      </c>
      <c r="M82" s="3181"/>
      <c r="N82" s="3125"/>
      <c r="O82" s="1829"/>
    </row>
    <row r="83" spans="1:22" ht="29.45" customHeight="1" thickBot="1" x14ac:dyDescent="0.25">
      <c r="A83" s="3065" t="s">
        <v>33</v>
      </c>
      <c r="B83" s="3089" t="s">
        <v>33</v>
      </c>
      <c r="C83" s="5371" t="s">
        <v>34</v>
      </c>
      <c r="D83" s="5372"/>
      <c r="E83" s="5372"/>
      <c r="F83" s="5372"/>
      <c r="G83" s="5372"/>
      <c r="H83" s="5372"/>
      <c r="I83" s="5372"/>
      <c r="J83" s="5426"/>
      <c r="K83" s="3002" t="s">
        <v>29</v>
      </c>
      <c r="L83" s="3001">
        <f>L25+L34+L50+L69+L77</f>
        <v>3583.4</v>
      </c>
      <c r="M83" s="3180"/>
      <c r="N83" s="3179"/>
      <c r="O83" s="3178"/>
    </row>
    <row r="84" spans="1:22" ht="17.25" customHeight="1" thickBot="1" x14ac:dyDescent="0.25">
      <c r="A84" s="5368" t="s">
        <v>33</v>
      </c>
      <c r="B84" s="5363" t="s">
        <v>35</v>
      </c>
      <c r="C84" s="1597" t="s">
        <v>1148</v>
      </c>
      <c r="D84" s="658"/>
      <c r="E84" s="3177"/>
      <c r="F84" s="3174"/>
      <c r="G84" s="3173"/>
      <c r="H84" s="3176"/>
      <c r="I84" s="3175"/>
      <c r="J84" s="3174"/>
      <c r="K84" s="3174"/>
      <c r="L84" s="3174"/>
      <c r="M84" s="3173"/>
      <c r="N84" s="3173"/>
      <c r="O84" s="3172"/>
    </row>
    <row r="85" spans="1:22" ht="38.25" x14ac:dyDescent="0.2">
      <c r="A85" s="5370"/>
      <c r="B85" s="5365"/>
      <c r="C85" s="5456"/>
      <c r="D85" s="5457"/>
      <c r="E85" s="5457"/>
      <c r="F85" s="5457"/>
      <c r="G85" s="5457"/>
      <c r="H85" s="5457"/>
      <c r="I85" s="5457"/>
      <c r="J85" s="5457"/>
      <c r="K85" s="5457"/>
      <c r="L85" s="5458"/>
      <c r="M85" s="3171" t="s">
        <v>1147</v>
      </c>
      <c r="N85" s="3170" t="s">
        <v>1146</v>
      </c>
      <c r="O85" s="3169">
        <v>1</v>
      </c>
    </row>
    <row r="86" spans="1:22" ht="29.25" customHeight="1" thickBot="1" x14ac:dyDescent="0.25">
      <c r="A86" s="5369"/>
      <c r="B86" s="5364"/>
      <c r="C86" s="5459"/>
      <c r="D86" s="5460"/>
      <c r="E86" s="5460"/>
      <c r="F86" s="5460"/>
      <c r="G86" s="5460"/>
      <c r="H86" s="5460"/>
      <c r="I86" s="5460"/>
      <c r="J86" s="5460"/>
      <c r="K86" s="5460"/>
      <c r="L86" s="5461"/>
      <c r="M86" s="3168" t="s">
        <v>1145</v>
      </c>
      <c r="N86" s="3167"/>
      <c r="O86" s="3166"/>
    </row>
    <row r="87" spans="1:22" ht="26.45" customHeight="1" x14ac:dyDescent="0.2">
      <c r="A87" s="5387" t="s">
        <v>33</v>
      </c>
      <c r="B87" s="5363" t="s">
        <v>35</v>
      </c>
      <c r="C87" s="3027" t="s">
        <v>33</v>
      </c>
      <c r="D87" s="5430" t="s">
        <v>1144</v>
      </c>
      <c r="E87" s="5431"/>
      <c r="F87" s="5432"/>
      <c r="G87" s="4812" t="s">
        <v>982</v>
      </c>
      <c r="H87" s="5374" t="s">
        <v>40</v>
      </c>
      <c r="I87" s="5357" t="s">
        <v>61</v>
      </c>
      <c r="J87" s="3037" t="s">
        <v>1068</v>
      </c>
      <c r="K87" s="3165" t="s">
        <v>118</v>
      </c>
      <c r="L87" s="3164">
        <f>L92+L95+L98+L101+L105+L108+L110+L114+L117+L120+L122+L124+L126+L129+L132+L135+L137+L139+L141+L143+L145+L147+L150+L152+L154+L157+L159</f>
        <v>343.10000000000008</v>
      </c>
      <c r="M87" s="3153"/>
      <c r="N87" s="1777"/>
      <c r="O87" s="3163"/>
    </row>
    <row r="88" spans="1:22" ht="15" customHeight="1" x14ac:dyDescent="0.2">
      <c r="A88" s="5389"/>
      <c r="B88" s="5365"/>
      <c r="C88" s="3022"/>
      <c r="D88" s="5433"/>
      <c r="E88" s="5434"/>
      <c r="F88" s="5435"/>
      <c r="G88" s="4813"/>
      <c r="H88" s="5355"/>
      <c r="I88" s="5358"/>
      <c r="J88" s="3020"/>
      <c r="K88" s="3159" t="s">
        <v>133</v>
      </c>
      <c r="L88" s="3158">
        <f>L156</f>
        <v>458.1</v>
      </c>
      <c r="M88" s="3161"/>
      <c r="N88" s="3160"/>
      <c r="O88" s="1513"/>
      <c r="Q88" s="342"/>
      <c r="R88" s="342"/>
    </row>
    <row r="89" spans="1:22" ht="19.5" customHeight="1" x14ac:dyDescent="0.2">
      <c r="A89" s="5389"/>
      <c r="B89" s="5365"/>
      <c r="C89" s="3022"/>
      <c r="D89" s="5433"/>
      <c r="E89" s="5434"/>
      <c r="F89" s="5435"/>
      <c r="G89" s="4813"/>
      <c r="H89" s="5355"/>
      <c r="I89" s="5358"/>
      <c r="J89" s="3020"/>
      <c r="K89" s="3159" t="s">
        <v>154</v>
      </c>
      <c r="L89" s="3162">
        <f>L148+L160</f>
        <v>58.3</v>
      </c>
      <c r="M89" s="3161"/>
      <c r="N89" s="3160"/>
      <c r="O89" s="1513"/>
      <c r="V89" s="342"/>
    </row>
    <row r="90" spans="1:22" ht="22.5" customHeight="1" x14ac:dyDescent="0.2">
      <c r="A90" s="5389"/>
      <c r="B90" s="5365"/>
      <c r="C90" s="3022"/>
      <c r="D90" s="5433"/>
      <c r="E90" s="5434"/>
      <c r="F90" s="5435"/>
      <c r="G90" s="4813"/>
      <c r="H90" s="5355"/>
      <c r="I90" s="5358"/>
      <c r="J90" s="3020"/>
      <c r="K90" s="3159"/>
      <c r="L90" s="3158"/>
      <c r="M90" s="1587"/>
      <c r="N90" s="1332"/>
      <c r="O90" s="3157"/>
    </row>
    <row r="91" spans="1:22" ht="25.5" customHeight="1" thickBot="1" x14ac:dyDescent="0.25">
      <c r="A91" s="5388"/>
      <c r="B91" s="5364"/>
      <c r="C91" s="3013"/>
      <c r="D91" s="5436"/>
      <c r="E91" s="5437"/>
      <c r="F91" s="5438"/>
      <c r="G91" s="4814"/>
      <c r="H91" s="5375"/>
      <c r="I91" s="5359"/>
      <c r="J91" s="3010"/>
      <c r="K91" s="3156" t="s">
        <v>29</v>
      </c>
      <c r="L91" s="3155">
        <f>L87+L88+L89+L90</f>
        <v>859.5</v>
      </c>
      <c r="M91" s="1837"/>
      <c r="N91" s="1122"/>
      <c r="O91" s="3154"/>
    </row>
    <row r="92" spans="1:22" ht="33" customHeight="1" x14ac:dyDescent="0.2">
      <c r="A92" s="5387" t="s">
        <v>33</v>
      </c>
      <c r="B92" s="5363" t="s">
        <v>35</v>
      </c>
      <c r="C92" s="5409" t="s">
        <v>33</v>
      </c>
      <c r="D92" s="5404" t="s">
        <v>33</v>
      </c>
      <c r="E92" s="5382"/>
      <c r="F92" s="5400" t="s">
        <v>1143</v>
      </c>
      <c r="G92" s="4812" t="s">
        <v>982</v>
      </c>
      <c r="H92" s="5354" t="s">
        <v>40</v>
      </c>
      <c r="I92" s="3038" t="s">
        <v>61</v>
      </c>
      <c r="J92" s="5393" t="s">
        <v>1108</v>
      </c>
      <c r="K92" s="3127" t="s">
        <v>118</v>
      </c>
      <c r="L92" s="3137">
        <v>2.5</v>
      </c>
      <c r="M92" s="3153" t="s">
        <v>1142</v>
      </c>
      <c r="N92" s="1777" t="s">
        <v>46</v>
      </c>
      <c r="O92" s="1762">
        <v>10000</v>
      </c>
    </row>
    <row r="93" spans="1:22" ht="18.75" customHeight="1" x14ac:dyDescent="0.2">
      <c r="A93" s="5389"/>
      <c r="B93" s="5365"/>
      <c r="C93" s="5410"/>
      <c r="D93" s="5405"/>
      <c r="E93" s="5399"/>
      <c r="F93" s="5402"/>
      <c r="G93" s="4813"/>
      <c r="H93" s="5355"/>
      <c r="I93" s="842"/>
      <c r="J93" s="5394"/>
      <c r="K93" s="3141" t="s">
        <v>133</v>
      </c>
      <c r="L93" s="3140"/>
      <c r="M93" s="1494"/>
      <c r="N93" s="892"/>
      <c r="O93" s="400"/>
    </row>
    <row r="94" spans="1:22" ht="13.5" thickBot="1" x14ac:dyDescent="0.25">
      <c r="A94" s="5388"/>
      <c r="B94" s="5364"/>
      <c r="C94" s="5411"/>
      <c r="D94" s="5406"/>
      <c r="E94" s="5383"/>
      <c r="F94" s="5401"/>
      <c r="G94" s="4814"/>
      <c r="H94" s="5355"/>
      <c r="I94" s="3011"/>
      <c r="J94" s="5453"/>
      <c r="K94" s="3144" t="s">
        <v>29</v>
      </c>
      <c r="L94" s="3129">
        <f>SUM(L92:L93)</f>
        <v>2.5</v>
      </c>
      <c r="M94" s="1497"/>
      <c r="N94" s="3145"/>
      <c r="O94" s="391"/>
    </row>
    <row r="95" spans="1:22" ht="38.25" x14ac:dyDescent="0.2">
      <c r="A95" s="5387" t="s">
        <v>33</v>
      </c>
      <c r="B95" s="5363" t="s">
        <v>35</v>
      </c>
      <c r="C95" s="5409" t="s">
        <v>33</v>
      </c>
      <c r="D95" s="5404" t="s">
        <v>35</v>
      </c>
      <c r="E95" s="5382"/>
      <c r="F95" s="5400" t="s">
        <v>1141</v>
      </c>
      <c r="G95" s="4812" t="s">
        <v>982</v>
      </c>
      <c r="H95" s="5355"/>
      <c r="I95" s="5357" t="s">
        <v>61</v>
      </c>
      <c r="J95" s="4110" t="s">
        <v>1100</v>
      </c>
      <c r="K95" s="3127" t="s">
        <v>118</v>
      </c>
      <c r="L95" s="3137">
        <v>25</v>
      </c>
      <c r="M95" s="3153" t="s">
        <v>1140</v>
      </c>
      <c r="N95" s="413" t="s">
        <v>46</v>
      </c>
      <c r="O95" s="1762">
        <v>5750</v>
      </c>
    </row>
    <row r="96" spans="1:22" x14ac:dyDescent="0.2">
      <c r="A96" s="5389"/>
      <c r="B96" s="5365"/>
      <c r="C96" s="5410"/>
      <c r="D96" s="5405"/>
      <c r="E96" s="5399"/>
      <c r="F96" s="5402"/>
      <c r="G96" s="4813"/>
      <c r="H96" s="5355"/>
      <c r="I96" s="5358"/>
      <c r="J96" s="4818"/>
      <c r="K96" s="3141" t="s">
        <v>133</v>
      </c>
      <c r="L96" s="3140"/>
      <c r="M96" s="1494"/>
      <c r="N96" s="3139"/>
      <c r="O96" s="3138"/>
    </row>
    <row r="97" spans="1:18" ht="13.5" thickBot="1" x14ac:dyDescent="0.25">
      <c r="A97" s="5388"/>
      <c r="B97" s="5364"/>
      <c r="C97" s="5411"/>
      <c r="D97" s="5406"/>
      <c r="E97" s="5383"/>
      <c r="F97" s="5401"/>
      <c r="G97" s="4814"/>
      <c r="H97" s="5356"/>
      <c r="I97" s="5359"/>
      <c r="J97" s="4111"/>
      <c r="K97" s="3144" t="s">
        <v>29</v>
      </c>
      <c r="L97" s="3129">
        <f>SUM(L95:L96)</f>
        <v>25</v>
      </c>
      <c r="M97" s="1497"/>
      <c r="N97" s="3136"/>
      <c r="O97" s="3128"/>
    </row>
    <row r="98" spans="1:18" ht="26.25" customHeight="1" x14ac:dyDescent="0.2">
      <c r="A98" s="5387" t="s">
        <v>33</v>
      </c>
      <c r="B98" s="5363" t="s">
        <v>35</v>
      </c>
      <c r="C98" s="5409" t="s">
        <v>33</v>
      </c>
      <c r="D98" s="5404" t="s">
        <v>103</v>
      </c>
      <c r="E98" s="5382"/>
      <c r="F98" s="5400" t="s">
        <v>1139</v>
      </c>
      <c r="G98" s="4812" t="s">
        <v>982</v>
      </c>
      <c r="H98" s="5354" t="s">
        <v>40</v>
      </c>
      <c r="I98" s="5357" t="s">
        <v>61</v>
      </c>
      <c r="J98" s="4110" t="s">
        <v>1100</v>
      </c>
      <c r="K98" s="3127" t="s">
        <v>118</v>
      </c>
      <c r="L98" s="3137">
        <v>24.2</v>
      </c>
      <c r="M98" s="3153" t="s">
        <v>1139</v>
      </c>
      <c r="N98" s="1777"/>
      <c r="O98" s="1762">
        <v>0</v>
      </c>
    </row>
    <row r="99" spans="1:18" x14ac:dyDescent="0.2">
      <c r="A99" s="5389"/>
      <c r="B99" s="5365"/>
      <c r="C99" s="5410"/>
      <c r="D99" s="5405"/>
      <c r="E99" s="5399"/>
      <c r="F99" s="5402"/>
      <c r="G99" s="4813"/>
      <c r="H99" s="5355"/>
      <c r="I99" s="5358"/>
      <c r="J99" s="4818"/>
      <c r="K99" s="3141" t="s">
        <v>133</v>
      </c>
      <c r="L99" s="3140">
        <v>0</v>
      </c>
      <c r="M99" s="1494"/>
      <c r="N99" s="3139"/>
      <c r="O99" s="3138"/>
    </row>
    <row r="100" spans="1:18" ht="13.5" thickBot="1" x14ac:dyDescent="0.25">
      <c r="A100" s="5388"/>
      <c r="B100" s="5364"/>
      <c r="C100" s="5411"/>
      <c r="D100" s="5406"/>
      <c r="E100" s="5383"/>
      <c r="F100" s="5401"/>
      <c r="G100" s="4814"/>
      <c r="H100" s="5355"/>
      <c r="I100" s="5359"/>
      <c r="J100" s="4111"/>
      <c r="K100" s="3144" t="s">
        <v>29</v>
      </c>
      <c r="L100" s="3129">
        <f>SUM(L98:L99)</f>
        <v>24.2</v>
      </c>
      <c r="M100" s="1497"/>
      <c r="N100" s="3136"/>
      <c r="O100" s="3128"/>
    </row>
    <row r="101" spans="1:18" ht="25.5" x14ac:dyDescent="0.2">
      <c r="A101" s="5387" t="s">
        <v>33</v>
      </c>
      <c r="B101" s="5363" t="s">
        <v>35</v>
      </c>
      <c r="C101" s="5409" t="s">
        <v>33</v>
      </c>
      <c r="D101" s="5404" t="s">
        <v>101</v>
      </c>
      <c r="E101" s="5382"/>
      <c r="F101" s="5400" t="s">
        <v>1138</v>
      </c>
      <c r="G101" s="4812" t="s">
        <v>982</v>
      </c>
      <c r="H101" s="5355"/>
      <c r="I101" s="5357" t="s">
        <v>61</v>
      </c>
      <c r="J101" s="4110" t="s">
        <v>1079</v>
      </c>
      <c r="K101" s="3127" t="s">
        <v>118</v>
      </c>
      <c r="L101" s="3137">
        <v>29.6</v>
      </c>
      <c r="M101" s="3034" t="s">
        <v>1137</v>
      </c>
      <c r="N101" s="1777" t="s">
        <v>46</v>
      </c>
      <c r="O101" s="1762">
        <v>2100</v>
      </c>
      <c r="R101" s="342"/>
    </row>
    <row r="102" spans="1:18" x14ac:dyDescent="0.2">
      <c r="A102" s="5389"/>
      <c r="B102" s="5365"/>
      <c r="C102" s="5410"/>
      <c r="D102" s="5405"/>
      <c r="E102" s="5399"/>
      <c r="F102" s="5402"/>
      <c r="G102" s="4813"/>
      <c r="H102" s="5355"/>
      <c r="I102" s="5358"/>
      <c r="J102" s="4818"/>
      <c r="K102" s="3152" t="s">
        <v>154</v>
      </c>
      <c r="L102" s="3140"/>
      <c r="M102" s="1494"/>
      <c r="N102" s="3139"/>
      <c r="O102" s="3138"/>
    </row>
    <row r="103" spans="1:18" x14ac:dyDescent="0.2">
      <c r="A103" s="5389"/>
      <c r="B103" s="5365"/>
      <c r="C103" s="5410"/>
      <c r="D103" s="5405"/>
      <c r="E103" s="5399"/>
      <c r="F103" s="5402"/>
      <c r="G103" s="4813"/>
      <c r="H103" s="5355"/>
      <c r="I103" s="5358"/>
      <c r="J103" s="4818"/>
      <c r="K103" s="3141" t="s">
        <v>133</v>
      </c>
      <c r="L103" s="3140"/>
      <c r="M103" s="1494"/>
      <c r="N103" s="3139"/>
      <c r="O103" s="3138"/>
    </row>
    <row r="104" spans="1:18" ht="13.5" customHeight="1" thickBot="1" x14ac:dyDescent="0.25">
      <c r="A104" s="5388"/>
      <c r="B104" s="5364"/>
      <c r="C104" s="5411"/>
      <c r="D104" s="5406"/>
      <c r="E104" s="5383"/>
      <c r="F104" s="5401"/>
      <c r="G104" s="4814"/>
      <c r="H104" s="5356"/>
      <c r="I104" s="5359"/>
      <c r="J104" s="4111"/>
      <c r="K104" s="3144" t="s">
        <v>29</v>
      </c>
      <c r="L104" s="3129">
        <f>SUM(L101:L103)</f>
        <v>29.6</v>
      </c>
      <c r="M104" s="1497"/>
      <c r="N104" s="3136"/>
      <c r="O104" s="3128"/>
    </row>
    <row r="105" spans="1:18" ht="28.5" customHeight="1" x14ac:dyDescent="0.2">
      <c r="A105" s="5387" t="s">
        <v>33</v>
      </c>
      <c r="B105" s="5363" t="s">
        <v>35</v>
      </c>
      <c r="C105" s="5409" t="s">
        <v>33</v>
      </c>
      <c r="D105" s="5404" t="s">
        <v>97</v>
      </c>
      <c r="E105" s="5382"/>
      <c r="F105" s="5400" t="s">
        <v>1136</v>
      </c>
      <c r="G105" s="4812" t="s">
        <v>982</v>
      </c>
      <c r="H105" s="5354" t="s">
        <v>40</v>
      </c>
      <c r="I105" s="5357" t="s">
        <v>61</v>
      </c>
      <c r="J105" s="4110" t="s">
        <v>1113</v>
      </c>
      <c r="K105" s="3127" t="s">
        <v>118</v>
      </c>
      <c r="L105" s="3137">
        <v>5</v>
      </c>
      <c r="M105" s="3034" t="s">
        <v>1135</v>
      </c>
      <c r="N105" s="1777" t="s">
        <v>434</v>
      </c>
      <c r="O105" s="1623">
        <v>525</v>
      </c>
    </row>
    <row r="106" spans="1:18" ht="12.75" customHeight="1" x14ac:dyDescent="0.2">
      <c r="A106" s="5389"/>
      <c r="B106" s="5365"/>
      <c r="C106" s="5410"/>
      <c r="D106" s="5405"/>
      <c r="E106" s="5399"/>
      <c r="F106" s="5402"/>
      <c r="G106" s="4813"/>
      <c r="H106" s="5355"/>
      <c r="I106" s="5358"/>
      <c r="J106" s="4818"/>
      <c r="K106" s="3141" t="s">
        <v>133</v>
      </c>
      <c r="L106" s="3140"/>
      <c r="M106" s="1494"/>
      <c r="N106" s="3139"/>
      <c r="O106" s="3138"/>
    </row>
    <row r="107" spans="1:18" ht="19.5" customHeight="1" thickBot="1" x14ac:dyDescent="0.25">
      <c r="A107" s="5388"/>
      <c r="B107" s="5364"/>
      <c r="C107" s="5411"/>
      <c r="D107" s="5406"/>
      <c r="E107" s="5383"/>
      <c r="F107" s="5401"/>
      <c r="G107" s="4814"/>
      <c r="H107" s="5355"/>
      <c r="I107" s="5359"/>
      <c r="J107" s="4111"/>
      <c r="K107" s="3144" t="s">
        <v>29</v>
      </c>
      <c r="L107" s="3129">
        <f>SUM(L105:L106)</f>
        <v>5</v>
      </c>
      <c r="M107" s="1497"/>
      <c r="N107" s="3136"/>
      <c r="O107" s="3128"/>
    </row>
    <row r="108" spans="1:18" ht="25.5" x14ac:dyDescent="0.2">
      <c r="A108" s="5387" t="s">
        <v>33</v>
      </c>
      <c r="B108" s="5363" t="s">
        <v>35</v>
      </c>
      <c r="C108" s="5409" t="s">
        <v>33</v>
      </c>
      <c r="D108" s="5404" t="s">
        <v>91</v>
      </c>
      <c r="E108" s="5382"/>
      <c r="F108" s="5400" t="s">
        <v>1134</v>
      </c>
      <c r="G108" s="4812" t="s">
        <v>982</v>
      </c>
      <c r="H108" s="5355"/>
      <c r="I108" s="5357" t="s">
        <v>61</v>
      </c>
      <c r="J108" s="4110" t="s">
        <v>1118</v>
      </c>
      <c r="K108" s="3127" t="s">
        <v>118</v>
      </c>
      <c r="L108" s="3133">
        <v>5.4</v>
      </c>
      <c r="M108" s="3034" t="s">
        <v>1133</v>
      </c>
      <c r="N108" s="1777" t="s">
        <v>46</v>
      </c>
      <c r="O108" s="1762">
        <v>1</v>
      </c>
    </row>
    <row r="109" spans="1:18" ht="16.5" customHeight="1" thickBot="1" x14ac:dyDescent="0.25">
      <c r="A109" s="5388"/>
      <c r="B109" s="5364"/>
      <c r="C109" s="5411"/>
      <c r="D109" s="5406"/>
      <c r="E109" s="5383"/>
      <c r="F109" s="5401"/>
      <c r="G109" s="4814"/>
      <c r="H109" s="5356"/>
      <c r="I109" s="5359"/>
      <c r="J109" s="4111"/>
      <c r="K109" s="3144" t="s">
        <v>29</v>
      </c>
      <c r="L109" s="3129">
        <f>SUM(L108:L108)</f>
        <v>5.4</v>
      </c>
      <c r="M109" s="1497"/>
      <c r="N109" s="3136"/>
      <c r="O109" s="3128"/>
    </row>
    <row r="110" spans="1:18" ht="30" customHeight="1" x14ac:dyDescent="0.2">
      <c r="A110" s="5387" t="s">
        <v>33</v>
      </c>
      <c r="B110" s="5363" t="s">
        <v>35</v>
      </c>
      <c r="C110" s="5409" t="s">
        <v>33</v>
      </c>
      <c r="D110" s="5404" t="s">
        <v>88</v>
      </c>
      <c r="E110" s="5382"/>
      <c r="F110" s="5400" t="s">
        <v>1132</v>
      </c>
      <c r="G110" s="4812" t="s">
        <v>982</v>
      </c>
      <c r="H110" s="5354" t="s">
        <v>40</v>
      </c>
      <c r="I110" s="5357" t="s">
        <v>61</v>
      </c>
      <c r="J110" s="4110" t="s">
        <v>1131</v>
      </c>
      <c r="K110" s="3127" t="s">
        <v>118</v>
      </c>
      <c r="L110" s="3137">
        <v>20</v>
      </c>
      <c r="M110" s="5423" t="s">
        <v>1130</v>
      </c>
      <c r="N110" s="1777" t="s">
        <v>46</v>
      </c>
      <c r="O110" s="1762">
        <v>5</v>
      </c>
    </row>
    <row r="111" spans="1:18" x14ac:dyDescent="0.2">
      <c r="A111" s="5389"/>
      <c r="B111" s="5365"/>
      <c r="C111" s="5410"/>
      <c r="D111" s="5405"/>
      <c r="E111" s="5399"/>
      <c r="F111" s="5402"/>
      <c r="G111" s="4813"/>
      <c r="H111" s="5355"/>
      <c r="I111" s="5358"/>
      <c r="J111" s="4818"/>
      <c r="K111" s="3152" t="s">
        <v>154</v>
      </c>
      <c r="L111" s="3140"/>
      <c r="M111" s="4524"/>
      <c r="N111" s="3139"/>
      <c r="O111" s="3138"/>
    </row>
    <row r="112" spans="1:18" x14ac:dyDescent="0.2">
      <c r="A112" s="5389"/>
      <c r="B112" s="5365"/>
      <c r="C112" s="5410"/>
      <c r="D112" s="5405"/>
      <c r="E112" s="5399"/>
      <c r="F112" s="5402"/>
      <c r="G112" s="4813"/>
      <c r="H112" s="5355"/>
      <c r="I112" s="5358"/>
      <c r="J112" s="4818"/>
      <c r="K112" s="3141" t="s">
        <v>133</v>
      </c>
      <c r="L112" s="3140"/>
      <c r="M112" s="1494"/>
      <c r="N112" s="3139"/>
      <c r="O112" s="3138"/>
    </row>
    <row r="113" spans="1:20" ht="13.5" thickBot="1" x14ac:dyDescent="0.25">
      <c r="A113" s="5388"/>
      <c r="B113" s="5364"/>
      <c r="C113" s="5411"/>
      <c r="D113" s="5406"/>
      <c r="E113" s="5383"/>
      <c r="F113" s="5401"/>
      <c r="G113" s="4814"/>
      <c r="H113" s="5355"/>
      <c r="I113" s="5359"/>
      <c r="J113" s="4111"/>
      <c r="K113" s="3144" t="s">
        <v>29</v>
      </c>
      <c r="L113" s="3129">
        <f>SUM(L110:L112)</f>
        <v>20</v>
      </c>
      <c r="M113" s="1497"/>
      <c r="N113" s="3136"/>
      <c r="O113" s="3128"/>
    </row>
    <row r="114" spans="1:20" ht="25.5" x14ac:dyDescent="0.2">
      <c r="A114" s="5387" t="s">
        <v>33</v>
      </c>
      <c r="B114" s="5363" t="s">
        <v>35</v>
      </c>
      <c r="C114" s="5409" t="s">
        <v>33</v>
      </c>
      <c r="D114" s="5404" t="s">
        <v>83</v>
      </c>
      <c r="E114" s="5382"/>
      <c r="F114" s="5400" t="s">
        <v>1129</v>
      </c>
      <c r="G114" s="4812" t="s">
        <v>982</v>
      </c>
      <c r="H114" s="5355"/>
      <c r="I114" s="5357" t="s">
        <v>61</v>
      </c>
      <c r="J114" s="4110" t="s">
        <v>1068</v>
      </c>
      <c r="K114" s="3127" t="s">
        <v>118</v>
      </c>
      <c r="L114" s="3151">
        <v>24.2</v>
      </c>
      <c r="M114" s="3034" t="s">
        <v>1128</v>
      </c>
      <c r="N114" s="1777" t="s">
        <v>46</v>
      </c>
      <c r="O114" s="1762">
        <v>48</v>
      </c>
      <c r="R114" s="342"/>
    </row>
    <row r="115" spans="1:20" x14ac:dyDescent="0.2">
      <c r="A115" s="5389"/>
      <c r="B115" s="5365"/>
      <c r="C115" s="5410"/>
      <c r="D115" s="5405"/>
      <c r="E115" s="5399"/>
      <c r="F115" s="5402"/>
      <c r="G115" s="4813"/>
      <c r="H115" s="5355"/>
      <c r="I115" s="5358"/>
      <c r="J115" s="4818"/>
      <c r="K115" s="3141" t="s">
        <v>133</v>
      </c>
      <c r="L115" s="3140"/>
      <c r="M115" s="1494"/>
      <c r="N115" s="3139"/>
      <c r="O115" s="3138"/>
      <c r="R115" s="342"/>
    </row>
    <row r="116" spans="1:20" ht="13.5" thickBot="1" x14ac:dyDescent="0.25">
      <c r="A116" s="5388"/>
      <c r="B116" s="5364"/>
      <c r="C116" s="5411"/>
      <c r="D116" s="5406"/>
      <c r="E116" s="5383"/>
      <c r="F116" s="5401"/>
      <c r="G116" s="4814"/>
      <c r="H116" s="5356"/>
      <c r="I116" s="5359"/>
      <c r="J116" s="4111"/>
      <c r="K116" s="3144" t="s">
        <v>29</v>
      </c>
      <c r="L116" s="3129">
        <f>SUM(L114:L115)</f>
        <v>24.2</v>
      </c>
      <c r="M116" s="1497"/>
      <c r="N116" s="3136"/>
      <c r="O116" s="3128"/>
      <c r="R116" s="342"/>
    </row>
    <row r="117" spans="1:20" ht="25.5" x14ac:dyDescent="0.2">
      <c r="A117" s="5387" t="s">
        <v>33</v>
      </c>
      <c r="B117" s="5363" t="s">
        <v>35</v>
      </c>
      <c r="C117" s="5409" t="s">
        <v>33</v>
      </c>
      <c r="D117" s="5404" t="s">
        <v>80</v>
      </c>
      <c r="E117" s="5382"/>
      <c r="F117" s="5400" t="s">
        <v>1127</v>
      </c>
      <c r="G117" s="4812" t="s">
        <v>982</v>
      </c>
      <c r="H117" s="5354" t="s">
        <v>40</v>
      </c>
      <c r="I117" s="5357" t="s">
        <v>61</v>
      </c>
      <c r="J117" s="4110" t="s">
        <v>1108</v>
      </c>
      <c r="K117" s="3127" t="s">
        <v>118</v>
      </c>
      <c r="L117" s="3150">
        <v>9.4</v>
      </c>
      <c r="M117" s="1461" t="s">
        <v>1126</v>
      </c>
      <c r="N117" s="1777" t="s">
        <v>46</v>
      </c>
      <c r="O117" s="1762">
        <v>48</v>
      </c>
      <c r="R117" s="342"/>
    </row>
    <row r="118" spans="1:20" x14ac:dyDescent="0.2">
      <c r="A118" s="5389"/>
      <c r="B118" s="5365"/>
      <c r="C118" s="5410"/>
      <c r="D118" s="5405"/>
      <c r="E118" s="5399"/>
      <c r="F118" s="5402"/>
      <c r="G118" s="4813"/>
      <c r="H118" s="5355"/>
      <c r="I118" s="5358"/>
      <c r="J118" s="4818"/>
      <c r="K118" s="3141" t="s">
        <v>133</v>
      </c>
      <c r="L118" s="3140"/>
      <c r="M118" s="1494"/>
      <c r="N118" s="3139"/>
      <c r="O118" s="3138"/>
      <c r="R118" s="342"/>
    </row>
    <row r="119" spans="1:20" ht="13.5" thickBot="1" x14ac:dyDescent="0.25">
      <c r="A119" s="5388"/>
      <c r="B119" s="5364"/>
      <c r="C119" s="5411"/>
      <c r="D119" s="5406"/>
      <c r="E119" s="5383"/>
      <c r="F119" s="5401"/>
      <c r="G119" s="4814"/>
      <c r="H119" s="5355"/>
      <c r="I119" s="5359"/>
      <c r="J119" s="4111"/>
      <c r="K119" s="3144" t="s">
        <v>29</v>
      </c>
      <c r="L119" s="3129">
        <f>SUM(L117:L118)</f>
        <v>9.4</v>
      </c>
      <c r="M119" s="1497"/>
      <c r="N119" s="3136"/>
      <c r="O119" s="3128"/>
      <c r="R119" s="342"/>
    </row>
    <row r="120" spans="1:20" ht="24.75" customHeight="1" x14ac:dyDescent="0.2">
      <c r="A120" s="5387" t="s">
        <v>33</v>
      </c>
      <c r="B120" s="5363" t="s">
        <v>35</v>
      </c>
      <c r="C120" s="5409" t="s">
        <v>33</v>
      </c>
      <c r="D120" s="5404" t="s">
        <v>74</v>
      </c>
      <c r="E120" s="5382"/>
      <c r="F120" s="5400" t="s">
        <v>1125</v>
      </c>
      <c r="G120" s="4812" t="s">
        <v>982</v>
      </c>
      <c r="H120" s="5355"/>
      <c r="I120" s="5357" t="s">
        <v>61</v>
      </c>
      <c r="J120" s="4110" t="s">
        <v>1113</v>
      </c>
      <c r="K120" s="3127" t="s">
        <v>118</v>
      </c>
      <c r="L120" s="3137">
        <v>0.3</v>
      </c>
      <c r="M120" s="1461" t="s">
        <v>1124</v>
      </c>
      <c r="N120" s="1777" t="s">
        <v>46</v>
      </c>
      <c r="O120" s="1762">
        <v>3</v>
      </c>
      <c r="R120" s="342"/>
    </row>
    <row r="121" spans="1:20" ht="13.5" thickBot="1" x14ac:dyDescent="0.25">
      <c r="A121" s="5388"/>
      <c r="B121" s="5364"/>
      <c r="C121" s="5411"/>
      <c r="D121" s="5406"/>
      <c r="E121" s="5383"/>
      <c r="F121" s="5401"/>
      <c r="G121" s="4814"/>
      <c r="H121" s="5355"/>
      <c r="I121" s="5359"/>
      <c r="J121" s="4111"/>
      <c r="K121" s="3144" t="s">
        <v>29</v>
      </c>
      <c r="L121" s="3129">
        <f>SUM(L120)</f>
        <v>0.3</v>
      </c>
      <c r="M121" s="1497"/>
      <c r="N121" s="3136"/>
      <c r="O121" s="3128"/>
      <c r="R121" s="342"/>
    </row>
    <row r="122" spans="1:20" ht="30" customHeight="1" x14ac:dyDescent="0.2">
      <c r="A122" s="5387" t="s">
        <v>33</v>
      </c>
      <c r="B122" s="5363" t="s">
        <v>35</v>
      </c>
      <c r="C122" s="5409" t="s">
        <v>33</v>
      </c>
      <c r="D122" s="5404" t="s">
        <v>68</v>
      </c>
      <c r="E122" s="5382"/>
      <c r="F122" s="5400" t="s">
        <v>1123</v>
      </c>
      <c r="G122" s="4812" t="s">
        <v>982</v>
      </c>
      <c r="H122" s="5355"/>
      <c r="I122" s="5357" t="s">
        <v>61</v>
      </c>
      <c r="J122" s="4110" t="s">
        <v>1084</v>
      </c>
      <c r="K122" s="3127" t="s">
        <v>118</v>
      </c>
      <c r="L122" s="3137">
        <v>4</v>
      </c>
      <c r="M122" s="1461" t="s">
        <v>1122</v>
      </c>
      <c r="N122" s="1777" t="s">
        <v>46</v>
      </c>
      <c r="O122" s="1762">
        <v>4</v>
      </c>
      <c r="R122" s="342"/>
    </row>
    <row r="123" spans="1:20" ht="13.5" thickBot="1" x14ac:dyDescent="0.25">
      <c r="A123" s="5388"/>
      <c r="B123" s="5364"/>
      <c r="C123" s="5411"/>
      <c r="D123" s="5406"/>
      <c r="E123" s="5383"/>
      <c r="F123" s="5401"/>
      <c r="G123" s="4813"/>
      <c r="H123" s="5356"/>
      <c r="I123" s="5359"/>
      <c r="J123" s="4111"/>
      <c r="K123" s="3144" t="s">
        <v>29</v>
      </c>
      <c r="L123" s="3129">
        <f>SUM(L122)</f>
        <v>4</v>
      </c>
      <c r="M123" s="1497"/>
      <c r="N123" s="3136"/>
      <c r="O123" s="3128"/>
      <c r="R123" s="342"/>
    </row>
    <row r="124" spans="1:20" ht="30.75" customHeight="1" thickBot="1" x14ac:dyDescent="0.25">
      <c r="A124" s="5387" t="s">
        <v>33</v>
      </c>
      <c r="B124" s="5363" t="s">
        <v>35</v>
      </c>
      <c r="C124" s="5409" t="s">
        <v>33</v>
      </c>
      <c r="D124" s="5404" t="s">
        <v>61</v>
      </c>
      <c r="E124" s="5407"/>
      <c r="F124" s="5400" t="s">
        <v>1120</v>
      </c>
      <c r="G124" s="4812" t="s">
        <v>982</v>
      </c>
      <c r="H124" s="5374" t="s">
        <v>40</v>
      </c>
      <c r="I124" s="5357" t="s">
        <v>61</v>
      </c>
      <c r="J124" s="4110" t="s">
        <v>1121</v>
      </c>
      <c r="K124" s="3149" t="s">
        <v>118</v>
      </c>
      <c r="L124" s="3148">
        <v>2.1</v>
      </c>
      <c r="M124" s="1461" t="s">
        <v>1120</v>
      </c>
      <c r="N124" s="1777" t="s">
        <v>46</v>
      </c>
      <c r="O124" s="1762">
        <v>1</v>
      </c>
      <c r="R124" s="342"/>
    </row>
    <row r="125" spans="1:20" ht="17.25" customHeight="1" thickBot="1" x14ac:dyDescent="0.25">
      <c r="A125" s="5388"/>
      <c r="B125" s="5364"/>
      <c r="C125" s="5411"/>
      <c r="D125" s="5406"/>
      <c r="E125" s="5408"/>
      <c r="F125" s="5401"/>
      <c r="G125" s="4813"/>
      <c r="H125" s="5355"/>
      <c r="I125" s="5359"/>
      <c r="J125" s="4111"/>
      <c r="K125" s="3147" t="s">
        <v>29</v>
      </c>
      <c r="L125" s="3146">
        <f>SUM(L124)</f>
        <v>2.1</v>
      </c>
      <c r="M125" s="1497"/>
      <c r="N125" s="3145"/>
      <c r="O125" s="391"/>
    </row>
    <row r="126" spans="1:20" ht="24.75" customHeight="1" x14ac:dyDescent="0.2">
      <c r="A126" s="5387" t="s">
        <v>33</v>
      </c>
      <c r="B126" s="5363" t="s">
        <v>35</v>
      </c>
      <c r="C126" s="5409" t="s">
        <v>33</v>
      </c>
      <c r="D126" s="5404" t="s">
        <v>56</v>
      </c>
      <c r="E126" s="5382"/>
      <c r="F126" s="5400" t="s">
        <v>1119</v>
      </c>
      <c r="G126" s="4812" t="s">
        <v>982</v>
      </c>
      <c r="H126" s="5355"/>
      <c r="I126" s="5357" t="s">
        <v>61</v>
      </c>
      <c r="J126" s="4110" t="s">
        <v>1118</v>
      </c>
      <c r="K126" s="3127" t="s">
        <v>118</v>
      </c>
      <c r="L126" s="3137">
        <v>40</v>
      </c>
      <c r="M126" s="5423" t="s">
        <v>1117</v>
      </c>
      <c r="N126" s="1777" t="s">
        <v>434</v>
      </c>
      <c r="O126" s="1762">
        <v>8</v>
      </c>
      <c r="P126" s="1725"/>
      <c r="R126" s="342"/>
      <c r="T126" s="342"/>
    </row>
    <row r="127" spans="1:20" ht="14.45" customHeight="1" x14ac:dyDescent="0.2">
      <c r="A127" s="5389"/>
      <c r="B127" s="5365"/>
      <c r="C127" s="5410"/>
      <c r="D127" s="5405"/>
      <c r="E127" s="5399"/>
      <c r="F127" s="5402"/>
      <c r="G127" s="4813"/>
      <c r="H127" s="5355"/>
      <c r="I127" s="5358"/>
      <c r="J127" s="4818"/>
      <c r="K127" s="3141" t="s">
        <v>133</v>
      </c>
      <c r="L127" s="3140"/>
      <c r="M127" s="5468"/>
      <c r="N127" s="3139"/>
      <c r="O127" s="3138"/>
    </row>
    <row r="128" spans="1:20" ht="15" customHeight="1" thickBot="1" x14ac:dyDescent="0.25">
      <c r="A128" s="5388"/>
      <c r="B128" s="5364"/>
      <c r="C128" s="5411"/>
      <c r="D128" s="5406"/>
      <c r="E128" s="5383"/>
      <c r="F128" s="5401"/>
      <c r="G128" s="4814"/>
      <c r="H128" s="5375"/>
      <c r="I128" s="5359"/>
      <c r="J128" s="4111"/>
      <c r="K128" s="3130" t="s">
        <v>29</v>
      </c>
      <c r="L128" s="3129">
        <f>SUM(L126:L127)</f>
        <v>40</v>
      </c>
      <c r="M128" s="5469"/>
      <c r="N128" s="3136"/>
      <c r="O128" s="3128"/>
    </row>
    <row r="129" spans="1:24" ht="39" hidden="1" customHeight="1" x14ac:dyDescent="0.2">
      <c r="A129" s="5387" t="s">
        <v>33</v>
      </c>
      <c r="B129" s="5363" t="s">
        <v>35</v>
      </c>
      <c r="C129" s="5409" t="s">
        <v>33</v>
      </c>
      <c r="D129" s="5404" t="s">
        <v>52</v>
      </c>
      <c r="E129" s="5382"/>
      <c r="F129" s="5400" t="s">
        <v>1116</v>
      </c>
      <c r="G129" s="4812" t="s">
        <v>982</v>
      </c>
      <c r="H129" s="5354" t="s">
        <v>40</v>
      </c>
      <c r="I129" s="5357" t="s">
        <v>61</v>
      </c>
      <c r="J129" s="5393" t="s">
        <v>1100</v>
      </c>
      <c r="K129" s="3127" t="s">
        <v>118</v>
      </c>
      <c r="L129" s="3137">
        <v>0</v>
      </c>
      <c r="M129" s="1461" t="s">
        <v>1115</v>
      </c>
      <c r="N129" s="1777" t="s">
        <v>434</v>
      </c>
      <c r="O129" s="1762">
        <v>0</v>
      </c>
    </row>
    <row r="130" spans="1:24" ht="13.5" hidden="1" thickBot="1" x14ac:dyDescent="0.25">
      <c r="A130" s="5389"/>
      <c r="B130" s="5365"/>
      <c r="C130" s="5410"/>
      <c r="D130" s="5405"/>
      <c r="E130" s="5399"/>
      <c r="F130" s="5402"/>
      <c r="G130" s="4813"/>
      <c r="H130" s="5355"/>
      <c r="I130" s="5358"/>
      <c r="J130" s="5394"/>
      <c r="K130" s="3141" t="s">
        <v>133</v>
      </c>
      <c r="L130" s="3140"/>
      <c r="M130" s="1494"/>
      <c r="N130" s="3139"/>
      <c r="O130" s="3138"/>
    </row>
    <row r="131" spans="1:24" ht="13.5" hidden="1" thickBot="1" x14ac:dyDescent="0.25">
      <c r="A131" s="5388"/>
      <c r="B131" s="5364"/>
      <c r="C131" s="5411"/>
      <c r="D131" s="5406"/>
      <c r="E131" s="5383"/>
      <c r="F131" s="5401"/>
      <c r="G131" s="4814"/>
      <c r="H131" s="5355"/>
      <c r="I131" s="5359"/>
      <c r="J131" s="5453"/>
      <c r="K131" s="3144" t="s">
        <v>29</v>
      </c>
      <c r="L131" s="3129">
        <f>SUM(L129:L130)</f>
        <v>0</v>
      </c>
      <c r="M131" s="1497"/>
      <c r="N131" s="3136"/>
      <c r="O131" s="3128"/>
    </row>
    <row r="132" spans="1:24" ht="24.75" customHeight="1" x14ac:dyDescent="0.2">
      <c r="A132" s="5387" t="s">
        <v>33</v>
      </c>
      <c r="B132" s="5363" t="s">
        <v>35</v>
      </c>
      <c r="C132" s="5409" t="s">
        <v>33</v>
      </c>
      <c r="D132" s="5404" t="s">
        <v>44</v>
      </c>
      <c r="E132" s="5382"/>
      <c r="F132" s="5400" t="s">
        <v>1114</v>
      </c>
      <c r="G132" s="4812" t="s">
        <v>982</v>
      </c>
      <c r="H132" s="5355"/>
      <c r="I132" s="5357" t="s">
        <v>61</v>
      </c>
      <c r="J132" s="4110" t="s">
        <v>1113</v>
      </c>
      <c r="K132" s="3127" t="s">
        <v>118</v>
      </c>
      <c r="L132" s="3137">
        <v>13</v>
      </c>
      <c r="M132" s="5423" t="s">
        <v>1112</v>
      </c>
      <c r="N132" s="1777" t="s">
        <v>434</v>
      </c>
      <c r="O132" s="1762">
        <v>100</v>
      </c>
    </row>
    <row r="133" spans="1:24" x14ac:dyDescent="0.2">
      <c r="A133" s="5389"/>
      <c r="B133" s="5365"/>
      <c r="C133" s="5410"/>
      <c r="D133" s="5405"/>
      <c r="E133" s="5399"/>
      <c r="F133" s="5402"/>
      <c r="G133" s="4813"/>
      <c r="H133" s="5355"/>
      <c r="I133" s="5358"/>
      <c r="J133" s="4818"/>
      <c r="K133" s="3141" t="s">
        <v>133</v>
      </c>
      <c r="L133" s="3140">
        <v>0</v>
      </c>
      <c r="M133" s="4524"/>
      <c r="N133" s="3139"/>
      <c r="O133" s="3138"/>
    </row>
    <row r="134" spans="1:24" ht="13.5" thickBot="1" x14ac:dyDescent="0.25">
      <c r="A134" s="5388"/>
      <c r="B134" s="5364"/>
      <c r="C134" s="5411"/>
      <c r="D134" s="5406"/>
      <c r="E134" s="5383"/>
      <c r="F134" s="5401"/>
      <c r="G134" s="4814"/>
      <c r="H134" s="5356"/>
      <c r="I134" s="5359"/>
      <c r="J134" s="4111"/>
      <c r="K134" s="3130" t="s">
        <v>29</v>
      </c>
      <c r="L134" s="3129">
        <f>SUM(L132:L133)</f>
        <v>13</v>
      </c>
      <c r="M134" s="1497"/>
      <c r="N134" s="3136"/>
      <c r="O134" s="3128"/>
    </row>
    <row r="135" spans="1:24" ht="26.25" customHeight="1" x14ac:dyDescent="0.2">
      <c r="A135" s="5387" t="s">
        <v>33</v>
      </c>
      <c r="B135" s="5363" t="s">
        <v>35</v>
      </c>
      <c r="C135" s="5409" t="s">
        <v>33</v>
      </c>
      <c r="D135" s="5404" t="s">
        <v>42</v>
      </c>
      <c r="E135" s="5382"/>
      <c r="F135" s="5400" t="s">
        <v>1111</v>
      </c>
      <c r="G135" s="4812" t="s">
        <v>982</v>
      </c>
      <c r="H135" s="5354" t="s">
        <v>40</v>
      </c>
      <c r="I135" s="5357" t="s">
        <v>61</v>
      </c>
      <c r="J135" s="4110" t="s">
        <v>1105</v>
      </c>
      <c r="K135" s="3127" t="s">
        <v>118</v>
      </c>
      <c r="L135" s="3137">
        <v>0</v>
      </c>
      <c r="M135" s="1461" t="s">
        <v>1110</v>
      </c>
      <c r="N135" s="1777" t="s">
        <v>46</v>
      </c>
      <c r="O135" s="1762">
        <v>0</v>
      </c>
    </row>
    <row r="136" spans="1:24" ht="13.5" thickBot="1" x14ac:dyDescent="0.25">
      <c r="A136" s="5388"/>
      <c r="B136" s="5364"/>
      <c r="C136" s="5411"/>
      <c r="D136" s="5406"/>
      <c r="E136" s="5383"/>
      <c r="F136" s="5401"/>
      <c r="G136" s="4813"/>
      <c r="H136" s="5355"/>
      <c r="I136" s="5359"/>
      <c r="J136" s="4111"/>
      <c r="K136" s="3130" t="s">
        <v>29</v>
      </c>
      <c r="L136" s="3129">
        <f>SUM(L135)</f>
        <v>0</v>
      </c>
      <c r="M136" s="1497"/>
      <c r="N136" s="3136"/>
      <c r="O136" s="3128"/>
    </row>
    <row r="137" spans="1:24" ht="27" customHeight="1" x14ac:dyDescent="0.2">
      <c r="A137" s="5387" t="s">
        <v>33</v>
      </c>
      <c r="B137" s="5363" t="s">
        <v>35</v>
      </c>
      <c r="C137" s="5409" t="s">
        <v>33</v>
      </c>
      <c r="D137" s="5404" t="s">
        <v>714</v>
      </c>
      <c r="E137" s="5382"/>
      <c r="F137" s="5400" t="s">
        <v>1109</v>
      </c>
      <c r="G137" s="4812" t="s">
        <v>982</v>
      </c>
      <c r="H137" s="5355"/>
      <c r="I137" s="5357" t="s">
        <v>61</v>
      </c>
      <c r="J137" s="4110" t="s">
        <v>1108</v>
      </c>
      <c r="K137" s="3127" t="s">
        <v>118</v>
      </c>
      <c r="L137" s="3133">
        <v>54.5</v>
      </c>
      <c r="M137" s="1461" t="s">
        <v>1107</v>
      </c>
      <c r="N137" s="1777" t="s">
        <v>46</v>
      </c>
      <c r="O137" s="1762">
        <v>45</v>
      </c>
      <c r="Q137" s="342"/>
      <c r="R137" s="342"/>
    </row>
    <row r="138" spans="1:24" ht="16.5" customHeight="1" thickBot="1" x14ac:dyDescent="0.25">
      <c r="A138" s="5388"/>
      <c r="B138" s="5364"/>
      <c r="C138" s="5411"/>
      <c r="D138" s="5406"/>
      <c r="E138" s="5383"/>
      <c r="F138" s="5401"/>
      <c r="G138" s="4813"/>
      <c r="H138" s="5355"/>
      <c r="I138" s="5359"/>
      <c r="J138" s="4111"/>
      <c r="K138" s="3130" t="s">
        <v>29</v>
      </c>
      <c r="L138" s="3129">
        <f>SUM(L137)</f>
        <v>54.5</v>
      </c>
      <c r="M138" s="1497"/>
      <c r="N138" s="3136"/>
      <c r="O138" s="3128"/>
    </row>
    <row r="139" spans="1:24" ht="30.75" customHeight="1" x14ac:dyDescent="0.2">
      <c r="A139" s="5387" t="s">
        <v>33</v>
      </c>
      <c r="B139" s="5363" t="s">
        <v>35</v>
      </c>
      <c r="C139" s="5409" t="s">
        <v>33</v>
      </c>
      <c r="D139" s="5404" t="s">
        <v>712</v>
      </c>
      <c r="E139" s="5382"/>
      <c r="F139" s="5400" t="s">
        <v>1106</v>
      </c>
      <c r="G139" s="4812" t="s">
        <v>982</v>
      </c>
      <c r="H139" s="5355"/>
      <c r="I139" s="5357" t="s">
        <v>61</v>
      </c>
      <c r="J139" s="4110" t="s">
        <v>1105</v>
      </c>
      <c r="K139" s="3127" t="s">
        <v>118</v>
      </c>
      <c r="L139" s="3133">
        <v>7.3</v>
      </c>
      <c r="M139" s="629" t="s">
        <v>1104</v>
      </c>
      <c r="N139" s="413" t="s">
        <v>46</v>
      </c>
      <c r="O139" s="3132">
        <v>900</v>
      </c>
      <c r="P139" s="342"/>
      <c r="X139" s="342"/>
    </row>
    <row r="140" spans="1:24" ht="17.25" customHeight="1" thickBot="1" x14ac:dyDescent="0.25">
      <c r="A140" s="5388"/>
      <c r="B140" s="5364"/>
      <c r="C140" s="5411"/>
      <c r="D140" s="5406"/>
      <c r="E140" s="5383"/>
      <c r="F140" s="5401"/>
      <c r="G140" s="4813"/>
      <c r="H140" s="5355"/>
      <c r="I140" s="5359"/>
      <c r="J140" s="4111"/>
      <c r="K140" s="3130" t="s">
        <v>29</v>
      </c>
      <c r="L140" s="3129">
        <f>SUM(L139)</f>
        <v>7.3</v>
      </c>
      <c r="M140" s="1497"/>
      <c r="N140" s="392"/>
      <c r="O140" s="3128"/>
    </row>
    <row r="141" spans="1:24" ht="26.25" customHeight="1" thickBot="1" x14ac:dyDescent="0.25">
      <c r="A141" s="5387" t="s">
        <v>33</v>
      </c>
      <c r="B141" s="5363" t="s">
        <v>35</v>
      </c>
      <c r="C141" s="3101" t="s">
        <v>33</v>
      </c>
      <c r="D141" s="3100" t="s">
        <v>689</v>
      </c>
      <c r="E141" s="5382"/>
      <c r="F141" s="5412" t="s">
        <v>1103</v>
      </c>
      <c r="G141" s="4812" t="s">
        <v>982</v>
      </c>
      <c r="H141" s="5355"/>
      <c r="I141" s="5357" t="s">
        <v>61</v>
      </c>
      <c r="J141" s="113" t="s">
        <v>1100</v>
      </c>
      <c r="K141" s="3127" t="s">
        <v>118</v>
      </c>
      <c r="L141" s="3114">
        <v>1.3</v>
      </c>
      <c r="M141" s="3113" t="s">
        <v>1102</v>
      </c>
      <c r="N141" s="413" t="s">
        <v>46</v>
      </c>
      <c r="O141" s="3112">
        <v>12</v>
      </c>
      <c r="P141" s="338"/>
      <c r="Q141" s="338"/>
      <c r="R141" s="338"/>
      <c r="S141" s="338"/>
      <c r="T141" s="338"/>
    </row>
    <row r="142" spans="1:24" ht="18" customHeight="1" thickBot="1" x14ac:dyDescent="0.25">
      <c r="A142" s="5388"/>
      <c r="B142" s="5364"/>
      <c r="C142" s="3111"/>
      <c r="D142" s="1197"/>
      <c r="E142" s="5383"/>
      <c r="F142" s="5413"/>
      <c r="G142" s="4813"/>
      <c r="H142" s="5355"/>
      <c r="I142" s="5359"/>
      <c r="J142" s="3126"/>
      <c r="K142" s="3123" t="s">
        <v>29</v>
      </c>
      <c r="L142" s="3048">
        <f>SUM(L141)</f>
        <v>1.3</v>
      </c>
      <c r="M142" s="3007"/>
      <c r="N142" s="3125"/>
      <c r="O142" s="3124"/>
      <c r="P142" s="342"/>
      <c r="Q142" s="342"/>
      <c r="R142" s="342"/>
      <c r="S142" s="342"/>
      <c r="T142" s="342"/>
    </row>
    <row r="143" spans="1:24" ht="30.6" customHeight="1" thickBot="1" x14ac:dyDescent="0.25">
      <c r="A143" s="5387" t="s">
        <v>33</v>
      </c>
      <c r="B143" s="5363" t="s">
        <v>35</v>
      </c>
      <c r="C143" s="3101" t="s">
        <v>33</v>
      </c>
      <c r="D143" s="3100" t="s">
        <v>701</v>
      </c>
      <c r="E143" s="3099"/>
      <c r="F143" s="5071" t="s">
        <v>1101</v>
      </c>
      <c r="G143" s="4812" t="s">
        <v>982</v>
      </c>
      <c r="H143" s="3120"/>
      <c r="I143" s="5357" t="s">
        <v>61</v>
      </c>
      <c r="J143" s="113" t="s">
        <v>1100</v>
      </c>
      <c r="K143" s="3019" t="s">
        <v>118</v>
      </c>
      <c r="L143" s="3117">
        <v>1</v>
      </c>
      <c r="M143" s="3113" t="s">
        <v>1099</v>
      </c>
      <c r="N143" s="413" t="s">
        <v>46</v>
      </c>
      <c r="O143" s="3112">
        <v>1</v>
      </c>
    </row>
    <row r="144" spans="1:24" ht="18" customHeight="1" thickBot="1" x14ac:dyDescent="0.25">
      <c r="A144" s="5388"/>
      <c r="B144" s="5364"/>
      <c r="C144" s="3111"/>
      <c r="D144" s="1197"/>
      <c r="E144" s="1196"/>
      <c r="F144" s="4848"/>
      <c r="G144" s="4813"/>
      <c r="H144" s="3120"/>
      <c r="I144" s="5359"/>
      <c r="J144" s="3010"/>
      <c r="K144" s="3123" t="s">
        <v>29</v>
      </c>
      <c r="L144" s="3048">
        <f>SUM(L143)</f>
        <v>1</v>
      </c>
      <c r="M144" s="2065"/>
      <c r="N144" s="1121"/>
      <c r="O144" s="3107"/>
    </row>
    <row r="145" spans="1:22" ht="40.15" customHeight="1" thickBot="1" x14ac:dyDescent="0.25">
      <c r="A145" s="5387" t="s">
        <v>33</v>
      </c>
      <c r="B145" s="5363" t="s">
        <v>35</v>
      </c>
      <c r="C145" s="3101" t="s">
        <v>33</v>
      </c>
      <c r="D145" s="3100" t="s">
        <v>707</v>
      </c>
      <c r="E145" s="3099"/>
      <c r="F145" s="3122" t="s">
        <v>1098</v>
      </c>
      <c r="G145" s="4813"/>
      <c r="H145" s="3120"/>
      <c r="I145" s="5357" t="s">
        <v>61</v>
      </c>
      <c r="J145" s="3037" t="s">
        <v>1097</v>
      </c>
      <c r="K145" s="3105" t="s">
        <v>118</v>
      </c>
      <c r="L145" s="3048">
        <v>10</v>
      </c>
      <c r="M145" s="3121" t="s">
        <v>1096</v>
      </c>
      <c r="N145" s="413" t="s">
        <v>46</v>
      </c>
      <c r="O145" s="3112">
        <v>7</v>
      </c>
    </row>
    <row r="146" spans="1:22" ht="24.75" customHeight="1" thickBot="1" x14ac:dyDescent="0.25">
      <c r="A146" s="5388"/>
      <c r="B146" s="5364"/>
      <c r="C146" s="3111"/>
      <c r="D146" s="1197"/>
      <c r="E146" s="1196"/>
      <c r="F146" s="1755"/>
      <c r="G146" s="4814"/>
      <c r="H146" s="3120"/>
      <c r="I146" s="5359"/>
      <c r="J146" s="3010"/>
      <c r="K146" s="3044" t="s">
        <v>29</v>
      </c>
      <c r="L146" s="3048">
        <f>SUM(L145)</f>
        <v>10</v>
      </c>
      <c r="M146" s="2065"/>
      <c r="N146" s="1121"/>
      <c r="O146" s="3107"/>
    </row>
    <row r="147" spans="1:22" ht="24.75" hidden="1" customHeight="1" thickBot="1" x14ac:dyDescent="0.25">
      <c r="A147" s="5387" t="s">
        <v>33</v>
      </c>
      <c r="B147" s="5363" t="s">
        <v>35</v>
      </c>
      <c r="C147" s="3101" t="s">
        <v>33</v>
      </c>
      <c r="D147" s="3100" t="s">
        <v>705</v>
      </c>
      <c r="E147" s="3099"/>
      <c r="F147" s="3119" t="s">
        <v>1095</v>
      </c>
      <c r="G147" s="4812" t="s">
        <v>982</v>
      </c>
      <c r="H147" s="5354" t="s">
        <v>40</v>
      </c>
      <c r="I147" s="5357" t="s">
        <v>61</v>
      </c>
      <c r="J147" s="5393" t="s">
        <v>1084</v>
      </c>
      <c r="K147" s="3105" t="s">
        <v>118</v>
      </c>
      <c r="L147" s="3048">
        <v>0</v>
      </c>
      <c r="M147" s="3113" t="s">
        <v>1094</v>
      </c>
      <c r="N147" s="413" t="s">
        <v>46</v>
      </c>
      <c r="O147" s="3112">
        <v>0</v>
      </c>
    </row>
    <row r="148" spans="1:22" ht="24.75" hidden="1" customHeight="1" thickBot="1" x14ac:dyDescent="0.25">
      <c r="A148" s="5389"/>
      <c r="B148" s="5365"/>
      <c r="C148" s="3096"/>
      <c r="D148" s="3095"/>
      <c r="E148" s="3045"/>
      <c r="F148" s="3118"/>
      <c r="G148" s="4813"/>
      <c r="H148" s="5355"/>
      <c r="I148" s="5358"/>
      <c r="J148" s="5394"/>
      <c r="K148" s="3019" t="s">
        <v>154</v>
      </c>
      <c r="L148" s="3117">
        <v>0</v>
      </c>
      <c r="M148" s="3116"/>
      <c r="N148" s="401"/>
      <c r="O148" s="3115"/>
    </row>
    <row r="149" spans="1:22" ht="18.75" hidden="1" customHeight="1" thickBot="1" x14ac:dyDescent="0.25">
      <c r="A149" s="5388"/>
      <c r="B149" s="5364"/>
      <c r="C149" s="3111"/>
      <c r="D149" s="1197"/>
      <c r="E149" s="1196"/>
      <c r="F149" s="1769"/>
      <c r="G149" s="4813"/>
      <c r="H149" s="5355"/>
      <c r="I149" s="5359"/>
      <c r="J149" s="3010"/>
      <c r="K149" s="3044" t="s">
        <v>29</v>
      </c>
      <c r="L149" s="3048">
        <f>SUM(L147:L148)</f>
        <v>0</v>
      </c>
      <c r="M149" s="2065"/>
      <c r="N149" s="1121"/>
      <c r="O149" s="3107"/>
    </row>
    <row r="150" spans="1:22" ht="30" hidden="1" customHeight="1" thickBot="1" x14ac:dyDescent="0.25">
      <c r="A150" s="5387" t="s">
        <v>33</v>
      </c>
      <c r="B150" s="5363" t="s">
        <v>35</v>
      </c>
      <c r="C150" s="3101" t="s">
        <v>33</v>
      </c>
      <c r="D150" s="5397" t="s">
        <v>703</v>
      </c>
      <c r="E150" s="3099"/>
      <c r="F150" s="5395" t="s">
        <v>1093</v>
      </c>
      <c r="G150" s="4813"/>
      <c r="H150" s="5355"/>
      <c r="I150" s="5357" t="s">
        <v>61</v>
      </c>
      <c r="J150" s="3037" t="s">
        <v>1092</v>
      </c>
      <c r="K150" s="3105" t="s">
        <v>118</v>
      </c>
      <c r="L150" s="3114">
        <v>0</v>
      </c>
      <c r="M150" s="3113"/>
      <c r="N150" s="413"/>
      <c r="O150" s="3112"/>
    </row>
    <row r="151" spans="1:22" ht="24.75" hidden="1" customHeight="1" thickBot="1" x14ac:dyDescent="0.25">
      <c r="A151" s="5388"/>
      <c r="B151" s="5364"/>
      <c r="C151" s="3111"/>
      <c r="D151" s="5398"/>
      <c r="E151" s="1196"/>
      <c r="F151" s="5396"/>
      <c r="G151" s="4814"/>
      <c r="H151" s="5355"/>
      <c r="I151" s="5359"/>
      <c r="J151" s="3010"/>
      <c r="K151" s="3044" t="s">
        <v>29</v>
      </c>
      <c r="L151" s="3048">
        <f>SUM(L150)</f>
        <v>0</v>
      </c>
      <c r="M151" s="2065"/>
      <c r="N151" s="1121"/>
      <c r="O151" s="3107"/>
    </row>
    <row r="152" spans="1:22" ht="24.75" hidden="1" customHeight="1" thickBot="1" x14ac:dyDescent="0.25">
      <c r="A152" s="5387" t="s">
        <v>33</v>
      </c>
      <c r="B152" s="5363" t="s">
        <v>35</v>
      </c>
      <c r="C152" s="3101" t="s">
        <v>33</v>
      </c>
      <c r="D152" s="3100" t="s">
        <v>698</v>
      </c>
      <c r="E152" s="5382"/>
      <c r="F152" s="3110" t="s">
        <v>1091</v>
      </c>
      <c r="G152" s="4812" t="s">
        <v>982</v>
      </c>
      <c r="H152" s="5355"/>
      <c r="I152" s="5357" t="s">
        <v>61</v>
      </c>
      <c r="J152" s="5403" t="s">
        <v>1090</v>
      </c>
      <c r="K152" s="3019" t="s">
        <v>118</v>
      </c>
      <c r="L152" s="3048">
        <v>0</v>
      </c>
      <c r="M152" s="3109" t="s">
        <v>1089</v>
      </c>
      <c r="N152" s="1341" t="s">
        <v>46</v>
      </c>
      <c r="O152" s="3108">
        <v>0</v>
      </c>
    </row>
    <row r="153" spans="1:22" ht="24.75" hidden="1" customHeight="1" thickBot="1" x14ac:dyDescent="0.25">
      <c r="A153" s="5388"/>
      <c r="B153" s="5364"/>
      <c r="C153" s="3092"/>
      <c r="D153" s="1197"/>
      <c r="E153" s="5383"/>
      <c r="F153" s="2877"/>
      <c r="G153" s="4813"/>
      <c r="H153" s="5355"/>
      <c r="I153" s="5359"/>
      <c r="J153" s="5403"/>
      <c r="K153" s="3044" t="s">
        <v>29</v>
      </c>
      <c r="L153" s="3048">
        <f>SUM(L152)</f>
        <v>0</v>
      </c>
      <c r="M153" s="3042"/>
      <c r="N153" s="1125"/>
      <c r="O153" s="3107"/>
    </row>
    <row r="154" spans="1:22" ht="27" customHeight="1" thickBot="1" x14ac:dyDescent="0.25">
      <c r="A154" s="5387" t="s">
        <v>33</v>
      </c>
      <c r="B154" s="5363" t="s">
        <v>35</v>
      </c>
      <c r="C154" s="3101" t="s">
        <v>33</v>
      </c>
      <c r="D154" s="3100" t="s">
        <v>696</v>
      </c>
      <c r="E154" s="5382"/>
      <c r="F154" s="4038" t="s">
        <v>1088</v>
      </c>
      <c r="G154" s="4812" t="s">
        <v>982</v>
      </c>
      <c r="H154" s="5355"/>
      <c r="I154" s="5357" t="s">
        <v>61</v>
      </c>
      <c r="J154" s="113" t="s">
        <v>1079</v>
      </c>
      <c r="K154" s="3019" t="s">
        <v>118</v>
      </c>
      <c r="L154" s="3098">
        <v>59.3</v>
      </c>
      <c r="M154" s="2295" t="s">
        <v>1087</v>
      </c>
      <c r="N154" s="1160" t="s">
        <v>46</v>
      </c>
      <c r="O154" s="1762">
        <v>2700</v>
      </c>
      <c r="P154" s="342"/>
      <c r="Q154" s="342"/>
    </row>
    <row r="155" spans="1:22" ht="24.75" customHeight="1" thickBot="1" x14ac:dyDescent="0.25">
      <c r="A155" s="5388"/>
      <c r="B155" s="5364"/>
      <c r="C155" s="3092"/>
      <c r="D155" s="1197"/>
      <c r="E155" s="5383"/>
      <c r="F155" s="4031"/>
      <c r="G155" s="4813"/>
      <c r="H155" s="5355"/>
      <c r="I155" s="5359"/>
      <c r="J155" s="3010"/>
      <c r="K155" s="3044" t="s">
        <v>29</v>
      </c>
      <c r="L155" s="3098">
        <f>SUM(L154)</f>
        <v>59.3</v>
      </c>
      <c r="M155" s="1497" t="s">
        <v>1086</v>
      </c>
      <c r="N155" s="3106" t="s">
        <v>46</v>
      </c>
      <c r="O155" s="3090">
        <v>20</v>
      </c>
    </row>
    <row r="156" spans="1:22" ht="24.75" customHeight="1" thickBot="1" x14ac:dyDescent="0.25">
      <c r="A156" s="5387" t="s">
        <v>33</v>
      </c>
      <c r="B156" s="5363" t="s">
        <v>35</v>
      </c>
      <c r="C156" s="3101" t="s">
        <v>33</v>
      </c>
      <c r="D156" s="3100" t="s">
        <v>694</v>
      </c>
      <c r="E156" s="5382"/>
      <c r="F156" s="3978" t="s">
        <v>1085</v>
      </c>
      <c r="G156" s="4812" t="s">
        <v>982</v>
      </c>
      <c r="H156" s="5355"/>
      <c r="I156" s="5357" t="s">
        <v>61</v>
      </c>
      <c r="J156" s="113" t="s">
        <v>1084</v>
      </c>
      <c r="K156" s="3105" t="s">
        <v>133</v>
      </c>
      <c r="L156" s="3098">
        <v>458.1</v>
      </c>
      <c r="M156" s="629" t="s">
        <v>1083</v>
      </c>
      <c r="N156" s="1160" t="s">
        <v>46</v>
      </c>
      <c r="O156" s="3104">
        <v>16</v>
      </c>
      <c r="Q156" s="342"/>
      <c r="T156" s="342"/>
      <c r="V156" s="342"/>
    </row>
    <row r="157" spans="1:22" ht="26.25" customHeight="1" thickBot="1" x14ac:dyDescent="0.25">
      <c r="A157" s="5389"/>
      <c r="B157" s="5365"/>
      <c r="C157" s="3096"/>
      <c r="D157" s="3095"/>
      <c r="E157" s="5399"/>
      <c r="F157" s="3979"/>
      <c r="G157" s="4813"/>
      <c r="H157" s="5355"/>
      <c r="I157" s="5358"/>
      <c r="J157" s="3103"/>
      <c r="K157" s="3019" t="s">
        <v>118</v>
      </c>
      <c r="L157" s="3098">
        <v>5</v>
      </c>
      <c r="M157" s="3042" t="s">
        <v>1082</v>
      </c>
      <c r="N157" s="1160" t="s">
        <v>46</v>
      </c>
      <c r="O157" s="3093">
        <v>80</v>
      </c>
      <c r="Q157" s="342"/>
      <c r="T157" s="342"/>
    </row>
    <row r="158" spans="1:22" ht="24.75" customHeight="1" thickBot="1" x14ac:dyDescent="0.25">
      <c r="A158" s="5388"/>
      <c r="B158" s="5364"/>
      <c r="C158" s="3092"/>
      <c r="D158" s="1197"/>
      <c r="E158" s="5383"/>
      <c r="F158" s="3980"/>
      <c r="G158" s="4813"/>
      <c r="H158" s="5355"/>
      <c r="I158" s="5359"/>
      <c r="J158" s="3102"/>
      <c r="K158" s="3044" t="s">
        <v>29</v>
      </c>
      <c r="L158" s="3091">
        <f>SUM(L156:L157)</f>
        <v>463.1</v>
      </c>
      <c r="M158" s="1497" t="s">
        <v>1081</v>
      </c>
      <c r="N158" s="1125" t="s">
        <v>46</v>
      </c>
      <c r="O158" s="3090">
        <v>9</v>
      </c>
    </row>
    <row r="159" spans="1:22" ht="24.75" customHeight="1" thickBot="1" x14ac:dyDescent="0.25">
      <c r="A159" s="5387" t="s">
        <v>33</v>
      </c>
      <c r="B159" s="5363" t="s">
        <v>35</v>
      </c>
      <c r="C159" s="3101" t="s">
        <v>33</v>
      </c>
      <c r="D159" s="3100" t="s">
        <v>691</v>
      </c>
      <c r="E159" s="5382"/>
      <c r="F159" s="4038" t="s">
        <v>1080</v>
      </c>
      <c r="G159" s="4812" t="s">
        <v>982</v>
      </c>
      <c r="H159" s="5355"/>
      <c r="I159" s="5357" t="s">
        <v>61</v>
      </c>
      <c r="J159" s="113" t="s">
        <v>1079</v>
      </c>
      <c r="K159" s="3019" t="s">
        <v>118</v>
      </c>
      <c r="L159" s="3098">
        <v>0</v>
      </c>
      <c r="M159" s="468" t="s">
        <v>1078</v>
      </c>
      <c r="N159" s="440" t="s">
        <v>434</v>
      </c>
      <c r="O159" s="3097">
        <v>60</v>
      </c>
    </row>
    <row r="160" spans="1:22" ht="24.75" customHeight="1" thickBot="1" x14ac:dyDescent="0.25">
      <c r="A160" s="5389"/>
      <c r="B160" s="5365"/>
      <c r="C160" s="3096"/>
      <c r="D160" s="3095"/>
      <c r="E160" s="5399"/>
      <c r="F160" s="4867"/>
      <c r="G160" s="4813"/>
      <c r="H160" s="5355"/>
      <c r="I160" s="5358"/>
      <c r="J160" s="113"/>
      <c r="K160" s="3019" t="s">
        <v>154</v>
      </c>
      <c r="L160" s="3094">
        <v>58.3</v>
      </c>
      <c r="M160" s="1494"/>
      <c r="N160" s="401"/>
      <c r="O160" s="3093"/>
    </row>
    <row r="161" spans="1:15" ht="24.75" customHeight="1" thickBot="1" x14ac:dyDescent="0.25">
      <c r="A161" s="5388"/>
      <c r="B161" s="5364"/>
      <c r="C161" s="3092"/>
      <c r="D161" s="1197"/>
      <c r="E161" s="5383"/>
      <c r="F161" s="4031"/>
      <c r="G161" s="4813"/>
      <c r="H161" s="5356"/>
      <c r="I161" s="5359"/>
      <c r="J161" s="1812"/>
      <c r="K161" s="3044" t="s">
        <v>29</v>
      </c>
      <c r="L161" s="3091">
        <f>SUM(L159:L160)</f>
        <v>58.3</v>
      </c>
      <c r="M161" s="1837"/>
      <c r="N161" s="1121"/>
      <c r="O161" s="3090"/>
    </row>
    <row r="162" spans="1:15" ht="13.5" customHeight="1" thickBot="1" x14ac:dyDescent="0.25">
      <c r="A162" s="3065" t="s">
        <v>33</v>
      </c>
      <c r="B162" s="3089" t="s">
        <v>35</v>
      </c>
      <c r="C162" s="5371" t="s">
        <v>34</v>
      </c>
      <c r="D162" s="5372"/>
      <c r="E162" s="5372"/>
      <c r="F162" s="5372"/>
      <c r="G162" s="5372"/>
      <c r="H162" s="5372"/>
      <c r="I162" s="5372"/>
      <c r="J162" s="5373"/>
      <c r="K162" s="3002" t="s">
        <v>29</v>
      </c>
      <c r="L162" s="3088">
        <f>L91</f>
        <v>859.5</v>
      </c>
      <c r="M162" s="3087"/>
      <c r="N162" s="3086"/>
      <c r="O162" s="3085"/>
    </row>
    <row r="163" spans="1:15" ht="13.5" thickBot="1" x14ac:dyDescent="0.25">
      <c r="A163" s="3084" t="s">
        <v>33</v>
      </c>
      <c r="B163" s="5379" t="s">
        <v>684</v>
      </c>
      <c r="C163" s="5380"/>
      <c r="D163" s="5380"/>
      <c r="E163" s="5380"/>
      <c r="F163" s="5380"/>
      <c r="G163" s="5380"/>
      <c r="H163" s="5380"/>
      <c r="I163" s="5380"/>
      <c r="J163" s="5380"/>
      <c r="K163" s="5380"/>
      <c r="L163" s="2996">
        <f>L83+L162</f>
        <v>4442.8999999999996</v>
      </c>
      <c r="M163" s="2995"/>
      <c r="N163" s="2994"/>
      <c r="O163" s="2993"/>
    </row>
    <row r="164" spans="1:15" ht="24.75" customHeight="1" thickBot="1" x14ac:dyDescent="0.25">
      <c r="A164" s="3083" t="s">
        <v>35</v>
      </c>
      <c r="B164" s="3082" t="s">
        <v>1077</v>
      </c>
      <c r="C164" s="3081"/>
      <c r="D164" s="3081"/>
      <c r="E164" s="3081"/>
      <c r="F164" s="3080"/>
      <c r="G164" s="1604"/>
      <c r="H164" s="3079"/>
      <c r="I164" s="379"/>
      <c r="J164" s="3078"/>
      <c r="K164" s="3078"/>
      <c r="L164" s="3078"/>
      <c r="M164" s="803"/>
      <c r="N164" s="803"/>
      <c r="O164" s="3077"/>
    </row>
    <row r="165" spans="1:15" ht="33.75" customHeight="1" thickBot="1" x14ac:dyDescent="0.25">
      <c r="A165" s="3065"/>
      <c r="B165" s="5390"/>
      <c r="C165" s="5391"/>
      <c r="D165" s="5391"/>
      <c r="E165" s="5391"/>
      <c r="F165" s="5391"/>
      <c r="G165" s="5391"/>
      <c r="H165" s="5391"/>
      <c r="I165" s="5391"/>
      <c r="J165" s="5391"/>
      <c r="K165" s="5391"/>
      <c r="L165" s="5392"/>
      <c r="M165" s="3076" t="s">
        <v>1076</v>
      </c>
      <c r="N165" s="3075" t="s">
        <v>75</v>
      </c>
      <c r="O165" s="3074">
        <v>37.6</v>
      </c>
    </row>
    <row r="166" spans="1:15" ht="24" customHeight="1" thickBot="1" x14ac:dyDescent="0.25">
      <c r="A166" s="3073" t="s">
        <v>35</v>
      </c>
      <c r="B166" s="3072" t="s">
        <v>33</v>
      </c>
      <c r="C166" s="660" t="s">
        <v>1075</v>
      </c>
      <c r="D166" s="658"/>
      <c r="E166" s="3071"/>
      <c r="F166" s="3068"/>
      <c r="G166" s="3071"/>
      <c r="H166" s="3070"/>
      <c r="I166" s="3069"/>
      <c r="J166" s="3068"/>
      <c r="K166" s="3068"/>
      <c r="L166" s="3068"/>
      <c r="M166" s="2999"/>
      <c r="N166" s="3067"/>
      <c r="O166" s="3066"/>
    </row>
    <row r="167" spans="1:15" ht="37.5" customHeight="1" thickBot="1" x14ac:dyDescent="0.25">
      <c r="A167" s="3065"/>
      <c r="B167" s="3064"/>
      <c r="C167" s="3063"/>
      <c r="D167" s="1790"/>
      <c r="E167" s="3062"/>
      <c r="F167" s="3059"/>
      <c r="G167" s="3062"/>
      <c r="H167" s="3061"/>
      <c r="I167" s="3060"/>
      <c r="J167" s="3059"/>
      <c r="K167" s="3059"/>
      <c r="L167" s="3059"/>
      <c r="M167" s="3058" t="s">
        <v>1074</v>
      </c>
      <c r="N167" s="3057" t="s">
        <v>1073</v>
      </c>
      <c r="O167" s="1318">
        <v>72</v>
      </c>
    </row>
    <row r="168" spans="1:15" ht="20.25" customHeight="1" thickBot="1" x14ac:dyDescent="0.25">
      <c r="A168" s="5368" t="s">
        <v>35</v>
      </c>
      <c r="B168" s="5363" t="s">
        <v>33</v>
      </c>
      <c r="C168" s="3027" t="s">
        <v>33</v>
      </c>
      <c r="D168" s="3039"/>
      <c r="E168" s="1201"/>
      <c r="F168" s="5376" t="s">
        <v>1070</v>
      </c>
      <c r="G168" s="4812" t="s">
        <v>493</v>
      </c>
      <c r="H168" s="5354" t="s">
        <v>40</v>
      </c>
      <c r="I168" s="5357" t="s">
        <v>261</v>
      </c>
      <c r="J168" s="4110" t="s">
        <v>1068</v>
      </c>
      <c r="K168" s="3036" t="s">
        <v>118</v>
      </c>
      <c r="L168" s="3035">
        <v>0</v>
      </c>
      <c r="M168" s="3034" t="s">
        <v>1072</v>
      </c>
      <c r="N168" s="3056" t="s">
        <v>46</v>
      </c>
      <c r="O168" s="3055">
        <v>12.5</v>
      </c>
    </row>
    <row r="169" spans="1:15" ht="26.25" thickBot="1" x14ac:dyDescent="0.25">
      <c r="A169" s="5370"/>
      <c r="B169" s="5365"/>
      <c r="C169" s="3022"/>
      <c r="D169" s="3054"/>
      <c r="E169" s="1198"/>
      <c r="F169" s="5377"/>
      <c r="G169" s="4813"/>
      <c r="H169" s="5355"/>
      <c r="I169" s="5358"/>
      <c r="J169" s="4818"/>
      <c r="K169" s="3026" t="s">
        <v>154</v>
      </c>
      <c r="L169" s="3025">
        <f>L172</f>
        <v>32.4</v>
      </c>
      <c r="M169" s="3030" t="s">
        <v>1071</v>
      </c>
      <c r="N169" s="3053" t="s">
        <v>46</v>
      </c>
      <c r="O169" s="3052">
        <v>2</v>
      </c>
    </row>
    <row r="170" spans="1:15" ht="24" customHeight="1" thickBot="1" x14ac:dyDescent="0.25">
      <c r="A170" s="5369"/>
      <c r="B170" s="5364"/>
      <c r="C170" s="3013"/>
      <c r="D170" s="3051"/>
      <c r="E170" s="1196"/>
      <c r="F170" s="5378"/>
      <c r="G170" s="4813"/>
      <c r="H170" s="5355"/>
      <c r="I170" s="5358"/>
      <c r="J170" s="4818"/>
      <c r="K170" s="3050" t="s">
        <v>29</v>
      </c>
      <c r="L170" s="3049">
        <f>SUM(L168:L169)</f>
        <v>32.4</v>
      </c>
      <c r="M170" s="1497"/>
      <c r="N170" s="1830"/>
      <c r="O170" s="3005"/>
    </row>
    <row r="171" spans="1:15" ht="18" customHeight="1" thickBot="1" x14ac:dyDescent="0.25">
      <c r="A171" s="5368" t="s">
        <v>35</v>
      </c>
      <c r="B171" s="5363" t="s">
        <v>33</v>
      </c>
      <c r="C171" s="3027" t="s">
        <v>33</v>
      </c>
      <c r="D171" s="3021" t="s">
        <v>33</v>
      </c>
      <c r="E171" s="3045"/>
      <c r="F171" s="5360" t="s">
        <v>1070</v>
      </c>
      <c r="G171" s="4813"/>
      <c r="H171" s="5355"/>
      <c r="I171" s="5358"/>
      <c r="J171" s="4818"/>
      <c r="K171" s="3019" t="s">
        <v>118</v>
      </c>
      <c r="L171" s="3048">
        <v>0</v>
      </c>
      <c r="M171" s="3042"/>
      <c r="N171" s="3041"/>
      <c r="O171" s="3040"/>
    </row>
    <row r="172" spans="1:15" ht="18" customHeight="1" thickBot="1" x14ac:dyDescent="0.25">
      <c r="A172" s="5370"/>
      <c r="B172" s="5365"/>
      <c r="C172" s="3022"/>
      <c r="D172" s="3021"/>
      <c r="E172" s="3045"/>
      <c r="F172" s="5361"/>
      <c r="G172" s="4813"/>
      <c r="H172" s="5355"/>
      <c r="I172" s="5358"/>
      <c r="J172" s="4818"/>
      <c r="K172" s="3019" t="s">
        <v>154</v>
      </c>
      <c r="L172" s="3047">
        <v>32.4</v>
      </c>
      <c r="M172" s="3042"/>
      <c r="N172" s="3041"/>
      <c r="O172" s="3040"/>
    </row>
    <row r="173" spans="1:15" ht="20.25" customHeight="1" thickBot="1" x14ac:dyDescent="0.25">
      <c r="A173" s="5369"/>
      <c r="B173" s="5364"/>
      <c r="C173" s="3046"/>
      <c r="D173" s="3021"/>
      <c r="E173" s="3045"/>
      <c r="F173" s="5362"/>
      <c r="G173" s="4814"/>
      <c r="H173" s="5356"/>
      <c r="I173" s="5359"/>
      <c r="J173" s="4818"/>
      <c r="K173" s="3044" t="s">
        <v>29</v>
      </c>
      <c r="L173" s="3043">
        <f>SUM(L171:L172)</f>
        <v>32.4</v>
      </c>
      <c r="M173" s="3042"/>
      <c r="N173" s="3041"/>
      <c r="O173" s="3040"/>
    </row>
    <row r="174" spans="1:15" ht="24.75" customHeight="1" thickBot="1" x14ac:dyDescent="0.25">
      <c r="A174" s="5368" t="s">
        <v>35</v>
      </c>
      <c r="B174" s="5363" t="s">
        <v>33</v>
      </c>
      <c r="C174" s="3027" t="s">
        <v>35</v>
      </c>
      <c r="D174" s="3039"/>
      <c r="E174" s="1201"/>
      <c r="F174" s="5366" t="s">
        <v>1069</v>
      </c>
      <c r="G174" s="4812" t="s">
        <v>471</v>
      </c>
      <c r="H174" s="5374" t="s">
        <v>40</v>
      </c>
      <c r="I174" s="5357" t="s">
        <v>261</v>
      </c>
      <c r="J174" s="3037" t="s">
        <v>1068</v>
      </c>
      <c r="K174" s="3036" t="s">
        <v>118</v>
      </c>
      <c r="L174" s="3035">
        <v>0</v>
      </c>
      <c r="M174" s="3034" t="s">
        <v>1067</v>
      </c>
      <c r="N174" s="1460" t="s">
        <v>46</v>
      </c>
      <c r="O174" s="3033"/>
    </row>
    <row r="175" spans="1:15" ht="50.25" customHeight="1" thickBot="1" x14ac:dyDescent="0.25">
      <c r="A175" s="5369"/>
      <c r="B175" s="5364"/>
      <c r="C175" s="3022"/>
      <c r="D175" s="3032"/>
      <c r="E175" s="1198"/>
      <c r="F175" s="5367"/>
      <c r="G175" s="4813"/>
      <c r="H175" s="5355"/>
      <c r="I175" s="5358"/>
      <c r="J175" s="3020"/>
      <c r="K175" s="3031"/>
      <c r="L175" s="3025"/>
      <c r="M175" s="3030" t="s">
        <v>1066</v>
      </c>
      <c r="N175" s="1332" t="s">
        <v>75</v>
      </c>
      <c r="O175" s="3029">
        <v>50</v>
      </c>
    </row>
    <row r="176" spans="1:15" ht="13.5" customHeight="1" thickBot="1" x14ac:dyDescent="0.25">
      <c r="A176" s="5368" t="s">
        <v>35</v>
      </c>
      <c r="B176" s="5363" t="s">
        <v>33</v>
      </c>
      <c r="C176" s="3027" t="s">
        <v>35</v>
      </c>
      <c r="D176" s="3021" t="s">
        <v>33</v>
      </c>
      <c r="E176" s="1198"/>
      <c r="F176" s="5360" t="s">
        <v>1065</v>
      </c>
      <c r="G176" s="4813"/>
      <c r="H176" s="5355"/>
      <c r="I176" s="5358"/>
      <c r="J176" s="3020"/>
      <c r="K176" s="3026" t="s">
        <v>29</v>
      </c>
      <c r="L176" s="3025">
        <f>SUM(L174:L175)</f>
        <v>0</v>
      </c>
      <c r="M176" s="1455" t="s">
        <v>1064</v>
      </c>
      <c r="N176" s="1332" t="s">
        <v>434</v>
      </c>
      <c r="O176" s="1503">
        <v>263</v>
      </c>
    </row>
    <row r="177" spans="1:15" ht="22.9" customHeight="1" thickBot="1" x14ac:dyDescent="0.25">
      <c r="A177" s="5370"/>
      <c r="B177" s="5365"/>
      <c r="C177" s="3022"/>
      <c r="D177" s="3021"/>
      <c r="E177" s="1198"/>
      <c r="F177" s="5361"/>
      <c r="G177" s="4813"/>
      <c r="H177" s="5355"/>
      <c r="I177" s="5358"/>
      <c r="J177" s="3020"/>
      <c r="K177" s="3019" t="s">
        <v>118</v>
      </c>
      <c r="L177" s="3018">
        <v>0</v>
      </c>
      <c r="M177" s="3017"/>
      <c r="N177" s="3016"/>
      <c r="O177" s="3015"/>
    </row>
    <row r="178" spans="1:15" ht="13.5" customHeight="1" thickBot="1" x14ac:dyDescent="0.25">
      <c r="A178" s="5369"/>
      <c r="B178" s="5364"/>
      <c r="C178" s="3013"/>
      <c r="D178" s="3012"/>
      <c r="E178" s="1196"/>
      <c r="F178" s="5362"/>
      <c r="G178" s="4814"/>
      <c r="H178" s="5375"/>
      <c r="I178" s="5359"/>
      <c r="J178" s="3010"/>
      <c r="K178" s="3009" t="s">
        <v>29</v>
      </c>
      <c r="L178" s="3008">
        <f>SUM(L177)</f>
        <v>0</v>
      </c>
      <c r="M178" s="3007"/>
      <c r="N178" s="3006"/>
      <c r="O178" s="3005"/>
    </row>
    <row r="179" spans="1:15" ht="27" customHeight="1" thickBot="1" x14ac:dyDescent="0.25">
      <c r="A179" s="3004" t="s">
        <v>35</v>
      </c>
      <c r="B179" s="3003" t="s">
        <v>33</v>
      </c>
      <c r="C179" s="5371" t="s">
        <v>34</v>
      </c>
      <c r="D179" s="5372"/>
      <c r="E179" s="5372"/>
      <c r="F179" s="5372"/>
      <c r="G179" s="5372"/>
      <c r="H179" s="5372"/>
      <c r="I179" s="5372"/>
      <c r="J179" s="5373"/>
      <c r="K179" s="3002" t="s">
        <v>29</v>
      </c>
      <c r="L179" s="3001">
        <f>L170+L178</f>
        <v>32.4</v>
      </c>
      <c r="M179" s="3000"/>
      <c r="N179" s="2999"/>
      <c r="O179" s="2998"/>
    </row>
    <row r="180" spans="1:15" ht="25.9" customHeight="1" thickBot="1" x14ac:dyDescent="0.25">
      <c r="A180" s="2997" t="s">
        <v>35</v>
      </c>
      <c r="B180" s="5379" t="s">
        <v>684</v>
      </c>
      <c r="C180" s="5380"/>
      <c r="D180" s="5380"/>
      <c r="E180" s="5380"/>
      <c r="F180" s="5380"/>
      <c r="G180" s="5380"/>
      <c r="H180" s="5380"/>
      <c r="I180" s="5380"/>
      <c r="J180" s="5380"/>
      <c r="K180" s="5381"/>
      <c r="L180" s="2996">
        <f>L170+L178</f>
        <v>32.4</v>
      </c>
      <c r="M180" s="2995"/>
      <c r="N180" s="2994"/>
      <c r="O180" s="2993"/>
    </row>
    <row r="181" spans="1:15" ht="21.75" customHeight="1" thickBot="1" x14ac:dyDescent="0.25">
      <c r="A181" s="5384" t="s">
        <v>30</v>
      </c>
      <c r="B181" s="5385"/>
      <c r="C181" s="5385"/>
      <c r="D181" s="5385"/>
      <c r="E181" s="5385"/>
      <c r="F181" s="5385"/>
      <c r="G181" s="5385"/>
      <c r="H181" s="5385"/>
      <c r="I181" s="5385"/>
      <c r="J181" s="5385"/>
      <c r="K181" s="5386"/>
      <c r="L181" s="2992">
        <f>L163+L180</f>
        <v>4475.2999999999993</v>
      </c>
      <c r="M181" s="2991"/>
      <c r="N181" s="2990"/>
      <c r="O181" s="2989"/>
    </row>
    <row r="182" spans="1:15" ht="15" x14ac:dyDescent="0.2">
      <c r="A182" s="31" t="s">
        <v>28</v>
      </c>
      <c r="B182" s="31"/>
      <c r="C182" s="31"/>
      <c r="D182" s="31"/>
      <c r="E182" s="31"/>
      <c r="F182" s="31"/>
      <c r="G182" s="31"/>
      <c r="H182" s="32"/>
      <c r="I182" s="31"/>
      <c r="J182" s="31"/>
      <c r="K182" s="31"/>
      <c r="L182" s="31"/>
      <c r="M182" s="31"/>
      <c r="N182" s="30"/>
      <c r="O182" s="29"/>
    </row>
    <row r="183" spans="1:15" ht="222" customHeight="1" x14ac:dyDescent="0.2">
      <c r="A183" s="1364"/>
      <c r="B183" s="1364"/>
      <c r="C183" s="1364"/>
      <c r="D183" s="1364"/>
      <c r="E183" s="1364"/>
      <c r="F183" s="2986"/>
      <c r="G183" s="1364"/>
      <c r="H183" s="2988"/>
      <c r="I183" s="2987"/>
      <c r="J183" s="2986"/>
      <c r="K183" s="2986"/>
      <c r="L183" s="2986"/>
      <c r="M183" s="1364"/>
      <c r="N183" s="1364"/>
      <c r="O183" s="1363"/>
    </row>
    <row r="184" spans="1:15" ht="14.25" customHeight="1" x14ac:dyDescent="0.2">
      <c r="A184" s="5146" t="s">
        <v>27</v>
      </c>
      <c r="B184" s="5146"/>
      <c r="C184" s="5146"/>
      <c r="D184" s="5146"/>
      <c r="E184" s="5146"/>
      <c r="F184" s="5146"/>
      <c r="G184" s="5146"/>
      <c r="H184" s="5146"/>
      <c r="I184" s="5146"/>
      <c r="J184" s="5146"/>
      <c r="K184" s="5146"/>
      <c r="L184" s="5146"/>
      <c r="M184" s="1364"/>
      <c r="N184" s="1364"/>
      <c r="O184" s="1363"/>
    </row>
    <row r="185" spans="1:15" ht="13.5" thickBot="1" x14ac:dyDescent="0.25">
      <c r="A185" s="26"/>
      <c r="B185" s="24"/>
      <c r="C185" s="24"/>
      <c r="D185" s="24"/>
      <c r="E185" s="24"/>
      <c r="F185" s="24"/>
      <c r="G185" s="25"/>
      <c r="H185" s="24"/>
      <c r="I185" s="24"/>
      <c r="J185" s="24"/>
      <c r="K185" s="15"/>
      <c r="L185" s="22" t="s">
        <v>26</v>
      </c>
      <c r="M185" s="1364"/>
      <c r="N185" s="1364"/>
      <c r="O185" s="1363"/>
    </row>
    <row r="186" spans="1:15" ht="43.5" customHeight="1" thickBot="1" x14ac:dyDescent="0.25">
      <c r="A186" s="20"/>
      <c r="B186" s="19"/>
      <c r="C186" s="4201" t="s">
        <v>25</v>
      </c>
      <c r="D186" s="4201"/>
      <c r="E186" s="4201"/>
      <c r="F186" s="4201"/>
      <c r="G186" s="4201"/>
      <c r="H186" s="4201"/>
      <c r="I186" s="4201"/>
      <c r="J186" s="4201"/>
      <c r="K186" s="4201"/>
      <c r="L186" s="18" t="s">
        <v>24</v>
      </c>
      <c r="M186" s="1364"/>
      <c r="N186" s="1364"/>
      <c r="O186" s="1363"/>
    </row>
    <row r="187" spans="1:15" ht="14.25" x14ac:dyDescent="0.2">
      <c r="A187" s="4630" t="s">
        <v>23</v>
      </c>
      <c r="B187" s="4631"/>
      <c r="C187" s="4631"/>
      <c r="D187" s="4631"/>
      <c r="E187" s="4631"/>
      <c r="F187" s="4631"/>
      <c r="G187" s="4631"/>
      <c r="H187" s="4631"/>
      <c r="I187" s="4631"/>
      <c r="J187" s="4631"/>
      <c r="K187" s="4632"/>
      <c r="L187" s="1371">
        <f>L188+L192+L200</f>
        <v>4475.3</v>
      </c>
      <c r="M187" s="1364"/>
      <c r="N187" s="1364"/>
      <c r="O187" s="1363"/>
    </row>
    <row r="188" spans="1:15" ht="15" customHeight="1" x14ac:dyDescent="0.2">
      <c r="A188" s="4633" t="s">
        <v>197</v>
      </c>
      <c r="B188" s="4634"/>
      <c r="C188" s="4634"/>
      <c r="D188" s="4634"/>
      <c r="E188" s="4634"/>
      <c r="F188" s="4634"/>
      <c r="G188" s="4634"/>
      <c r="H188" s="4634"/>
      <c r="I188" s="4634"/>
      <c r="J188" s="4634"/>
      <c r="K188" s="4635"/>
      <c r="L188" s="1887">
        <f>L189</f>
        <v>343.10000000000008</v>
      </c>
      <c r="M188" s="1364"/>
      <c r="N188" s="1364"/>
      <c r="O188" s="1363"/>
    </row>
    <row r="189" spans="1:15" ht="15" customHeight="1" x14ac:dyDescent="0.2">
      <c r="A189" s="4245" t="s">
        <v>196</v>
      </c>
      <c r="B189" s="4246"/>
      <c r="C189" s="4246"/>
      <c r="D189" s="4246"/>
      <c r="E189" s="4246"/>
      <c r="F189" s="4246"/>
      <c r="G189" s="4246"/>
      <c r="H189" s="4246"/>
      <c r="I189" s="4246"/>
      <c r="J189" s="4246"/>
      <c r="K189" s="4247"/>
      <c r="L189" s="1887">
        <f>L19+L41+L67+L73+L87+L168+L174</f>
        <v>343.10000000000008</v>
      </c>
      <c r="M189" s="1364"/>
      <c r="N189" s="1364"/>
      <c r="O189" s="1363"/>
    </row>
    <row r="190" spans="1:15" ht="15" customHeight="1" x14ac:dyDescent="0.2">
      <c r="A190" s="4633" t="s">
        <v>195</v>
      </c>
      <c r="B190" s="4634"/>
      <c r="C190" s="4634"/>
      <c r="D190" s="4634"/>
      <c r="E190" s="4639"/>
      <c r="F190" s="4639"/>
      <c r="G190" s="4639"/>
      <c r="H190" s="4639"/>
      <c r="I190" s="4639"/>
      <c r="J190" s="4639"/>
      <c r="K190" s="4640"/>
      <c r="L190" s="1885"/>
      <c r="M190" s="1364"/>
      <c r="N190" s="1364"/>
      <c r="O190" s="1363"/>
    </row>
    <row r="191" spans="1:15" ht="30" customHeight="1" x14ac:dyDescent="0.2">
      <c r="A191" s="4633" t="s">
        <v>194</v>
      </c>
      <c r="B191" s="4634"/>
      <c r="C191" s="4634"/>
      <c r="D191" s="4634"/>
      <c r="E191" s="4634"/>
      <c r="F191" s="4634"/>
      <c r="G191" s="4634"/>
      <c r="H191" s="4634"/>
      <c r="I191" s="4634"/>
      <c r="J191" s="4634"/>
      <c r="K191" s="4635"/>
      <c r="L191" s="1885">
        <v>0</v>
      </c>
      <c r="M191" s="1364"/>
      <c r="N191" s="1364"/>
      <c r="O191" s="1363"/>
    </row>
    <row r="192" spans="1:15" ht="15" customHeight="1" x14ac:dyDescent="0.2">
      <c r="A192" s="4245" t="s">
        <v>18</v>
      </c>
      <c r="B192" s="4246"/>
      <c r="C192" s="4246"/>
      <c r="D192" s="4246"/>
      <c r="E192" s="4246"/>
      <c r="F192" s="4246"/>
      <c r="G192" s="4246"/>
      <c r="H192" s="4246"/>
      <c r="I192" s="4246"/>
      <c r="J192" s="4246"/>
      <c r="K192" s="4247"/>
      <c r="L192" s="1887">
        <f>L193+L196</f>
        <v>4041.5</v>
      </c>
      <c r="M192" s="1364"/>
      <c r="N192" s="1364"/>
      <c r="O192" s="1363"/>
    </row>
    <row r="193" spans="1:15" ht="15" customHeight="1" x14ac:dyDescent="0.2">
      <c r="A193" s="4633" t="s">
        <v>193</v>
      </c>
      <c r="B193" s="4634"/>
      <c r="C193" s="4634"/>
      <c r="D193" s="4634"/>
      <c r="E193" s="4639"/>
      <c r="F193" s="4639"/>
      <c r="G193" s="4639"/>
      <c r="H193" s="4639"/>
      <c r="I193" s="4639"/>
      <c r="J193" s="4639"/>
      <c r="K193" s="4640"/>
      <c r="L193" s="1885">
        <f>L23+L33+L45+L68+L74+L88</f>
        <v>1091</v>
      </c>
      <c r="M193" s="1364"/>
      <c r="N193" s="1364"/>
      <c r="O193" s="1363"/>
    </row>
    <row r="194" spans="1:15" ht="15" customHeight="1" x14ac:dyDescent="0.2">
      <c r="A194" s="4633" t="s">
        <v>192</v>
      </c>
      <c r="B194" s="4634"/>
      <c r="C194" s="4634"/>
      <c r="D194" s="4634"/>
      <c r="E194" s="4639"/>
      <c r="F194" s="4639"/>
      <c r="G194" s="4639"/>
      <c r="H194" s="4639"/>
      <c r="I194" s="4639"/>
      <c r="J194" s="4639"/>
      <c r="K194" s="4640"/>
      <c r="L194" s="1885"/>
      <c r="M194" s="1364"/>
      <c r="N194" s="1364"/>
      <c r="O194" s="1363"/>
    </row>
    <row r="195" spans="1:15" ht="15" customHeight="1" x14ac:dyDescent="0.2">
      <c r="A195" s="4633" t="s">
        <v>191</v>
      </c>
      <c r="B195" s="4634"/>
      <c r="C195" s="4634"/>
      <c r="D195" s="4634"/>
      <c r="E195" s="4639"/>
      <c r="F195" s="4639"/>
      <c r="G195" s="4639"/>
      <c r="H195" s="4639"/>
      <c r="I195" s="4639"/>
      <c r="J195" s="4639"/>
      <c r="K195" s="4640"/>
      <c r="L195" s="1885"/>
      <c r="M195" s="1364"/>
      <c r="N195" s="1364"/>
      <c r="O195" s="1363"/>
    </row>
    <row r="196" spans="1:15" ht="15" customHeight="1" x14ac:dyDescent="0.2">
      <c r="A196" s="4633" t="s">
        <v>190</v>
      </c>
      <c r="B196" s="4639"/>
      <c r="C196" s="4639"/>
      <c r="D196" s="4639"/>
      <c r="E196" s="4639"/>
      <c r="F196" s="4639"/>
      <c r="G196" s="4639"/>
      <c r="H196" s="4639"/>
      <c r="I196" s="4639"/>
      <c r="J196" s="4639"/>
      <c r="K196" s="4640"/>
      <c r="L196" s="1887">
        <f>L21+L32+L44+L66+L76</f>
        <v>2950.5</v>
      </c>
      <c r="M196" s="1364"/>
      <c r="N196" s="1364"/>
      <c r="O196" s="1363"/>
    </row>
    <row r="197" spans="1:15" ht="15" customHeight="1" x14ac:dyDescent="0.2">
      <c r="A197" s="4633" t="s">
        <v>189</v>
      </c>
      <c r="B197" s="4634"/>
      <c r="C197" s="4634"/>
      <c r="D197" s="4634"/>
      <c r="E197" s="4639"/>
      <c r="F197" s="4639"/>
      <c r="G197" s="4639"/>
      <c r="H197" s="4639"/>
      <c r="I197" s="4639"/>
      <c r="J197" s="4639"/>
      <c r="K197" s="4640"/>
      <c r="L197" s="1885"/>
      <c r="M197" s="1364"/>
      <c r="N197" s="1364"/>
      <c r="O197" s="1363"/>
    </row>
    <row r="198" spans="1:15" ht="15" customHeight="1" x14ac:dyDescent="0.2">
      <c r="A198" s="4662" t="s">
        <v>188</v>
      </c>
      <c r="B198" s="4663"/>
      <c r="C198" s="4663"/>
      <c r="D198" s="4663"/>
      <c r="E198" s="4639"/>
      <c r="F198" s="4639"/>
      <c r="G198" s="4639"/>
      <c r="H198" s="4639"/>
      <c r="I198" s="4639"/>
      <c r="J198" s="4639"/>
      <c r="K198" s="4640"/>
      <c r="L198" s="1885"/>
      <c r="M198" s="1364"/>
      <c r="N198" s="1364"/>
      <c r="O198" s="1363"/>
    </row>
    <row r="199" spans="1:15" ht="15" customHeight="1" x14ac:dyDescent="0.2">
      <c r="A199" s="4633" t="s">
        <v>187</v>
      </c>
      <c r="B199" s="4639"/>
      <c r="C199" s="4639"/>
      <c r="D199" s="4639"/>
      <c r="E199" s="4639"/>
      <c r="F199" s="4639"/>
      <c r="G199" s="4639"/>
      <c r="H199" s="4639"/>
      <c r="I199" s="4639"/>
      <c r="J199" s="4639"/>
      <c r="K199" s="4640"/>
      <c r="L199" s="1885"/>
      <c r="M199" s="1364"/>
      <c r="N199" s="1364"/>
      <c r="O199" s="1363"/>
    </row>
    <row r="200" spans="1:15" ht="15" customHeight="1" x14ac:dyDescent="0.2">
      <c r="A200" s="4245" t="s">
        <v>186</v>
      </c>
      <c r="B200" s="4246"/>
      <c r="C200" s="4246"/>
      <c r="D200" s="4246"/>
      <c r="E200" s="4246"/>
      <c r="F200" s="4246"/>
      <c r="G200" s="4246"/>
      <c r="H200" s="4246"/>
      <c r="I200" s="4246"/>
      <c r="J200" s="4246"/>
      <c r="K200" s="4247"/>
      <c r="L200" s="1887">
        <f>L89+L169</f>
        <v>90.699999999999989</v>
      </c>
      <c r="M200" s="1364"/>
      <c r="N200" s="1364"/>
      <c r="O200" s="1363"/>
    </row>
    <row r="201" spans="1:15" ht="15" customHeight="1" x14ac:dyDescent="0.2">
      <c r="A201" s="4245" t="s">
        <v>185</v>
      </c>
      <c r="B201" s="4246"/>
      <c r="C201" s="4246"/>
      <c r="D201" s="4246"/>
      <c r="E201" s="4246"/>
      <c r="F201" s="4246"/>
      <c r="G201" s="4246"/>
      <c r="H201" s="4246"/>
      <c r="I201" s="4246"/>
      <c r="J201" s="4246"/>
      <c r="K201" s="4247"/>
      <c r="L201" s="1885"/>
      <c r="M201" s="1364"/>
      <c r="N201" s="1364"/>
      <c r="O201" s="1363"/>
    </row>
    <row r="202" spans="1:15" ht="15" customHeight="1" x14ac:dyDescent="0.2">
      <c r="A202" s="4633" t="s">
        <v>8</v>
      </c>
      <c r="B202" s="4634"/>
      <c r="C202" s="4634"/>
      <c r="D202" s="4634"/>
      <c r="E202" s="4639"/>
      <c r="F202" s="4639"/>
      <c r="G202" s="4639"/>
      <c r="H202" s="4639"/>
      <c r="I202" s="4639"/>
      <c r="J202" s="4639"/>
      <c r="K202" s="4640"/>
      <c r="L202" s="1885"/>
      <c r="M202" s="1364"/>
      <c r="N202" s="1364"/>
      <c r="O202" s="1363"/>
    </row>
    <row r="203" spans="1:15" ht="15" customHeight="1" x14ac:dyDescent="0.2">
      <c r="A203" s="4633" t="s">
        <v>7</v>
      </c>
      <c r="B203" s="4634"/>
      <c r="C203" s="4634"/>
      <c r="D203" s="4634"/>
      <c r="E203" s="4639"/>
      <c r="F203" s="4639"/>
      <c r="G203" s="4639"/>
      <c r="H203" s="4639"/>
      <c r="I203" s="4639"/>
      <c r="J203" s="4639"/>
      <c r="K203" s="4640"/>
      <c r="L203" s="1885"/>
      <c r="M203" s="1364"/>
      <c r="N203" s="1364"/>
      <c r="O203" s="1363"/>
    </row>
    <row r="204" spans="1:15" ht="15.75" customHeight="1" thickBot="1" x14ac:dyDescent="0.25">
      <c r="A204" s="4633" t="s">
        <v>6</v>
      </c>
      <c r="B204" s="4634"/>
      <c r="C204" s="4634"/>
      <c r="D204" s="4634"/>
      <c r="E204" s="4634"/>
      <c r="F204" s="4634"/>
      <c r="G204" s="4634"/>
      <c r="H204" s="4634"/>
      <c r="I204" s="4634"/>
      <c r="J204" s="4634"/>
      <c r="K204" s="4635"/>
      <c r="L204" s="1885"/>
      <c r="M204" s="1364"/>
      <c r="N204" s="1364"/>
      <c r="O204" s="1363"/>
    </row>
    <row r="205" spans="1:15" ht="25.9" customHeight="1" thickBot="1" x14ac:dyDescent="0.25">
      <c r="A205" s="4277" t="s">
        <v>5</v>
      </c>
      <c r="B205" s="4278"/>
      <c r="C205" s="4278"/>
      <c r="D205" s="4278"/>
      <c r="E205" s="4278"/>
      <c r="F205" s="4278"/>
      <c r="G205" s="4278"/>
      <c r="H205" s="4278"/>
      <c r="I205" s="4278"/>
      <c r="J205" s="4278"/>
      <c r="K205" s="4279"/>
      <c r="L205" s="1884">
        <f>L206</f>
        <v>0</v>
      </c>
      <c r="M205" s="1364"/>
      <c r="N205" s="1364"/>
      <c r="O205" s="1363"/>
    </row>
    <row r="206" spans="1:15" ht="15" customHeight="1" x14ac:dyDescent="0.2">
      <c r="A206" s="4678" t="s">
        <v>4</v>
      </c>
      <c r="B206" s="4679"/>
      <c r="C206" s="4679"/>
      <c r="D206" s="4679"/>
      <c r="E206" s="4680"/>
      <c r="F206" s="4680"/>
      <c r="G206" s="4680"/>
      <c r="H206" s="4680"/>
      <c r="I206" s="4680"/>
      <c r="J206" s="4680"/>
      <c r="K206" s="4681"/>
      <c r="L206" s="1883">
        <v>0</v>
      </c>
      <c r="M206" s="1364"/>
      <c r="N206" s="1364"/>
      <c r="O206" s="1363"/>
    </row>
    <row r="207" spans="1:15" ht="15.75" customHeight="1" thickBot="1" x14ac:dyDescent="0.25">
      <c r="A207" s="4260" t="s">
        <v>3</v>
      </c>
      <c r="B207" s="4261"/>
      <c r="C207" s="4261"/>
      <c r="D207" s="4261"/>
      <c r="E207" s="4261"/>
      <c r="F207" s="4261"/>
      <c r="G207" s="4261"/>
      <c r="H207" s="4261"/>
      <c r="I207" s="4261"/>
      <c r="J207" s="4261"/>
      <c r="K207" s="4262"/>
      <c r="L207" s="1880"/>
      <c r="M207" s="1364"/>
      <c r="N207" s="1364"/>
      <c r="O207" s="1363"/>
    </row>
    <row r="208" spans="1:15" ht="15.75" customHeight="1" thickBot="1" x14ac:dyDescent="0.25">
      <c r="A208" s="4263" t="s">
        <v>184</v>
      </c>
      <c r="B208" s="4264"/>
      <c r="C208" s="4264"/>
      <c r="D208" s="4264"/>
      <c r="E208" s="4264"/>
      <c r="F208" s="4264"/>
      <c r="G208" s="4264"/>
      <c r="H208" s="4264"/>
      <c r="I208" s="4264"/>
      <c r="J208" s="4264"/>
      <c r="K208" s="4265"/>
      <c r="L208" s="1882">
        <f>L187+L205</f>
        <v>4475.3</v>
      </c>
      <c r="M208" s="1364"/>
      <c r="N208" s="1364"/>
      <c r="O208" s="1363"/>
    </row>
    <row r="209" spans="1:15" ht="15" customHeight="1" x14ac:dyDescent="0.2">
      <c r="A209" s="4266" t="s">
        <v>1</v>
      </c>
      <c r="B209" s="4267"/>
      <c r="C209" s="4267"/>
      <c r="D209" s="4267"/>
      <c r="E209" s="4267"/>
      <c r="F209" s="4267"/>
      <c r="G209" s="4267"/>
      <c r="H209" s="4267"/>
      <c r="I209" s="4267"/>
      <c r="J209" s="4267"/>
      <c r="K209" s="4268"/>
      <c r="L209" s="1883"/>
      <c r="M209" s="1364"/>
      <c r="N209" s="1364"/>
      <c r="O209" s="1363"/>
    </row>
    <row r="210" spans="1:15" ht="18.75" customHeight="1" thickBot="1" x14ac:dyDescent="0.25">
      <c r="A210" s="4233" t="s">
        <v>0</v>
      </c>
      <c r="B210" s="4234"/>
      <c r="C210" s="4234"/>
      <c r="D210" s="4234"/>
      <c r="E210" s="4234"/>
      <c r="F210" s="4234"/>
      <c r="G210" s="4234"/>
      <c r="H210" s="4234"/>
      <c r="I210" s="4234"/>
      <c r="J210" s="4234"/>
      <c r="K210" s="4235"/>
      <c r="L210" s="1880">
        <v>682.2</v>
      </c>
      <c r="M210" s="2745"/>
      <c r="N210" s="2745"/>
      <c r="O210" s="1360"/>
    </row>
    <row r="211" spans="1:15" x14ac:dyDescent="0.2">
      <c r="A211" s="1359"/>
      <c r="B211" s="2745"/>
      <c r="C211" s="2745"/>
      <c r="D211" s="2745"/>
      <c r="E211" s="2745"/>
      <c r="F211" s="334"/>
      <c r="H211" s="334"/>
      <c r="I211" s="334"/>
      <c r="J211" s="334"/>
      <c r="K211" s="334"/>
      <c r="L211" s="334"/>
    </row>
    <row r="212" spans="1:15" x14ac:dyDescent="0.2">
      <c r="A212" s="1359"/>
      <c r="B212" s="2745"/>
      <c r="C212" s="2745"/>
      <c r="D212" s="2745"/>
      <c r="E212" s="2745"/>
      <c r="F212" s="334"/>
      <c r="H212" s="334"/>
      <c r="I212" s="334"/>
      <c r="J212" s="334"/>
      <c r="K212" s="334"/>
      <c r="L212" s="334"/>
    </row>
    <row r="213" spans="1:15" x14ac:dyDescent="0.2">
      <c r="A213" s="1359"/>
      <c r="B213" s="2745"/>
      <c r="C213" s="2745"/>
      <c r="D213" s="2745"/>
      <c r="E213" s="2745"/>
      <c r="F213" s="334"/>
      <c r="H213" s="334"/>
      <c r="I213" s="334"/>
      <c r="J213" s="334"/>
      <c r="K213" s="334"/>
      <c r="L213" s="334"/>
    </row>
    <row r="214" spans="1:15" x14ac:dyDescent="0.2">
      <c r="A214" s="1359"/>
      <c r="B214" s="2745"/>
      <c r="C214" s="2745"/>
      <c r="D214" s="2745"/>
      <c r="E214" s="2745"/>
      <c r="F214" s="334"/>
      <c r="H214" s="334"/>
      <c r="I214" s="334"/>
      <c r="J214" s="334"/>
      <c r="K214" s="334"/>
      <c r="L214" s="334"/>
    </row>
    <row r="215" spans="1:15" x14ac:dyDescent="0.2">
      <c r="A215" s="1359"/>
      <c r="B215" s="2745"/>
      <c r="C215" s="2745"/>
      <c r="D215" s="2745"/>
      <c r="E215" s="2745"/>
      <c r="F215" s="334"/>
      <c r="H215" s="334"/>
      <c r="I215" s="334"/>
      <c r="J215" s="334"/>
      <c r="K215" s="334"/>
      <c r="L215" s="334"/>
    </row>
    <row r="216" spans="1:15" x14ac:dyDescent="0.2">
      <c r="A216" s="1359"/>
      <c r="B216" s="2745"/>
      <c r="C216" s="2745"/>
      <c r="D216" s="2745"/>
      <c r="E216" s="2745"/>
      <c r="F216" s="334"/>
      <c r="H216" s="334"/>
      <c r="I216" s="334"/>
      <c r="J216" s="334"/>
      <c r="K216" s="334"/>
      <c r="L216" s="334"/>
    </row>
    <row r="217" spans="1:15" ht="15" customHeight="1" x14ac:dyDescent="0.2">
      <c r="A217" s="1359"/>
      <c r="B217" s="2745"/>
      <c r="C217" s="2745"/>
      <c r="D217" s="2745"/>
      <c r="E217" s="2745"/>
      <c r="F217" s="334"/>
      <c r="H217" s="334"/>
      <c r="I217" s="334"/>
      <c r="J217" s="334"/>
      <c r="K217" s="334"/>
      <c r="L217" s="334"/>
    </row>
    <row r="218" spans="1:15" x14ac:dyDescent="0.2">
      <c r="A218" s="1359"/>
      <c r="B218" s="2745"/>
      <c r="C218" s="2745"/>
      <c r="D218" s="2745"/>
      <c r="E218" s="2745"/>
      <c r="F218" s="334"/>
      <c r="H218" s="334"/>
      <c r="I218" s="334"/>
      <c r="J218" s="334"/>
      <c r="K218" s="334"/>
      <c r="L218" s="334"/>
    </row>
    <row r="219" spans="1:15" x14ac:dyDescent="0.2">
      <c r="A219" s="1359"/>
      <c r="B219" s="2745"/>
      <c r="C219" s="2745"/>
      <c r="D219" s="2745"/>
      <c r="E219" s="2745"/>
      <c r="F219" s="334"/>
      <c r="H219" s="334"/>
      <c r="I219" s="334"/>
      <c r="J219" s="334"/>
      <c r="K219" s="334"/>
      <c r="L219" s="334"/>
    </row>
    <row r="220" spans="1:15" ht="15.75" customHeight="1" x14ac:dyDescent="0.2">
      <c r="A220" s="1359"/>
      <c r="B220" s="2745"/>
      <c r="C220" s="2745"/>
      <c r="D220" s="2745"/>
      <c r="E220" s="2745"/>
      <c r="F220" s="334"/>
      <c r="H220" s="334"/>
      <c r="I220" s="334"/>
      <c r="J220" s="334"/>
      <c r="K220" s="334"/>
      <c r="L220" s="334"/>
    </row>
    <row r="221" spans="1:15" ht="15.75" customHeight="1" x14ac:dyDescent="0.2">
      <c r="A221" s="1359"/>
      <c r="B221" s="2745"/>
      <c r="C221" s="2745"/>
      <c r="D221" s="2745"/>
      <c r="E221" s="2745"/>
      <c r="F221" s="334"/>
      <c r="H221" s="334"/>
      <c r="I221" s="334"/>
      <c r="J221" s="334"/>
      <c r="K221" s="334"/>
      <c r="L221" s="334"/>
    </row>
    <row r="222" spans="1:15" x14ac:dyDescent="0.2">
      <c r="A222" s="1359"/>
      <c r="B222" s="2745"/>
      <c r="C222" s="2745"/>
      <c r="D222" s="2745"/>
      <c r="E222" s="2745"/>
      <c r="F222" s="334"/>
      <c r="H222" s="334"/>
      <c r="I222" s="334"/>
      <c r="J222" s="334"/>
      <c r="K222" s="334"/>
      <c r="L222" s="334"/>
    </row>
    <row r="223" spans="1:15" x14ac:dyDescent="0.2">
      <c r="A223" s="1359"/>
      <c r="B223" s="2745"/>
      <c r="C223" s="2745"/>
      <c r="D223" s="2745"/>
      <c r="E223" s="2745"/>
      <c r="F223" s="334"/>
      <c r="H223" s="334"/>
      <c r="I223" s="334"/>
      <c r="J223" s="334"/>
      <c r="K223" s="334"/>
      <c r="L223" s="334"/>
    </row>
    <row r="224" spans="1:15" x14ac:dyDescent="0.2">
      <c r="F224" s="334"/>
      <c r="H224" s="334"/>
      <c r="I224" s="334"/>
      <c r="J224" s="334"/>
      <c r="K224" s="334"/>
      <c r="L224" s="334"/>
    </row>
    <row r="225" spans="6:14" x14ac:dyDescent="0.2">
      <c r="F225" s="334"/>
      <c r="H225" s="334"/>
      <c r="I225" s="334"/>
      <c r="J225" s="334"/>
      <c r="K225" s="334"/>
      <c r="L225" s="334"/>
    </row>
    <row r="226" spans="6:14" ht="18" customHeight="1" x14ac:dyDescent="0.2">
      <c r="F226" s="334"/>
      <c r="H226" s="334"/>
      <c r="I226" s="334"/>
      <c r="J226" s="334"/>
      <c r="K226" s="334"/>
      <c r="L226" s="334"/>
    </row>
    <row r="227" spans="6:14" x14ac:dyDescent="0.2">
      <c r="F227" s="334"/>
      <c r="H227" s="334"/>
      <c r="I227" s="334"/>
      <c r="J227" s="334"/>
      <c r="K227" s="334"/>
      <c r="L227" s="334"/>
    </row>
    <row r="228" spans="6:14" x14ac:dyDescent="0.2">
      <c r="F228" s="334"/>
      <c r="H228" s="334"/>
      <c r="I228" s="334"/>
      <c r="J228" s="334"/>
      <c r="K228" s="334"/>
      <c r="L228" s="334"/>
    </row>
    <row r="229" spans="6:14" x14ac:dyDescent="0.2">
      <c r="N229" s="1240"/>
    </row>
  </sheetData>
  <mergeCells count="378">
    <mergeCell ref="M126:M128"/>
    <mergeCell ref="J129:J131"/>
    <mergeCell ref="J132:J134"/>
    <mergeCell ref="J139:J140"/>
    <mergeCell ref="J126:J128"/>
    <mergeCell ref="E126:E128"/>
    <mergeCell ref="B126:B128"/>
    <mergeCell ref="D139:D140"/>
    <mergeCell ref="C139:C140"/>
    <mergeCell ref="I114:I116"/>
    <mergeCell ref="A135:A136"/>
    <mergeCell ref="D132:D134"/>
    <mergeCell ref="E139:E140"/>
    <mergeCell ref="I137:I138"/>
    <mergeCell ref="G143:G146"/>
    <mergeCell ref="I143:I144"/>
    <mergeCell ref="H129:H134"/>
    <mergeCell ref="A132:A134"/>
    <mergeCell ref="D135:D136"/>
    <mergeCell ref="B132:B134"/>
    <mergeCell ref="Q1:T3"/>
    <mergeCell ref="O73:O74"/>
    <mergeCell ref="I78:I82"/>
    <mergeCell ref="I26:I31"/>
    <mergeCell ref="M6:O6"/>
    <mergeCell ref="M73:M74"/>
    <mergeCell ref="J95:J97"/>
    <mergeCell ref="J92:J94"/>
    <mergeCell ref="J98:J100"/>
    <mergeCell ref="I66:I72"/>
    <mergeCell ref="I95:I97"/>
    <mergeCell ref="M132:M133"/>
    <mergeCell ref="G87:G91"/>
    <mergeCell ref="G124:G125"/>
    <mergeCell ref="J66:J72"/>
    <mergeCell ref="I105:I107"/>
    <mergeCell ref="N73:N74"/>
    <mergeCell ref="I73:I77"/>
    <mergeCell ref="H87:H91"/>
    <mergeCell ref="C85:L86"/>
    <mergeCell ref="H73:H77"/>
    <mergeCell ref="I101:I104"/>
    <mergeCell ref="H105:H109"/>
    <mergeCell ref="J117:J119"/>
    <mergeCell ref="I117:I119"/>
    <mergeCell ref="I120:I121"/>
    <mergeCell ref="J122:J123"/>
    <mergeCell ref="J110:J113"/>
    <mergeCell ref="J114:J116"/>
    <mergeCell ref="J120:J121"/>
    <mergeCell ref="H66:H72"/>
    <mergeCell ref="J101:J104"/>
    <mergeCell ref="J105:J107"/>
    <mergeCell ref="H117:H123"/>
    <mergeCell ref="I108:I109"/>
    <mergeCell ref="A2:O2"/>
    <mergeCell ref="A6:A8"/>
    <mergeCell ref="B6:B8"/>
    <mergeCell ref="A32:A34"/>
    <mergeCell ref="D19:F25"/>
    <mergeCell ref="B10:L11"/>
    <mergeCell ref="G19:G25"/>
    <mergeCell ref="I19:I25"/>
    <mergeCell ref="A10:A11"/>
    <mergeCell ref="C6:C8"/>
    <mergeCell ref="E6:E8"/>
    <mergeCell ref="F6:F8"/>
    <mergeCell ref="H6:H8"/>
    <mergeCell ref="H19:H25"/>
    <mergeCell ref="G6:G8"/>
    <mergeCell ref="A13:A18"/>
    <mergeCell ref="I6:I8"/>
    <mergeCell ref="K6:K8"/>
    <mergeCell ref="I32:I40"/>
    <mergeCell ref="A3:O3"/>
    <mergeCell ref="L6:L8"/>
    <mergeCell ref="M7:M8"/>
    <mergeCell ref="A19:A25"/>
    <mergeCell ref="A4:O4"/>
    <mergeCell ref="N5:O5"/>
    <mergeCell ref="N7:N8"/>
    <mergeCell ref="A26:A31"/>
    <mergeCell ref="A35:A37"/>
    <mergeCell ref="A38:A40"/>
    <mergeCell ref="B38:B40"/>
    <mergeCell ref="C38:C40"/>
    <mergeCell ref="B26:B31"/>
    <mergeCell ref="B41:B50"/>
    <mergeCell ref="A41:A50"/>
    <mergeCell ref="G26:G31"/>
    <mergeCell ref="F26:F27"/>
    <mergeCell ref="G41:G50"/>
    <mergeCell ref="D38:D40"/>
    <mergeCell ref="G32:G40"/>
    <mergeCell ref="F38:F39"/>
    <mergeCell ref="B19:B25"/>
    <mergeCell ref="F35:F37"/>
    <mergeCell ref="B35:B37"/>
    <mergeCell ref="C35:C37"/>
    <mergeCell ref="D35:D37"/>
    <mergeCell ref="D6:D8"/>
    <mergeCell ref="E110:E113"/>
    <mergeCell ref="C108:C109"/>
    <mergeCell ref="D41:F50"/>
    <mergeCell ref="D87:F91"/>
    <mergeCell ref="C92:C94"/>
    <mergeCell ref="B66:B69"/>
    <mergeCell ref="C101:C104"/>
    <mergeCell ref="C73:C77"/>
    <mergeCell ref="B58:B65"/>
    <mergeCell ref="C110:C113"/>
    <mergeCell ref="B32:B34"/>
    <mergeCell ref="C32:C34"/>
    <mergeCell ref="D73:F77"/>
    <mergeCell ref="F51:F57"/>
    <mergeCell ref="J6:J8"/>
    <mergeCell ref="O7:O8"/>
    <mergeCell ref="D32:F34"/>
    <mergeCell ref="M110:M111"/>
    <mergeCell ref="J108:J109"/>
    <mergeCell ref="F58:F60"/>
    <mergeCell ref="F70:F72"/>
    <mergeCell ref="G78:G82"/>
    <mergeCell ref="C83:J83"/>
    <mergeCell ref="I87:I91"/>
    <mergeCell ref="I41:I50"/>
    <mergeCell ref="H26:H31"/>
    <mergeCell ref="H32:H40"/>
    <mergeCell ref="H41:H50"/>
    <mergeCell ref="H78:H82"/>
    <mergeCell ref="G73:G77"/>
    <mergeCell ref="I110:I113"/>
    <mergeCell ref="A58:A65"/>
    <mergeCell ref="B95:B97"/>
    <mergeCell ref="A95:A97"/>
    <mergeCell ref="A92:A94"/>
    <mergeCell ref="B92:B94"/>
    <mergeCell ref="E101:E104"/>
    <mergeCell ref="C98:C100"/>
    <mergeCell ref="A66:A69"/>
    <mergeCell ref="A101:A104"/>
    <mergeCell ref="A98:A100"/>
    <mergeCell ref="H110:H116"/>
    <mergeCell ref="E114:E116"/>
    <mergeCell ref="D78:D82"/>
    <mergeCell ref="E66:E72"/>
    <mergeCell ref="B87:B91"/>
    <mergeCell ref="E108:E109"/>
    <mergeCell ref="D110:D113"/>
    <mergeCell ref="G110:G113"/>
    <mergeCell ref="G98:G100"/>
    <mergeCell ref="I122:I123"/>
    <mergeCell ref="G95:G97"/>
    <mergeCell ref="I98:I100"/>
    <mergeCell ref="G108:G109"/>
    <mergeCell ref="H98:H104"/>
    <mergeCell ref="A108:A109"/>
    <mergeCell ref="A105:A107"/>
    <mergeCell ref="F108:F109"/>
    <mergeCell ref="D105:D107"/>
    <mergeCell ref="C105:C107"/>
    <mergeCell ref="E95:E97"/>
    <mergeCell ref="E98:E100"/>
    <mergeCell ref="D108:D109"/>
    <mergeCell ref="D98:D100"/>
    <mergeCell ref="D101:D104"/>
    <mergeCell ref="D95:D97"/>
    <mergeCell ref="A110:A113"/>
    <mergeCell ref="A114:A116"/>
    <mergeCell ref="G117:G119"/>
    <mergeCell ref="B110:B113"/>
    <mergeCell ref="B105:B107"/>
    <mergeCell ref="B108:B109"/>
    <mergeCell ref="B101:B104"/>
    <mergeCell ref="B98:B100"/>
    <mergeCell ref="F110:F113"/>
    <mergeCell ref="F114:F116"/>
    <mergeCell ref="G114:G116"/>
    <mergeCell ref="G101:G104"/>
    <mergeCell ref="G66:G72"/>
    <mergeCell ref="H92:H97"/>
    <mergeCell ref="G92:G94"/>
    <mergeCell ref="G105:G107"/>
    <mergeCell ref="A137:A138"/>
    <mergeCell ref="E78:E82"/>
    <mergeCell ref="D92:D94"/>
    <mergeCell ref="A78:A82"/>
    <mergeCell ref="A73:A77"/>
    <mergeCell ref="B84:B86"/>
    <mergeCell ref="B73:B77"/>
    <mergeCell ref="A84:A86"/>
    <mergeCell ref="B78:B82"/>
    <mergeCell ref="A87:A91"/>
    <mergeCell ref="F66:F69"/>
    <mergeCell ref="E92:E94"/>
    <mergeCell ref="F92:F94"/>
    <mergeCell ref="C95:C97"/>
    <mergeCell ref="C78:C82"/>
    <mergeCell ref="E105:E107"/>
    <mergeCell ref="G58:G65"/>
    <mergeCell ref="G51:G57"/>
    <mergeCell ref="F105:F107"/>
    <mergeCell ref="F95:F97"/>
    <mergeCell ref="F98:F100"/>
    <mergeCell ref="F101:F104"/>
    <mergeCell ref="I51:I57"/>
    <mergeCell ref="I58:I65"/>
    <mergeCell ref="H51:H57"/>
    <mergeCell ref="H58:H65"/>
    <mergeCell ref="A122:A123"/>
    <mergeCell ref="A117:A119"/>
    <mergeCell ref="A120:A121"/>
    <mergeCell ref="C117:C119"/>
    <mergeCell ref="D124:D125"/>
    <mergeCell ref="C120:C121"/>
    <mergeCell ref="G122:G123"/>
    <mergeCell ref="A145:A146"/>
    <mergeCell ref="B117:B119"/>
    <mergeCell ref="A124:A125"/>
    <mergeCell ref="A126:A128"/>
    <mergeCell ref="D120:D121"/>
    <mergeCell ref="B120:B121"/>
    <mergeCell ref="F141:F142"/>
    <mergeCell ref="A139:A140"/>
    <mergeCell ref="A143:A144"/>
    <mergeCell ref="G120:G121"/>
    <mergeCell ref="E122:E123"/>
    <mergeCell ref="F126:F128"/>
    <mergeCell ref="E129:E131"/>
    <mergeCell ref="D117:D119"/>
    <mergeCell ref="D126:D128"/>
    <mergeCell ref="E117:E119"/>
    <mergeCell ref="F117:F119"/>
    <mergeCell ref="E141:E142"/>
    <mergeCell ref="F122:F123"/>
    <mergeCell ref="E120:E121"/>
    <mergeCell ref="F120:F121"/>
    <mergeCell ref="F129:F131"/>
    <mergeCell ref="B114:B116"/>
    <mergeCell ref="D114:D116"/>
    <mergeCell ref="B137:B138"/>
    <mergeCell ref="B135:B136"/>
    <mergeCell ref="E135:E136"/>
    <mergeCell ref="B124:B125"/>
    <mergeCell ref="E124:E125"/>
    <mergeCell ref="E132:E134"/>
    <mergeCell ref="B129:B131"/>
    <mergeCell ref="C114:C116"/>
    <mergeCell ref="D137:D138"/>
    <mergeCell ref="E137:E138"/>
    <mergeCell ref="D129:D131"/>
    <mergeCell ref="C137:C138"/>
    <mergeCell ref="C135:C136"/>
    <mergeCell ref="D122:D123"/>
    <mergeCell ref="C124:C125"/>
    <mergeCell ref="C126:C128"/>
    <mergeCell ref="C129:C131"/>
    <mergeCell ref="C132:C134"/>
    <mergeCell ref="C122:C123"/>
    <mergeCell ref="B122:B123"/>
    <mergeCell ref="F124:F125"/>
    <mergeCell ref="F132:F134"/>
    <mergeCell ref="F135:F136"/>
    <mergeCell ref="F139:F140"/>
    <mergeCell ref="J124:J125"/>
    <mergeCell ref="J137:J138"/>
    <mergeCell ref="I126:I128"/>
    <mergeCell ref="I135:I136"/>
    <mergeCell ref="J135:J136"/>
    <mergeCell ref="I124:I125"/>
    <mergeCell ref="I129:I131"/>
    <mergeCell ref="I132:I134"/>
    <mergeCell ref="F137:F138"/>
    <mergeCell ref="H124:H128"/>
    <mergeCell ref="I139:I140"/>
    <mergeCell ref="G139:G140"/>
    <mergeCell ref="G132:G134"/>
    <mergeCell ref="G126:G128"/>
    <mergeCell ref="G129:G131"/>
    <mergeCell ref="A195:K195"/>
    <mergeCell ref="A196:K196"/>
    <mergeCell ref="B141:B142"/>
    <mergeCell ref="E156:E158"/>
    <mergeCell ref="F156:F158"/>
    <mergeCell ref="B143:B144"/>
    <mergeCell ref="G135:G136"/>
    <mergeCell ref="G137:G138"/>
    <mergeCell ref="J152:J153"/>
    <mergeCell ref="I141:I142"/>
    <mergeCell ref="F143:F144"/>
    <mergeCell ref="B139:B140"/>
    <mergeCell ref="A129:A131"/>
    <mergeCell ref="A191:K191"/>
    <mergeCell ref="A159:A161"/>
    <mergeCell ref="B159:B161"/>
    <mergeCell ref="F159:F161"/>
    <mergeCell ref="E159:E161"/>
    <mergeCell ref="G159:G161"/>
    <mergeCell ref="I159:I161"/>
    <mergeCell ref="H147:H161"/>
    <mergeCell ref="F154:F155"/>
    <mergeCell ref="A141:A142"/>
    <mergeCell ref="G147:G151"/>
    <mergeCell ref="G141:G142"/>
    <mergeCell ref="A192:K192"/>
    <mergeCell ref="A193:K193"/>
    <mergeCell ref="A194:K194"/>
    <mergeCell ref="J147:J148"/>
    <mergeCell ref="B147:B149"/>
    <mergeCell ref="F150:F151"/>
    <mergeCell ref="B152:B153"/>
    <mergeCell ref="B145:B146"/>
    <mergeCell ref="H135:H142"/>
    <mergeCell ref="E152:E153"/>
    <mergeCell ref="B150:B151"/>
    <mergeCell ref="I152:I153"/>
    <mergeCell ref="G152:G153"/>
    <mergeCell ref="D150:D151"/>
    <mergeCell ref="I147:I149"/>
    <mergeCell ref="C162:J162"/>
    <mergeCell ref="I145:I146"/>
    <mergeCell ref="I156:I158"/>
    <mergeCell ref="A150:A151"/>
    <mergeCell ref="I150:I151"/>
    <mergeCell ref="A181:K181"/>
    <mergeCell ref="A176:A178"/>
    <mergeCell ref="B176:B178"/>
    <mergeCell ref="A154:A155"/>
    <mergeCell ref="A147:A149"/>
    <mergeCell ref="B165:L165"/>
    <mergeCell ref="A156:A158"/>
    <mergeCell ref="B156:B158"/>
    <mergeCell ref="G156:G158"/>
    <mergeCell ref="A152:A153"/>
    <mergeCell ref="A184:L184"/>
    <mergeCell ref="C186:K186"/>
    <mergeCell ref="A187:K187"/>
    <mergeCell ref="A188:K188"/>
    <mergeCell ref="A189:K189"/>
    <mergeCell ref="B163:K163"/>
    <mergeCell ref="I154:I155"/>
    <mergeCell ref="G154:G155"/>
    <mergeCell ref="E154:E155"/>
    <mergeCell ref="B154:B155"/>
    <mergeCell ref="J168:J173"/>
    <mergeCell ref="H168:H173"/>
    <mergeCell ref="A206:K206"/>
    <mergeCell ref="A207:K207"/>
    <mergeCell ref="A208:K208"/>
    <mergeCell ref="A209:K209"/>
    <mergeCell ref="G168:G173"/>
    <mergeCell ref="I174:I178"/>
    <mergeCell ref="F171:F173"/>
    <mergeCell ref="B174:B175"/>
    <mergeCell ref="B168:B170"/>
    <mergeCell ref="F174:F175"/>
    <mergeCell ref="B171:B173"/>
    <mergeCell ref="A190:K190"/>
    <mergeCell ref="A174:A175"/>
    <mergeCell ref="A168:A170"/>
    <mergeCell ref="A171:A173"/>
    <mergeCell ref="C179:J179"/>
    <mergeCell ref="H174:H178"/>
    <mergeCell ref="F176:F178"/>
    <mergeCell ref="G174:G178"/>
    <mergeCell ref="F168:F170"/>
    <mergeCell ref="I168:I173"/>
    <mergeCell ref="B180:K180"/>
    <mergeCell ref="A210:K210"/>
    <mergeCell ref="A197:K197"/>
    <mergeCell ref="A198:K198"/>
    <mergeCell ref="A199:K199"/>
    <mergeCell ref="A200:K200"/>
    <mergeCell ref="A201:K201"/>
    <mergeCell ref="A202:K202"/>
    <mergeCell ref="A203:K203"/>
    <mergeCell ref="A204:K204"/>
    <mergeCell ref="A205:K205"/>
  </mergeCells>
  <pageMargins left="0.70866141732283472" right="0.70866141732283472" top="0.74803149606299213" bottom="0.74803149606299213" header="0.31496062992125984" footer="0.31496062992125984"/>
  <pageSetup paperSize="9" scale="65" firstPageNumber="53" fitToHeight="0" orientation="landscape" useFirstPageNumber="1" r:id="rId1"/>
  <headerFooter>
    <oddHeader>&amp;C&amp;P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264862-5804-43EA-B626-D62F8389F45B}">
  <sheetPr>
    <pageSetUpPr fitToPage="1"/>
  </sheetPr>
  <dimension ref="A2:U148"/>
  <sheetViews>
    <sheetView zoomScale="80" zoomScaleNormal="80" workbookViewId="0">
      <selection activeCell="V13" sqref="V13"/>
    </sheetView>
  </sheetViews>
  <sheetFormatPr defaultRowHeight="12.75" x14ac:dyDescent="0.2"/>
  <cols>
    <col min="1" max="1" width="3.5703125" style="334" customWidth="1"/>
    <col min="2" max="2" width="3.42578125" style="334" customWidth="1"/>
    <col min="3" max="4" width="3.7109375" style="334" customWidth="1"/>
    <col min="5" max="5" width="3.5703125" style="334" customWidth="1"/>
    <col min="6" max="6" width="42.28515625" style="334" customWidth="1"/>
    <col min="7" max="7" width="8.42578125" style="334" customWidth="1"/>
    <col min="8" max="8" width="7.85546875" style="2743" customWidth="1"/>
    <col min="9" max="9" width="4.42578125" style="334" customWidth="1"/>
    <col min="10" max="10" width="31.85546875" style="334" customWidth="1"/>
    <col min="11" max="11" width="7.28515625" style="334" customWidth="1"/>
    <col min="12" max="12" width="10" style="334" customWidth="1"/>
    <col min="13" max="13" width="41.28515625" style="334" customWidth="1"/>
    <col min="14" max="14" width="9.140625" style="334" customWidth="1"/>
    <col min="15" max="15" width="10.85546875" style="334" customWidth="1"/>
    <col min="16" max="16384" width="9.140625" style="334"/>
  </cols>
  <sheetData>
    <row r="2" spans="1:21" ht="75.75" customHeight="1" x14ac:dyDescent="0.2">
      <c r="M2" s="4687" t="s">
        <v>1400</v>
      </c>
      <c r="N2" s="4687"/>
      <c r="O2" s="4687"/>
      <c r="R2" s="332"/>
      <c r="S2" s="332"/>
      <c r="T2" s="332"/>
      <c r="U2" s="332"/>
    </row>
    <row r="3" spans="1:21" ht="21.75" customHeight="1" x14ac:dyDescent="0.2">
      <c r="A3" s="5307" t="s">
        <v>183</v>
      </c>
      <c r="B3" s="5307"/>
      <c r="C3" s="5307"/>
      <c r="D3" s="5307"/>
      <c r="E3" s="5307"/>
      <c r="F3" s="5307"/>
      <c r="G3" s="5307"/>
      <c r="H3" s="5307"/>
      <c r="I3" s="5307"/>
      <c r="J3" s="5307"/>
      <c r="K3" s="5307"/>
      <c r="L3" s="5307"/>
      <c r="M3" s="5307"/>
      <c r="N3" s="5307"/>
      <c r="O3" s="5307"/>
      <c r="R3" s="332"/>
      <c r="S3" s="332"/>
      <c r="T3" s="332"/>
      <c r="U3" s="332"/>
    </row>
    <row r="4" spans="1:21" ht="14.25" customHeight="1" x14ac:dyDescent="0.2">
      <c r="A4" s="4479" t="s">
        <v>1284</v>
      </c>
      <c r="B4" s="4479"/>
      <c r="C4" s="4479"/>
      <c r="D4" s="4479"/>
      <c r="E4" s="4479"/>
      <c r="F4" s="4479"/>
      <c r="G4" s="4479"/>
      <c r="H4" s="4479"/>
      <c r="I4" s="4479"/>
      <c r="J4" s="4479"/>
      <c r="K4" s="4479"/>
      <c r="L4" s="4479"/>
      <c r="M4" s="4479"/>
      <c r="N4" s="4479"/>
      <c r="O4" s="4479"/>
      <c r="R4" s="332"/>
      <c r="S4" s="332"/>
      <c r="T4" s="332"/>
      <c r="U4" s="332"/>
    </row>
    <row r="5" spans="1:21" ht="14.25" x14ac:dyDescent="0.2">
      <c r="A5" s="4688" t="s">
        <v>181</v>
      </c>
      <c r="B5" s="4688"/>
      <c r="C5" s="4688"/>
      <c r="D5" s="4688"/>
      <c r="E5" s="4688"/>
      <c r="F5" s="4688"/>
      <c r="G5" s="4688"/>
      <c r="H5" s="4688"/>
      <c r="I5" s="4688"/>
      <c r="J5" s="4688"/>
      <c r="K5" s="4688"/>
      <c r="L5" s="4688"/>
      <c r="M5" s="4688"/>
      <c r="N5" s="4688"/>
      <c r="O5" s="4688"/>
    </row>
    <row r="6" spans="1:21" ht="27.75" customHeight="1" thickBot="1" x14ac:dyDescent="0.25">
      <c r="A6" s="1356"/>
      <c r="B6" s="1356"/>
      <c r="C6" s="1356"/>
      <c r="D6" s="1356"/>
      <c r="E6" s="1356"/>
      <c r="F6" s="1356"/>
      <c r="G6" s="1356"/>
      <c r="H6" s="1855"/>
      <c r="I6" s="1356"/>
      <c r="J6" s="1356"/>
      <c r="K6" s="1356"/>
      <c r="L6" s="1356"/>
      <c r="M6" s="1355"/>
      <c r="N6" s="1356"/>
      <c r="O6" s="3564" t="s">
        <v>26</v>
      </c>
    </row>
    <row r="7" spans="1:21" ht="26.25" customHeight="1" thickBot="1" x14ac:dyDescent="0.25">
      <c r="A7" s="4689" t="s">
        <v>180</v>
      </c>
      <c r="B7" s="4692" t="s">
        <v>179</v>
      </c>
      <c r="C7" s="4695" t="s">
        <v>175</v>
      </c>
      <c r="D7" s="4726" t="s">
        <v>177</v>
      </c>
      <c r="E7" s="4698" t="s">
        <v>178</v>
      </c>
      <c r="F7" s="4701" t="s">
        <v>176</v>
      </c>
      <c r="G7" s="4289" t="s">
        <v>175</v>
      </c>
      <c r="H7" s="4704" t="s">
        <v>174</v>
      </c>
      <c r="I7" s="4707" t="s">
        <v>173</v>
      </c>
      <c r="J7" s="4785" t="s">
        <v>172</v>
      </c>
      <c r="K7" s="4704" t="s">
        <v>171</v>
      </c>
      <c r="L7" s="4785" t="s">
        <v>170</v>
      </c>
      <c r="M7" s="4719" t="s">
        <v>169</v>
      </c>
      <c r="N7" s="4720"/>
      <c r="O7" s="4721"/>
    </row>
    <row r="8" spans="1:21" x14ac:dyDescent="0.2">
      <c r="A8" s="4690"/>
      <c r="B8" s="4693"/>
      <c r="C8" s="4696"/>
      <c r="D8" s="4727"/>
      <c r="E8" s="4699"/>
      <c r="F8" s="4702"/>
      <c r="G8" s="4290"/>
      <c r="H8" s="4705"/>
      <c r="I8" s="4708"/>
      <c r="J8" s="4786"/>
      <c r="K8" s="4705"/>
      <c r="L8" s="4786"/>
      <c r="M8" s="4722" t="s">
        <v>176</v>
      </c>
      <c r="N8" s="4724" t="s">
        <v>1283</v>
      </c>
      <c r="O8" s="4797" t="s">
        <v>166</v>
      </c>
    </row>
    <row r="9" spans="1:21" ht="150.75" customHeight="1" thickBot="1" x14ac:dyDescent="0.25">
      <c r="A9" s="4691"/>
      <c r="B9" s="4694"/>
      <c r="C9" s="4697"/>
      <c r="D9" s="4728"/>
      <c r="E9" s="4700"/>
      <c r="F9" s="4703"/>
      <c r="G9" s="4291"/>
      <c r="H9" s="4706"/>
      <c r="I9" s="4709"/>
      <c r="J9" s="4786"/>
      <c r="K9" s="4706"/>
      <c r="L9" s="4787"/>
      <c r="M9" s="4723"/>
      <c r="N9" s="4725"/>
      <c r="O9" s="4798"/>
    </row>
    <row r="10" spans="1:21" ht="15" thickBot="1" x14ac:dyDescent="0.25">
      <c r="A10" s="672" t="s">
        <v>33</v>
      </c>
      <c r="B10" s="3563" t="s">
        <v>428</v>
      </c>
      <c r="C10" s="800"/>
      <c r="D10" s="800"/>
      <c r="E10" s="800"/>
      <c r="F10" s="800"/>
      <c r="G10" s="800"/>
      <c r="H10" s="3562"/>
      <c r="I10" s="800"/>
      <c r="J10" s="800"/>
      <c r="K10" s="800"/>
      <c r="L10" s="800"/>
      <c r="M10" s="2980"/>
      <c r="N10" s="2980"/>
      <c r="O10" s="3561"/>
    </row>
    <row r="11" spans="1:21" ht="25.5" x14ac:dyDescent="0.2">
      <c r="A11" s="420"/>
      <c r="B11" s="419"/>
      <c r="C11" s="1263"/>
      <c r="D11" s="3467"/>
      <c r="E11" s="3560"/>
      <c r="F11" s="3558"/>
      <c r="G11" s="3558"/>
      <c r="H11" s="3559"/>
      <c r="I11" s="3558"/>
      <c r="J11" s="3558"/>
      <c r="K11" s="3558"/>
      <c r="L11" s="3558"/>
      <c r="M11" s="3324" t="s">
        <v>1282</v>
      </c>
      <c r="N11" s="413" t="s">
        <v>75</v>
      </c>
      <c r="O11" s="3557">
        <v>43</v>
      </c>
    </row>
    <row r="12" spans="1:21" ht="25.5" x14ac:dyDescent="0.2">
      <c r="A12" s="409"/>
      <c r="B12" s="408"/>
      <c r="C12" s="3554"/>
      <c r="D12" s="3553"/>
      <c r="E12" s="3552"/>
      <c r="F12" s="3550"/>
      <c r="G12" s="3550"/>
      <c r="H12" s="3551"/>
      <c r="I12" s="3550"/>
      <c r="J12" s="3550"/>
      <c r="K12" s="3550"/>
      <c r="L12" s="3550"/>
      <c r="M12" s="3556" t="s">
        <v>1281</v>
      </c>
      <c r="N12" s="440" t="s">
        <v>75</v>
      </c>
      <c r="O12" s="3204">
        <v>25</v>
      </c>
    </row>
    <row r="13" spans="1:21" ht="30.6" customHeight="1" thickBot="1" x14ac:dyDescent="0.25">
      <c r="A13" s="3555"/>
      <c r="B13" s="408"/>
      <c r="C13" s="3554"/>
      <c r="D13" s="3553"/>
      <c r="E13" s="3552"/>
      <c r="F13" s="3550"/>
      <c r="G13" s="3550"/>
      <c r="H13" s="3551"/>
      <c r="I13" s="3550"/>
      <c r="J13" s="3550"/>
      <c r="K13" s="3550"/>
      <c r="L13" s="3550"/>
      <c r="M13" s="3549" t="s">
        <v>1280</v>
      </c>
      <c r="N13" s="3548" t="s">
        <v>46</v>
      </c>
      <c r="O13" s="3547">
        <v>6</v>
      </c>
    </row>
    <row r="14" spans="1:21" ht="20.25" customHeight="1" thickBot="1" x14ac:dyDescent="0.25">
      <c r="A14" s="382" t="s">
        <v>33</v>
      </c>
      <c r="B14" s="389" t="s">
        <v>33</v>
      </c>
      <c r="C14" s="5519" t="s">
        <v>1279</v>
      </c>
      <c r="D14" s="5520"/>
      <c r="E14" s="5520"/>
      <c r="F14" s="5520"/>
      <c r="G14" s="5520"/>
      <c r="H14" s="5520"/>
      <c r="I14" s="5520"/>
      <c r="J14" s="5520"/>
      <c r="K14" s="5520"/>
      <c r="L14" s="5520"/>
      <c r="M14" s="5520"/>
      <c r="N14" s="5520"/>
      <c r="O14" s="5521"/>
    </row>
    <row r="15" spans="1:21" ht="39.75" customHeight="1" thickBot="1" x14ac:dyDescent="0.25">
      <c r="A15" s="3540"/>
      <c r="B15" s="1313"/>
      <c r="C15" s="796"/>
      <c r="D15" s="2906"/>
      <c r="E15" s="2861"/>
      <c r="F15" s="2859"/>
      <c r="G15" s="2859"/>
      <c r="H15" s="2860"/>
      <c r="I15" s="2859"/>
      <c r="J15" s="2859"/>
      <c r="K15" s="2859"/>
      <c r="L15" s="3546"/>
      <c r="M15" s="3545" t="s">
        <v>1278</v>
      </c>
      <c r="N15" s="3544" t="s">
        <v>1224</v>
      </c>
      <c r="O15" s="3543">
        <v>3500</v>
      </c>
    </row>
    <row r="16" spans="1:21" ht="25.9" customHeight="1" x14ac:dyDescent="0.2">
      <c r="A16" s="5487" t="s">
        <v>33</v>
      </c>
      <c r="B16" s="4442" t="s">
        <v>33</v>
      </c>
      <c r="C16" s="5270" t="s">
        <v>33</v>
      </c>
      <c r="D16" s="522"/>
      <c r="E16" s="522"/>
      <c r="F16" s="5478" t="s">
        <v>1274</v>
      </c>
      <c r="G16" s="4813" t="s">
        <v>156</v>
      </c>
      <c r="H16" s="5354" t="s">
        <v>40</v>
      </c>
      <c r="I16" s="4398" t="s">
        <v>39</v>
      </c>
      <c r="J16" s="5470" t="s">
        <v>1268</v>
      </c>
      <c r="K16" s="3398" t="s">
        <v>118</v>
      </c>
      <c r="L16" s="645">
        <f>L20</f>
        <v>0</v>
      </c>
      <c r="M16" s="3171" t="s">
        <v>1277</v>
      </c>
      <c r="N16" s="3542" t="s">
        <v>882</v>
      </c>
      <c r="O16" s="3418">
        <v>3</v>
      </c>
    </row>
    <row r="17" spans="1:20" ht="27" customHeight="1" x14ac:dyDescent="0.2">
      <c r="A17" s="5488"/>
      <c r="B17" s="4203"/>
      <c r="C17" s="5270"/>
      <c r="D17" s="522"/>
      <c r="E17" s="522"/>
      <c r="F17" s="5479"/>
      <c r="G17" s="4813"/>
      <c r="H17" s="5355"/>
      <c r="I17" s="4399"/>
      <c r="J17" s="5471"/>
      <c r="K17" s="2814" t="s">
        <v>133</v>
      </c>
      <c r="L17" s="645"/>
      <c r="M17" s="1494" t="s">
        <v>1276</v>
      </c>
      <c r="N17" s="3541" t="s">
        <v>882</v>
      </c>
      <c r="O17" s="3029">
        <v>2</v>
      </c>
    </row>
    <row r="18" spans="1:20" ht="26.25" thickBot="1" x14ac:dyDescent="0.25">
      <c r="A18" s="5488"/>
      <c r="B18" s="4203"/>
      <c r="C18" s="5270"/>
      <c r="D18" s="522"/>
      <c r="E18" s="522"/>
      <c r="F18" s="5479"/>
      <c r="G18" s="4813"/>
      <c r="H18" s="5355"/>
      <c r="I18" s="4399"/>
      <c r="J18" s="5471"/>
      <c r="K18" s="2810" t="s">
        <v>154</v>
      </c>
      <c r="L18" s="643"/>
      <c r="M18" s="1494" t="s">
        <v>1275</v>
      </c>
      <c r="N18" s="3541" t="s">
        <v>434</v>
      </c>
      <c r="O18" s="3029">
        <v>100</v>
      </c>
    </row>
    <row r="19" spans="1:20" ht="15" customHeight="1" thickBot="1" x14ac:dyDescent="0.25">
      <c r="A19" s="5489"/>
      <c r="B19" s="4443"/>
      <c r="C19" s="5264"/>
      <c r="D19" s="781"/>
      <c r="E19" s="781"/>
      <c r="F19" s="5480"/>
      <c r="G19" s="4814"/>
      <c r="H19" s="5355"/>
      <c r="I19" s="4399"/>
      <c r="J19" s="5471"/>
      <c r="K19" s="2806" t="s">
        <v>29</v>
      </c>
      <c r="L19" s="485">
        <f>SUM(L16:L18)</f>
        <v>0</v>
      </c>
      <c r="M19" s="484"/>
      <c r="N19" s="393"/>
      <c r="O19" s="391"/>
    </row>
    <row r="20" spans="1:20" ht="25.5" customHeight="1" thickBot="1" x14ac:dyDescent="0.25">
      <c r="A20" s="3540" t="s">
        <v>33</v>
      </c>
      <c r="B20" s="408" t="s">
        <v>33</v>
      </c>
      <c r="C20" s="4208" t="s">
        <v>33</v>
      </c>
      <c r="D20" s="4280" t="s">
        <v>33</v>
      </c>
      <c r="E20" s="464"/>
      <c r="F20" s="4815" t="s">
        <v>1274</v>
      </c>
      <c r="G20" s="1728"/>
      <c r="H20" s="5355"/>
      <c r="I20" s="4399"/>
      <c r="J20" s="5471"/>
      <c r="K20" s="630" t="s">
        <v>118</v>
      </c>
      <c r="L20" s="1286">
        <v>0</v>
      </c>
      <c r="M20" s="3539"/>
      <c r="N20" s="3213"/>
      <c r="O20" s="3212"/>
    </row>
    <row r="21" spans="1:20" ht="26.25" customHeight="1" thickBot="1" x14ac:dyDescent="0.25">
      <c r="A21" s="3540"/>
      <c r="B21" s="408"/>
      <c r="C21" s="5477"/>
      <c r="D21" s="5500"/>
      <c r="E21" s="464"/>
      <c r="F21" s="4816"/>
      <c r="G21" s="1728"/>
      <c r="H21" s="5356"/>
      <c r="I21" s="4400"/>
      <c r="J21" s="5472"/>
      <c r="K21" s="2778" t="s">
        <v>29</v>
      </c>
      <c r="L21" s="2823">
        <f>SUM(L20)</f>
        <v>0</v>
      </c>
      <c r="M21" s="3539"/>
      <c r="N21" s="3213"/>
      <c r="O21" s="3212"/>
    </row>
    <row r="22" spans="1:20" ht="25.5" customHeight="1" x14ac:dyDescent="0.2">
      <c r="A22" s="4205" t="s">
        <v>33</v>
      </c>
      <c r="B22" s="4202" t="s">
        <v>33</v>
      </c>
      <c r="C22" s="753" t="s">
        <v>35</v>
      </c>
      <c r="D22" s="695"/>
      <c r="E22" s="582"/>
      <c r="F22" s="5499" t="s">
        <v>1270</v>
      </c>
      <c r="G22" s="4812" t="s">
        <v>140</v>
      </c>
      <c r="H22" s="5354" t="s">
        <v>40</v>
      </c>
      <c r="I22" s="4398" t="s">
        <v>39</v>
      </c>
      <c r="J22" s="5470" t="s">
        <v>1268</v>
      </c>
      <c r="K22" s="3538" t="s">
        <v>118</v>
      </c>
      <c r="L22" s="1145">
        <f>L25</f>
        <v>20.399999999999999</v>
      </c>
      <c r="M22" s="3171" t="s">
        <v>1273</v>
      </c>
      <c r="N22" s="3537" t="s">
        <v>1272</v>
      </c>
      <c r="O22" s="3418">
        <v>30</v>
      </c>
      <c r="P22" s="342"/>
    </row>
    <row r="23" spans="1:20" ht="15.75" thickBot="1" x14ac:dyDescent="0.25">
      <c r="A23" s="4206"/>
      <c r="B23" s="4203"/>
      <c r="C23" s="749"/>
      <c r="D23" s="690"/>
      <c r="E23" s="565"/>
      <c r="F23" s="5479"/>
      <c r="G23" s="4813"/>
      <c r="H23" s="5355"/>
      <c r="I23" s="4399"/>
      <c r="J23" s="5471"/>
      <c r="K23" s="2810" t="s">
        <v>133</v>
      </c>
      <c r="L23" s="643">
        <f>L26</f>
        <v>12</v>
      </c>
      <c r="M23" s="1494" t="s">
        <v>1271</v>
      </c>
      <c r="N23" s="3536" t="s">
        <v>882</v>
      </c>
      <c r="O23" s="3029">
        <v>10</v>
      </c>
      <c r="P23" s="342"/>
    </row>
    <row r="24" spans="1:20" ht="14.25" customHeight="1" thickBot="1" x14ac:dyDescent="0.25">
      <c r="A24" s="4207"/>
      <c r="B24" s="4204"/>
      <c r="C24" s="2938"/>
      <c r="D24" s="460"/>
      <c r="E24" s="459"/>
      <c r="F24" s="5480"/>
      <c r="G24" s="4814"/>
      <c r="H24" s="5355"/>
      <c r="I24" s="4399"/>
      <c r="J24" s="5471"/>
      <c r="K24" s="2806" t="s">
        <v>29</v>
      </c>
      <c r="L24" s="485">
        <f>SUM(L22:L23)</f>
        <v>32.4</v>
      </c>
      <c r="M24" s="3535"/>
      <c r="N24" s="3534"/>
      <c r="O24" s="3533"/>
    </row>
    <row r="25" spans="1:20" ht="23.45" customHeight="1" thickBot="1" x14ac:dyDescent="0.25">
      <c r="A25" s="4205" t="s">
        <v>33</v>
      </c>
      <c r="B25" s="4202" t="s">
        <v>33</v>
      </c>
      <c r="C25" s="753" t="s">
        <v>35</v>
      </c>
      <c r="D25" s="4280" t="s">
        <v>33</v>
      </c>
      <c r="E25" s="2847"/>
      <c r="F25" s="4815" t="s">
        <v>1270</v>
      </c>
      <c r="G25" s="1741"/>
      <c r="H25" s="5355"/>
      <c r="I25" s="4399"/>
      <c r="J25" s="5471"/>
      <c r="K25" s="2878" t="s">
        <v>118</v>
      </c>
      <c r="L25" s="2930">
        <v>20.399999999999999</v>
      </c>
      <c r="M25" s="3532"/>
      <c r="N25" s="3531"/>
      <c r="O25" s="3530"/>
      <c r="R25" s="342"/>
    </row>
    <row r="26" spans="1:20" ht="23.45" customHeight="1" thickBot="1" x14ac:dyDescent="0.25">
      <c r="A26" s="4206"/>
      <c r="B26" s="4203"/>
      <c r="C26" s="749"/>
      <c r="D26" s="4281"/>
      <c r="E26" s="2842"/>
      <c r="F26" s="4838"/>
      <c r="G26" s="1728"/>
      <c r="H26" s="5355"/>
      <c r="I26" s="4399"/>
      <c r="J26" s="5471"/>
      <c r="K26" s="2878" t="s">
        <v>133</v>
      </c>
      <c r="L26" s="3529">
        <v>12</v>
      </c>
      <c r="M26" s="3528"/>
      <c r="N26" s="3527"/>
      <c r="O26" s="3526"/>
      <c r="R26" s="342"/>
    </row>
    <row r="27" spans="1:20" ht="35.450000000000003" customHeight="1" thickBot="1" x14ac:dyDescent="0.25">
      <c r="A27" s="4207"/>
      <c r="B27" s="4204"/>
      <c r="C27" s="428"/>
      <c r="D27" s="4282"/>
      <c r="E27" s="1174"/>
      <c r="F27" s="4816"/>
      <c r="G27" s="1719"/>
      <c r="H27" s="5356"/>
      <c r="I27" s="4400"/>
      <c r="J27" s="5472"/>
      <c r="K27" s="2778" t="s">
        <v>29</v>
      </c>
      <c r="L27" s="3525">
        <f>SUM(L25:L26)</f>
        <v>32.4</v>
      </c>
      <c r="M27" s="3524"/>
      <c r="N27" s="3523"/>
      <c r="O27" s="3522"/>
    </row>
    <row r="28" spans="1:20" ht="25.5" customHeight="1" x14ac:dyDescent="0.2">
      <c r="A28" s="4205" t="s">
        <v>33</v>
      </c>
      <c r="B28" s="4202" t="s">
        <v>33</v>
      </c>
      <c r="C28" s="753" t="s">
        <v>103</v>
      </c>
      <c r="D28" s="4418" t="s">
        <v>1269</v>
      </c>
      <c r="E28" s="5279"/>
      <c r="F28" s="5280"/>
      <c r="G28" s="4812" t="s">
        <v>614</v>
      </c>
      <c r="H28" s="5354" t="s">
        <v>40</v>
      </c>
      <c r="I28" s="4455" t="s">
        <v>39</v>
      </c>
      <c r="J28" s="5470" t="s">
        <v>1268</v>
      </c>
      <c r="K28" s="2818" t="s">
        <v>118</v>
      </c>
      <c r="L28" s="3521">
        <f>L32+L34+L36+L38+L40+L42+L44+L46</f>
        <v>48.6</v>
      </c>
      <c r="M28" s="3444" t="s">
        <v>1267</v>
      </c>
      <c r="N28" s="3520" t="s">
        <v>46</v>
      </c>
      <c r="O28" s="3207">
        <v>12</v>
      </c>
    </row>
    <row r="29" spans="1:20" ht="22.5" customHeight="1" x14ac:dyDescent="0.2">
      <c r="A29" s="4206"/>
      <c r="B29" s="4203"/>
      <c r="C29" s="749"/>
      <c r="D29" s="4421"/>
      <c r="E29" s="5315"/>
      <c r="F29" s="5316"/>
      <c r="G29" s="4813"/>
      <c r="H29" s="5355"/>
      <c r="I29" s="4771"/>
      <c r="J29" s="5471"/>
      <c r="K29" s="2814" t="s">
        <v>133</v>
      </c>
      <c r="L29" s="3518"/>
      <c r="M29" s="3519" t="s">
        <v>1266</v>
      </c>
      <c r="N29" s="601" t="s">
        <v>46</v>
      </c>
      <c r="O29" s="1726">
        <v>1</v>
      </c>
    </row>
    <row r="30" spans="1:20" ht="15" x14ac:dyDescent="0.2">
      <c r="A30" s="4206"/>
      <c r="B30" s="4203"/>
      <c r="C30" s="749"/>
      <c r="D30" s="4421"/>
      <c r="E30" s="5315"/>
      <c r="F30" s="5316"/>
      <c r="G30" s="4813"/>
      <c r="H30" s="5355"/>
      <c r="I30" s="4771"/>
      <c r="J30" s="5471"/>
      <c r="K30" s="2814" t="s">
        <v>154</v>
      </c>
      <c r="L30" s="3518"/>
      <c r="M30" s="3484"/>
      <c r="N30" s="3483"/>
      <c r="O30" s="1726"/>
    </row>
    <row r="31" spans="1:20" ht="15.75" thickBot="1" x14ac:dyDescent="0.25">
      <c r="A31" s="4206"/>
      <c r="B31" s="4203"/>
      <c r="C31" s="749"/>
      <c r="D31" s="5281"/>
      <c r="E31" s="5282"/>
      <c r="F31" s="5283"/>
      <c r="G31" s="4814"/>
      <c r="H31" s="5355"/>
      <c r="I31" s="4771"/>
      <c r="J31" s="5471"/>
      <c r="K31" s="2937" t="s">
        <v>29</v>
      </c>
      <c r="L31" s="3517">
        <f>SUM(L28:L30)</f>
        <v>48.6</v>
      </c>
      <c r="M31" s="3516"/>
      <c r="N31" s="3412"/>
      <c r="O31" s="3515"/>
    </row>
    <row r="32" spans="1:20" ht="26.25" customHeight="1" thickBot="1" x14ac:dyDescent="0.25">
      <c r="A32" s="5473" t="s">
        <v>33</v>
      </c>
      <c r="B32" s="5475" t="s">
        <v>33</v>
      </c>
      <c r="C32" s="3514" t="s">
        <v>103</v>
      </c>
      <c r="D32" s="690" t="s">
        <v>33</v>
      </c>
      <c r="E32" s="565"/>
      <c r="F32" s="3134" t="s">
        <v>1265</v>
      </c>
      <c r="G32" s="4812" t="s">
        <v>1264</v>
      </c>
      <c r="H32" s="5355"/>
      <c r="I32" s="4771"/>
      <c r="J32" s="5471"/>
      <c r="K32" s="2890" t="s">
        <v>118</v>
      </c>
      <c r="L32" s="3513">
        <v>8.6</v>
      </c>
      <c r="M32" s="3512" t="s">
        <v>1263</v>
      </c>
      <c r="N32" s="3443" t="s">
        <v>414</v>
      </c>
      <c r="O32" s="3511">
        <v>3</v>
      </c>
      <c r="Q32" s="342"/>
      <c r="R32" s="342"/>
      <c r="S32" s="342"/>
      <c r="T32" s="342"/>
    </row>
    <row r="33" spans="1:16" ht="15.75" thickBot="1" x14ac:dyDescent="0.25">
      <c r="A33" s="5474"/>
      <c r="B33" s="5476"/>
      <c r="C33" s="3510"/>
      <c r="D33" s="3430"/>
      <c r="E33" s="3509"/>
      <c r="F33" s="3508"/>
      <c r="G33" s="4813"/>
      <c r="H33" s="5355"/>
      <c r="I33" s="4771"/>
      <c r="J33" s="5471"/>
      <c r="K33" s="3507" t="s">
        <v>29</v>
      </c>
      <c r="L33" s="3474">
        <f>L32</f>
        <v>8.6</v>
      </c>
      <c r="M33" s="3506"/>
      <c r="N33" s="3505"/>
      <c r="O33" s="3504"/>
    </row>
    <row r="34" spans="1:16" ht="26.25" customHeight="1" thickBot="1" x14ac:dyDescent="0.25">
      <c r="A34" s="4206" t="s">
        <v>33</v>
      </c>
      <c r="B34" s="4203" t="s">
        <v>33</v>
      </c>
      <c r="C34" s="749" t="s">
        <v>103</v>
      </c>
      <c r="D34" s="690" t="s">
        <v>35</v>
      </c>
      <c r="E34" s="565"/>
      <c r="F34" s="4838" t="s">
        <v>1262</v>
      </c>
      <c r="G34" s="4813"/>
      <c r="H34" s="5355"/>
      <c r="I34" s="4771"/>
      <c r="J34" s="5471"/>
      <c r="K34" s="3479" t="s">
        <v>118</v>
      </c>
      <c r="L34" s="3485">
        <v>5</v>
      </c>
      <c r="M34" s="3503" t="s">
        <v>1261</v>
      </c>
      <c r="N34" s="3502" t="s">
        <v>75</v>
      </c>
      <c r="O34" s="3501">
        <v>45</v>
      </c>
    </row>
    <row r="35" spans="1:16" ht="15.75" thickBot="1" x14ac:dyDescent="0.25">
      <c r="A35" s="4207"/>
      <c r="B35" s="4204"/>
      <c r="C35" s="749"/>
      <c r="D35" s="684"/>
      <c r="E35" s="565"/>
      <c r="F35" s="4816"/>
      <c r="G35" s="4814"/>
      <c r="H35" s="5355"/>
      <c r="I35" s="4771"/>
      <c r="J35" s="5471"/>
      <c r="K35" s="3475" t="s">
        <v>29</v>
      </c>
      <c r="L35" s="3474">
        <f>L34</f>
        <v>5</v>
      </c>
      <c r="M35" s="3488"/>
      <c r="N35" s="3487"/>
      <c r="O35" s="3486"/>
    </row>
    <row r="36" spans="1:16" ht="40.5" customHeight="1" thickBot="1" x14ac:dyDescent="0.25">
      <c r="A36" s="4205" t="s">
        <v>33</v>
      </c>
      <c r="B36" s="4202" t="s">
        <v>33</v>
      </c>
      <c r="C36" s="753" t="s">
        <v>103</v>
      </c>
      <c r="D36" s="695" t="s">
        <v>103</v>
      </c>
      <c r="E36" s="565"/>
      <c r="F36" s="5400" t="s">
        <v>1260</v>
      </c>
      <c r="G36" s="4812" t="s">
        <v>614</v>
      </c>
      <c r="H36" s="5355"/>
      <c r="I36" s="4771"/>
      <c r="J36" s="5471"/>
      <c r="K36" s="3479" t="s">
        <v>118</v>
      </c>
      <c r="L36" s="3485">
        <v>25</v>
      </c>
      <c r="M36" s="3432" t="s">
        <v>1259</v>
      </c>
      <c r="N36" s="3500" t="s">
        <v>46</v>
      </c>
      <c r="O36" s="3207">
        <v>20</v>
      </c>
      <c r="P36" s="3499"/>
    </row>
    <row r="37" spans="1:16" ht="15.75" thickBot="1" x14ac:dyDescent="0.25">
      <c r="A37" s="4207"/>
      <c r="B37" s="4204"/>
      <c r="C37" s="749"/>
      <c r="D37" s="684"/>
      <c r="E37" s="565"/>
      <c r="F37" s="5401"/>
      <c r="G37" s="4813"/>
      <c r="H37" s="5355"/>
      <c r="I37" s="4771"/>
      <c r="J37" s="5471"/>
      <c r="K37" s="3475" t="s">
        <v>29</v>
      </c>
      <c r="L37" s="3474">
        <f>L36</f>
        <v>25</v>
      </c>
      <c r="M37" s="3498"/>
      <c r="N37" s="3487"/>
      <c r="O37" s="3486"/>
    </row>
    <row r="38" spans="1:16" ht="30.75" customHeight="1" thickBot="1" x14ac:dyDescent="0.25">
      <c r="A38" s="4205" t="s">
        <v>33</v>
      </c>
      <c r="B38" s="4202" t="s">
        <v>33</v>
      </c>
      <c r="C38" s="753" t="s">
        <v>103</v>
      </c>
      <c r="D38" s="695" t="s">
        <v>101</v>
      </c>
      <c r="E38" s="565"/>
      <c r="F38" s="5400" t="s">
        <v>1258</v>
      </c>
      <c r="G38" s="4813"/>
      <c r="H38" s="5355"/>
      <c r="I38" s="4771"/>
      <c r="J38" s="5471"/>
      <c r="K38" s="3479" t="s">
        <v>118</v>
      </c>
      <c r="L38" s="3485">
        <v>1</v>
      </c>
      <c r="M38" s="3491" t="s">
        <v>1257</v>
      </c>
      <c r="N38" s="3497" t="s">
        <v>46</v>
      </c>
      <c r="O38" s="3496">
        <v>2</v>
      </c>
    </row>
    <row r="39" spans="1:16" ht="26.25" thickBot="1" x14ac:dyDescent="0.25">
      <c r="A39" s="4207"/>
      <c r="B39" s="4204"/>
      <c r="C39" s="749"/>
      <c r="D39" s="684"/>
      <c r="E39" s="565"/>
      <c r="F39" s="5401"/>
      <c r="G39" s="4814"/>
      <c r="H39" s="5355"/>
      <c r="I39" s="4771"/>
      <c r="J39" s="5471"/>
      <c r="K39" s="3475" t="s">
        <v>29</v>
      </c>
      <c r="L39" s="3474">
        <f>L38</f>
        <v>1</v>
      </c>
      <c r="M39" s="3495" t="s">
        <v>1256</v>
      </c>
      <c r="N39" s="3490" t="s">
        <v>46</v>
      </c>
      <c r="O39" s="3489">
        <v>2</v>
      </c>
    </row>
    <row r="40" spans="1:16" ht="26.25" customHeight="1" thickBot="1" x14ac:dyDescent="0.25">
      <c r="A40" s="4205" t="s">
        <v>33</v>
      </c>
      <c r="B40" s="4202" t="s">
        <v>33</v>
      </c>
      <c r="C40" s="753" t="s">
        <v>103</v>
      </c>
      <c r="D40" s="695" t="s">
        <v>97</v>
      </c>
      <c r="E40" s="565"/>
      <c r="F40" s="5400" t="s">
        <v>1255</v>
      </c>
      <c r="G40" s="4812" t="s">
        <v>614</v>
      </c>
      <c r="H40" s="5355"/>
      <c r="I40" s="4771"/>
      <c r="J40" s="5471"/>
      <c r="K40" s="3479" t="s">
        <v>118</v>
      </c>
      <c r="L40" s="3485">
        <v>0.5</v>
      </c>
      <c r="M40" s="3494" t="s">
        <v>1254</v>
      </c>
      <c r="N40" s="3493" t="s">
        <v>46</v>
      </c>
      <c r="O40" s="3492">
        <v>1</v>
      </c>
    </row>
    <row r="41" spans="1:16" ht="15.75" thickBot="1" x14ac:dyDescent="0.25">
      <c r="A41" s="4207"/>
      <c r="B41" s="4204"/>
      <c r="C41" s="749"/>
      <c r="D41" s="684"/>
      <c r="E41" s="565"/>
      <c r="F41" s="5401"/>
      <c r="G41" s="4813"/>
      <c r="H41" s="5355"/>
      <c r="I41" s="4771"/>
      <c r="J41" s="5471"/>
      <c r="K41" s="3475" t="s">
        <v>29</v>
      </c>
      <c r="L41" s="3474">
        <f>L40</f>
        <v>0.5</v>
      </c>
      <c r="M41" s="3491" t="s">
        <v>1253</v>
      </c>
      <c r="N41" s="3490" t="s">
        <v>46</v>
      </c>
      <c r="O41" s="3489">
        <v>1</v>
      </c>
    </row>
    <row r="42" spans="1:16" ht="26.25" customHeight="1" thickBot="1" x14ac:dyDescent="0.25">
      <c r="A42" s="4205" t="s">
        <v>33</v>
      </c>
      <c r="B42" s="4202" t="s">
        <v>33</v>
      </c>
      <c r="C42" s="753" t="s">
        <v>103</v>
      </c>
      <c r="D42" s="695" t="s">
        <v>91</v>
      </c>
      <c r="E42" s="565"/>
      <c r="F42" s="5400" t="s">
        <v>1252</v>
      </c>
      <c r="G42" s="4813"/>
      <c r="H42" s="5355"/>
      <c r="I42" s="4771"/>
      <c r="J42" s="5471"/>
      <c r="K42" s="3479" t="s">
        <v>118</v>
      </c>
      <c r="L42" s="3485">
        <v>1</v>
      </c>
      <c r="M42" s="3491" t="s">
        <v>1251</v>
      </c>
      <c r="N42" s="3490" t="s">
        <v>46</v>
      </c>
      <c r="O42" s="3489">
        <v>35</v>
      </c>
    </row>
    <row r="43" spans="1:16" ht="15.75" thickBot="1" x14ac:dyDescent="0.25">
      <c r="A43" s="4207"/>
      <c r="B43" s="4204"/>
      <c r="C43" s="749"/>
      <c r="D43" s="684"/>
      <c r="E43" s="565"/>
      <c r="F43" s="5401"/>
      <c r="G43" s="4814"/>
      <c r="H43" s="5355"/>
      <c r="I43" s="4771"/>
      <c r="J43" s="5471"/>
      <c r="K43" s="3475" t="s">
        <v>29</v>
      </c>
      <c r="L43" s="3474">
        <f>L42</f>
        <v>1</v>
      </c>
      <c r="M43" s="3488"/>
      <c r="N43" s="3487"/>
      <c r="O43" s="3486"/>
    </row>
    <row r="44" spans="1:16" ht="32.25" customHeight="1" thickBot="1" x14ac:dyDescent="0.25">
      <c r="A44" s="4205" t="s">
        <v>33</v>
      </c>
      <c r="B44" s="4202" t="s">
        <v>33</v>
      </c>
      <c r="C44" s="753" t="s">
        <v>103</v>
      </c>
      <c r="D44" s="695" t="s">
        <v>88</v>
      </c>
      <c r="E44" s="565"/>
      <c r="F44" s="5400" t="s">
        <v>1250</v>
      </c>
      <c r="G44" s="4812" t="s">
        <v>614</v>
      </c>
      <c r="H44" s="5355"/>
      <c r="I44" s="4771"/>
      <c r="J44" s="5471"/>
      <c r="K44" s="3479" t="s">
        <v>118</v>
      </c>
      <c r="L44" s="3485">
        <v>5</v>
      </c>
      <c r="M44" s="3484" t="s">
        <v>1249</v>
      </c>
      <c r="N44" s="3483" t="s">
        <v>434</v>
      </c>
      <c r="O44" s="1726">
        <v>30</v>
      </c>
    </row>
    <row r="45" spans="1:16" ht="15.75" thickBot="1" x14ac:dyDescent="0.25">
      <c r="A45" s="4207"/>
      <c r="B45" s="4204"/>
      <c r="C45" s="749"/>
      <c r="D45" s="684"/>
      <c r="E45" s="565"/>
      <c r="F45" s="5401"/>
      <c r="G45" s="4813"/>
      <c r="H45" s="5355"/>
      <c r="I45" s="4771"/>
      <c r="J45" s="5471"/>
      <c r="K45" s="3475" t="s">
        <v>29</v>
      </c>
      <c r="L45" s="3474">
        <f>L44</f>
        <v>5</v>
      </c>
      <c r="M45" s="3482"/>
      <c r="N45" s="3481"/>
      <c r="O45" s="3480"/>
    </row>
    <row r="46" spans="1:16" ht="26.25" thickBot="1" x14ac:dyDescent="0.25">
      <c r="A46" s="4205" t="s">
        <v>33</v>
      </c>
      <c r="B46" s="4202" t="s">
        <v>33</v>
      </c>
      <c r="C46" s="753" t="s">
        <v>103</v>
      </c>
      <c r="D46" s="695" t="s">
        <v>83</v>
      </c>
      <c r="E46" s="1175"/>
      <c r="F46" s="5400" t="s">
        <v>1248</v>
      </c>
      <c r="G46" s="4813"/>
      <c r="H46" s="5355"/>
      <c r="I46" s="4771"/>
      <c r="J46" s="5471"/>
      <c r="K46" s="3479" t="s">
        <v>118</v>
      </c>
      <c r="L46" s="2920">
        <v>2.5</v>
      </c>
      <c r="M46" s="3478" t="s">
        <v>1247</v>
      </c>
      <c r="N46" s="3477" t="s">
        <v>46</v>
      </c>
      <c r="O46" s="3476">
        <v>2</v>
      </c>
    </row>
    <row r="47" spans="1:16" ht="15.75" thickBot="1" x14ac:dyDescent="0.25">
      <c r="A47" s="4207"/>
      <c r="B47" s="4204"/>
      <c r="C47" s="749"/>
      <c r="D47" s="684"/>
      <c r="E47" s="1175"/>
      <c r="F47" s="5401"/>
      <c r="G47" s="4814"/>
      <c r="H47" s="5356"/>
      <c r="I47" s="4772"/>
      <c r="J47" s="5472"/>
      <c r="K47" s="3475" t="s">
        <v>29</v>
      </c>
      <c r="L47" s="3474">
        <f>SUM(L46)</f>
        <v>2.5</v>
      </c>
      <c r="M47" s="3473"/>
      <c r="N47" s="3472"/>
      <c r="O47" s="3471"/>
    </row>
    <row r="48" spans="1:16" ht="15.75" customHeight="1" thickBot="1" x14ac:dyDescent="0.25">
      <c r="A48" s="656" t="s">
        <v>33</v>
      </c>
      <c r="B48" s="506" t="s">
        <v>33</v>
      </c>
      <c r="C48" s="4335" t="s">
        <v>34</v>
      </c>
      <c r="D48" s="4316"/>
      <c r="E48" s="4316"/>
      <c r="F48" s="4316"/>
      <c r="G48" s="4316"/>
      <c r="H48" s="4316"/>
      <c r="I48" s="4316"/>
      <c r="J48" s="4317"/>
      <c r="K48" s="2873" t="s">
        <v>29</v>
      </c>
      <c r="L48" s="3372">
        <f>L24+L19+L31</f>
        <v>81</v>
      </c>
      <c r="M48" s="3356"/>
      <c r="N48" s="3355"/>
      <c r="O48" s="3354"/>
    </row>
    <row r="49" spans="1:18" ht="15" thickBot="1" x14ac:dyDescent="0.25">
      <c r="A49" s="656" t="s">
        <v>33</v>
      </c>
      <c r="B49" s="506" t="s">
        <v>35</v>
      </c>
      <c r="C49" s="660" t="s">
        <v>1246</v>
      </c>
      <c r="D49" s="659"/>
      <c r="E49" s="659"/>
      <c r="F49" s="659"/>
      <c r="G49" s="659"/>
      <c r="H49" s="3470"/>
      <c r="I49" s="659"/>
      <c r="J49" s="659"/>
      <c r="K49" s="659"/>
      <c r="L49" s="659"/>
      <c r="M49" s="659"/>
      <c r="N49" s="659"/>
      <c r="O49" s="3469"/>
    </row>
    <row r="50" spans="1:18" ht="25.5" x14ac:dyDescent="0.2">
      <c r="A50" s="4205" t="s">
        <v>33</v>
      </c>
      <c r="B50" s="4202"/>
      <c r="C50" s="1263"/>
      <c r="D50" s="3467"/>
      <c r="E50" s="3467"/>
      <c r="F50" s="3467"/>
      <c r="G50" s="3467"/>
      <c r="H50" s="3468"/>
      <c r="I50" s="3467"/>
      <c r="J50" s="3467"/>
      <c r="K50" s="3467"/>
      <c r="L50" s="3467"/>
      <c r="M50" s="1625" t="s">
        <v>1245</v>
      </c>
      <c r="N50" s="1624" t="s">
        <v>46</v>
      </c>
      <c r="O50" s="3403">
        <v>110</v>
      </c>
    </row>
    <row r="51" spans="1:18" ht="39" thickBot="1" x14ac:dyDescent="0.25">
      <c r="A51" s="4207"/>
      <c r="B51" s="4204"/>
      <c r="C51" s="2973"/>
      <c r="D51" s="3465"/>
      <c r="E51" s="3465"/>
      <c r="F51" s="3465"/>
      <c r="G51" s="3465"/>
      <c r="H51" s="3466"/>
      <c r="I51" s="3465"/>
      <c r="J51" s="706"/>
      <c r="K51" s="3465"/>
      <c r="L51" s="3465"/>
      <c r="M51" s="3464" t="s">
        <v>1244</v>
      </c>
      <c r="N51" s="3387" t="s">
        <v>46</v>
      </c>
      <c r="O51" s="3463">
        <v>150</v>
      </c>
    </row>
    <row r="52" spans="1:18" ht="19.5" customHeight="1" x14ac:dyDescent="0.2">
      <c r="A52" s="755" t="s">
        <v>33</v>
      </c>
      <c r="B52" s="754" t="s">
        <v>35</v>
      </c>
      <c r="C52" s="418" t="s">
        <v>33</v>
      </c>
      <c r="D52" s="4418" t="s">
        <v>1243</v>
      </c>
      <c r="E52" s="5279"/>
      <c r="F52" s="5280"/>
      <c r="G52" s="4812" t="s">
        <v>115</v>
      </c>
      <c r="H52" s="5481" t="s">
        <v>40</v>
      </c>
      <c r="I52" s="638" t="s">
        <v>39</v>
      </c>
      <c r="J52" s="4110" t="s">
        <v>1235</v>
      </c>
      <c r="K52" s="2818" t="s">
        <v>118</v>
      </c>
      <c r="L52" s="1145">
        <f>L56+L59+L62+L64+L66+L68+L70</f>
        <v>85.5</v>
      </c>
      <c r="M52" s="3462"/>
      <c r="N52" s="3461"/>
      <c r="O52" s="3460"/>
    </row>
    <row r="53" spans="1:18" ht="15.75" customHeight="1" x14ac:dyDescent="0.2">
      <c r="A53" s="751"/>
      <c r="B53" s="750"/>
      <c r="C53" s="407"/>
      <c r="D53" s="4421"/>
      <c r="E53" s="5315"/>
      <c r="F53" s="5316"/>
      <c r="G53" s="4813"/>
      <c r="H53" s="5482"/>
      <c r="I53" s="433"/>
      <c r="J53" s="4818"/>
      <c r="K53" s="3398" t="s">
        <v>133</v>
      </c>
      <c r="L53" s="3459">
        <f>L57+L60</f>
        <v>58.4</v>
      </c>
      <c r="M53" s="3161"/>
      <c r="N53" s="3160"/>
      <c r="O53" s="1513"/>
    </row>
    <row r="54" spans="1:18" ht="15.75" thickBot="1" x14ac:dyDescent="0.25">
      <c r="A54" s="751"/>
      <c r="B54" s="750"/>
      <c r="C54" s="407"/>
      <c r="D54" s="4421"/>
      <c r="E54" s="5315"/>
      <c r="F54" s="5316"/>
      <c r="G54" s="4813"/>
      <c r="H54" s="5482"/>
      <c r="I54" s="433"/>
      <c r="J54" s="4818"/>
      <c r="K54" s="2810" t="s">
        <v>154</v>
      </c>
      <c r="L54" s="643"/>
      <c r="M54" s="3458"/>
      <c r="N54" s="3457"/>
      <c r="O54" s="3456"/>
    </row>
    <row r="55" spans="1:18" ht="15" customHeight="1" thickBot="1" x14ac:dyDescent="0.25">
      <c r="A55" s="751"/>
      <c r="B55" s="750"/>
      <c r="C55" s="3416"/>
      <c r="D55" s="5281"/>
      <c r="E55" s="5282"/>
      <c r="F55" s="5283"/>
      <c r="G55" s="4814"/>
      <c r="H55" s="5482"/>
      <c r="I55" s="433"/>
      <c r="J55" s="4818"/>
      <c r="K55" s="486" t="s">
        <v>29</v>
      </c>
      <c r="L55" s="3455">
        <f>SUM(L52:L54)</f>
        <v>143.9</v>
      </c>
      <c r="M55" s="996"/>
      <c r="N55" s="3454"/>
      <c r="O55" s="1318"/>
    </row>
    <row r="56" spans="1:18" ht="24.75" customHeight="1" x14ac:dyDescent="0.2">
      <c r="A56" s="4205" t="s">
        <v>33</v>
      </c>
      <c r="B56" s="4202" t="s">
        <v>35</v>
      </c>
      <c r="C56" s="4208" t="s">
        <v>33</v>
      </c>
      <c r="D56" s="4280" t="s">
        <v>33</v>
      </c>
      <c r="E56" s="3421"/>
      <c r="F56" s="3134" t="s">
        <v>1242</v>
      </c>
      <c r="G56" s="4812" t="s">
        <v>115</v>
      </c>
      <c r="H56" s="5482"/>
      <c r="I56" s="433"/>
      <c r="J56" s="4818"/>
      <c r="K56" s="630" t="s">
        <v>118</v>
      </c>
      <c r="L56" s="3445">
        <v>40</v>
      </c>
      <c r="M56" s="3453" t="s">
        <v>1241</v>
      </c>
      <c r="N56" s="1624" t="s">
        <v>1224</v>
      </c>
      <c r="O56" s="1762">
        <v>25</v>
      </c>
      <c r="P56" s="342"/>
      <c r="Q56" s="566"/>
      <c r="R56" s="342"/>
    </row>
    <row r="57" spans="1:18" ht="29.25" customHeight="1" thickBot="1" x14ac:dyDescent="0.25">
      <c r="A57" s="4206"/>
      <c r="B57" s="4203"/>
      <c r="C57" s="4209"/>
      <c r="D57" s="4281"/>
      <c r="E57" s="3409"/>
      <c r="F57" s="3142"/>
      <c r="G57" s="4813"/>
      <c r="H57" s="5482"/>
      <c r="I57" s="433"/>
      <c r="J57" s="4818"/>
      <c r="K57" s="618" t="s">
        <v>133</v>
      </c>
      <c r="L57" s="3442">
        <v>0</v>
      </c>
      <c r="M57" s="3452" t="s">
        <v>1240</v>
      </c>
      <c r="N57" s="3451" t="s">
        <v>75</v>
      </c>
      <c r="O57" s="3450">
        <v>70</v>
      </c>
      <c r="Q57" s="342"/>
      <c r="R57" s="342"/>
    </row>
    <row r="58" spans="1:18" ht="32.25" customHeight="1" thickBot="1" x14ac:dyDescent="0.25">
      <c r="A58" s="4207"/>
      <c r="B58" s="4204"/>
      <c r="C58" s="4210"/>
      <c r="D58" s="4282"/>
      <c r="E58" s="3415"/>
      <c r="F58" s="3131"/>
      <c r="G58" s="4814"/>
      <c r="H58" s="5482"/>
      <c r="I58" s="433"/>
      <c r="J58" s="4818"/>
      <c r="K58" s="3449" t="s">
        <v>29</v>
      </c>
      <c r="L58" s="3425">
        <f>SUM(L56:L57)</f>
        <v>40</v>
      </c>
      <c r="M58" s="3448" t="s">
        <v>1239</v>
      </c>
      <c r="N58" s="3447" t="s">
        <v>1224</v>
      </c>
      <c r="O58" s="3446">
        <v>40</v>
      </c>
      <c r="Q58" s="342"/>
      <c r="R58" s="342"/>
    </row>
    <row r="59" spans="1:18" ht="23.25" customHeight="1" x14ac:dyDescent="0.2">
      <c r="A59" s="4205" t="s">
        <v>33</v>
      </c>
      <c r="B59" s="4202" t="s">
        <v>35</v>
      </c>
      <c r="C59" s="4208" t="s">
        <v>33</v>
      </c>
      <c r="D59" s="4280" t="s">
        <v>35</v>
      </c>
      <c r="E59" s="3421"/>
      <c r="F59" s="5400" t="s">
        <v>1238</v>
      </c>
      <c r="G59" s="4812" t="s">
        <v>115</v>
      </c>
      <c r="H59" s="5482"/>
      <c r="I59" s="433"/>
      <c r="J59" s="4818"/>
      <c r="K59" s="630" t="s">
        <v>118</v>
      </c>
      <c r="L59" s="3445">
        <v>20</v>
      </c>
      <c r="M59" s="3444" t="s">
        <v>1237</v>
      </c>
      <c r="N59" s="3443" t="s">
        <v>1224</v>
      </c>
      <c r="O59" s="3207">
        <v>8</v>
      </c>
      <c r="Q59" s="342"/>
      <c r="R59" s="342"/>
    </row>
    <row r="60" spans="1:18" ht="18.75" customHeight="1" thickBot="1" x14ac:dyDescent="0.25">
      <c r="A60" s="4206"/>
      <c r="B60" s="4203"/>
      <c r="C60" s="4209"/>
      <c r="D60" s="4281"/>
      <c r="E60" s="3409"/>
      <c r="F60" s="5402"/>
      <c r="G60" s="4813"/>
      <c r="H60" s="5482"/>
      <c r="I60" s="433"/>
      <c r="J60" s="4818"/>
      <c r="K60" s="618" t="s">
        <v>133</v>
      </c>
      <c r="L60" s="3442">
        <v>58.4</v>
      </c>
      <c r="M60" s="3424"/>
      <c r="N60" s="3423"/>
      <c r="O60" s="3422"/>
      <c r="Q60" s="342"/>
      <c r="R60" s="342"/>
    </row>
    <row r="61" spans="1:18" ht="15.75" thickBot="1" x14ac:dyDescent="0.25">
      <c r="A61" s="4207"/>
      <c r="B61" s="4204"/>
      <c r="C61" s="4210"/>
      <c r="D61" s="4282"/>
      <c r="E61" s="3415"/>
      <c r="F61" s="5401"/>
      <c r="G61" s="4814"/>
      <c r="H61" s="5482"/>
      <c r="I61" s="426"/>
      <c r="J61" s="4111"/>
      <c r="K61" s="2778" t="s">
        <v>29</v>
      </c>
      <c r="L61" s="3425">
        <f>SUM(L59:L60)</f>
        <v>78.400000000000006</v>
      </c>
      <c r="M61" s="3413"/>
      <c r="N61" s="3441"/>
      <c r="O61" s="3411"/>
      <c r="Q61" s="342"/>
      <c r="R61" s="342"/>
    </row>
    <row r="62" spans="1:18" ht="24.75" customHeight="1" thickBot="1" x14ac:dyDescent="0.25">
      <c r="A62" s="4205" t="s">
        <v>33</v>
      </c>
      <c r="B62" s="4202" t="s">
        <v>35</v>
      </c>
      <c r="C62" s="4208" t="s">
        <v>33</v>
      </c>
      <c r="D62" s="4280" t="s">
        <v>103</v>
      </c>
      <c r="E62" s="3421"/>
      <c r="F62" s="5400" t="s">
        <v>1236</v>
      </c>
      <c r="G62" s="4812" t="s">
        <v>115</v>
      </c>
      <c r="H62" s="5482"/>
      <c r="I62" s="4398" t="s">
        <v>39</v>
      </c>
      <c r="J62" s="4110" t="s">
        <v>1235</v>
      </c>
      <c r="K62" s="3440" t="s">
        <v>118</v>
      </c>
      <c r="L62" s="1294">
        <v>5</v>
      </c>
      <c r="M62" s="3439" t="s">
        <v>1234</v>
      </c>
      <c r="N62" s="3438" t="s">
        <v>1224</v>
      </c>
      <c r="O62" s="1318">
        <v>2</v>
      </c>
      <c r="Q62" s="342"/>
      <c r="R62" s="342"/>
    </row>
    <row r="63" spans="1:18" ht="15.75" thickBot="1" x14ac:dyDescent="0.25">
      <c r="A63" s="4207"/>
      <c r="B63" s="4204"/>
      <c r="C63" s="4210"/>
      <c r="D63" s="4282"/>
      <c r="E63" s="3415"/>
      <c r="F63" s="5401"/>
      <c r="G63" s="4814"/>
      <c r="H63" s="5482"/>
      <c r="I63" s="4399"/>
      <c r="J63" s="4818"/>
      <c r="K63" s="2798" t="s">
        <v>29</v>
      </c>
      <c r="L63" s="3437">
        <f>SUM(L62)</f>
        <v>5</v>
      </c>
      <c r="M63" s="3436"/>
      <c r="N63" s="3435"/>
      <c r="O63" s="3434"/>
      <c r="Q63" s="342"/>
      <c r="R63" s="342"/>
    </row>
    <row r="64" spans="1:18" ht="26.25" customHeight="1" thickBot="1" x14ac:dyDescent="0.25">
      <c r="A64" s="4206" t="s">
        <v>33</v>
      </c>
      <c r="B64" s="4203" t="s">
        <v>35</v>
      </c>
      <c r="C64" s="4209" t="s">
        <v>33</v>
      </c>
      <c r="D64" s="4281" t="s">
        <v>101</v>
      </c>
      <c r="E64" s="3409"/>
      <c r="F64" s="5402" t="s">
        <v>1233</v>
      </c>
      <c r="G64" s="4813" t="s">
        <v>115</v>
      </c>
      <c r="H64" s="5482"/>
      <c r="I64" s="4399"/>
      <c r="J64" s="4818"/>
      <c r="K64" s="2878" t="s">
        <v>118</v>
      </c>
      <c r="L64" s="3433">
        <v>0.5</v>
      </c>
      <c r="M64" s="3432" t="s">
        <v>1232</v>
      </c>
      <c r="N64" s="3431" t="s">
        <v>1224</v>
      </c>
      <c r="O64" s="3418">
        <v>2</v>
      </c>
      <c r="Q64" s="342"/>
      <c r="R64" s="342"/>
    </row>
    <row r="65" spans="1:18" ht="15.75" thickBot="1" x14ac:dyDescent="0.25">
      <c r="A65" s="5474"/>
      <c r="B65" s="5476"/>
      <c r="C65" s="5477"/>
      <c r="D65" s="5500"/>
      <c r="E65" s="3409"/>
      <c r="F65" s="5401"/>
      <c r="G65" s="4814"/>
      <c r="H65" s="5482"/>
      <c r="I65" s="4399"/>
      <c r="J65" s="4818"/>
      <c r="K65" s="2778" t="s">
        <v>29</v>
      </c>
      <c r="L65" s="3425">
        <f>SUM(L64)</f>
        <v>0.5</v>
      </c>
      <c r="M65" s="3424"/>
      <c r="N65" s="3429"/>
      <c r="O65" s="3428"/>
      <c r="Q65" s="342"/>
      <c r="R65" s="342"/>
    </row>
    <row r="66" spans="1:18" ht="46.5" customHeight="1" thickBot="1" x14ac:dyDescent="0.25">
      <c r="A66" s="4206" t="s">
        <v>33</v>
      </c>
      <c r="B66" s="4203" t="s">
        <v>35</v>
      </c>
      <c r="C66" s="4209" t="s">
        <v>33</v>
      </c>
      <c r="D66" s="4281" t="s">
        <v>97</v>
      </c>
      <c r="E66" s="3409"/>
      <c r="F66" s="5400" t="s">
        <v>1231</v>
      </c>
      <c r="G66" s="4812" t="s">
        <v>115</v>
      </c>
      <c r="H66" s="5482"/>
      <c r="I66" s="4399"/>
      <c r="J66" s="4818"/>
      <c r="K66" s="2878" t="s">
        <v>118</v>
      </c>
      <c r="L66" s="3427">
        <v>5</v>
      </c>
      <c r="M66" s="1732" t="s">
        <v>1230</v>
      </c>
      <c r="N66" s="3426" t="s">
        <v>1224</v>
      </c>
      <c r="O66" s="3268" t="s">
        <v>1229</v>
      </c>
      <c r="Q66" s="342"/>
      <c r="R66" s="342"/>
    </row>
    <row r="67" spans="1:18" ht="14.25" customHeight="1" thickBot="1" x14ac:dyDescent="0.25">
      <c r="A67" s="4206"/>
      <c r="B67" s="4203"/>
      <c r="C67" s="4209"/>
      <c r="D67" s="4281"/>
      <c r="E67" s="3409"/>
      <c r="F67" s="5402"/>
      <c r="G67" s="4813"/>
      <c r="H67" s="5482"/>
      <c r="I67" s="4399"/>
      <c r="J67" s="4818"/>
      <c r="K67" s="2778" t="s">
        <v>29</v>
      </c>
      <c r="L67" s="3425">
        <f>SUM(L66)</f>
        <v>5</v>
      </c>
      <c r="M67" s="3424"/>
      <c r="N67" s="3423"/>
      <c r="O67" s="3422"/>
      <c r="Q67" s="342"/>
      <c r="R67" s="342"/>
    </row>
    <row r="68" spans="1:18" ht="22.5" customHeight="1" thickBot="1" x14ac:dyDescent="0.25">
      <c r="A68" s="755" t="s">
        <v>33</v>
      </c>
      <c r="B68" s="754" t="s">
        <v>35</v>
      </c>
      <c r="C68" s="418" t="s">
        <v>33</v>
      </c>
      <c r="D68" s="483" t="s">
        <v>91</v>
      </c>
      <c r="E68" s="3421"/>
      <c r="F68" s="5526" t="s">
        <v>1228</v>
      </c>
      <c r="G68" s="4812" t="s">
        <v>115</v>
      </c>
      <c r="H68" s="5482"/>
      <c r="I68" s="4399"/>
      <c r="J68" s="4818"/>
      <c r="K68" s="2878" t="s">
        <v>118</v>
      </c>
      <c r="L68" s="3420">
        <v>5</v>
      </c>
      <c r="M68" s="1739" t="s">
        <v>1227</v>
      </c>
      <c r="N68" s="3419" t="s">
        <v>46</v>
      </c>
      <c r="O68" s="3418">
        <v>1</v>
      </c>
      <c r="Q68" s="342"/>
      <c r="R68" s="342"/>
    </row>
    <row r="69" spans="1:18" ht="15.75" customHeight="1" thickBot="1" x14ac:dyDescent="0.25">
      <c r="A69" s="3417"/>
      <c r="B69" s="782"/>
      <c r="C69" s="3416"/>
      <c r="D69" s="684"/>
      <c r="E69" s="3415"/>
      <c r="F69" s="5527"/>
      <c r="G69" s="4814"/>
      <c r="H69" s="5482"/>
      <c r="I69" s="4399"/>
      <c r="J69" s="4818"/>
      <c r="K69" s="2778" t="s">
        <v>29</v>
      </c>
      <c r="L69" s="3414">
        <f>SUM(L68)</f>
        <v>5</v>
      </c>
      <c r="M69" s="3413"/>
      <c r="N69" s="3412"/>
      <c r="O69" s="3411"/>
    </row>
    <row r="70" spans="1:18" ht="31.5" customHeight="1" thickBot="1" x14ac:dyDescent="0.25">
      <c r="A70" s="755" t="s">
        <v>33</v>
      </c>
      <c r="B70" s="754" t="s">
        <v>35</v>
      </c>
      <c r="C70" s="418" t="s">
        <v>33</v>
      </c>
      <c r="D70" s="690" t="s">
        <v>88</v>
      </c>
      <c r="E70" s="3409"/>
      <c r="F70" s="4815" t="s">
        <v>1226</v>
      </c>
      <c r="G70" s="4812" t="s">
        <v>115</v>
      </c>
      <c r="H70" s="5482"/>
      <c r="I70" s="4399"/>
      <c r="J70" s="4818"/>
      <c r="K70" s="2878" t="s">
        <v>118</v>
      </c>
      <c r="L70" s="3410">
        <v>10</v>
      </c>
      <c r="M70" s="1739" t="s">
        <v>1225</v>
      </c>
      <c r="N70" s="1777" t="s">
        <v>1224</v>
      </c>
      <c r="O70" s="3104">
        <v>1</v>
      </c>
    </row>
    <row r="71" spans="1:18" ht="27" customHeight="1" thickBot="1" x14ac:dyDescent="0.25">
      <c r="A71" s="751"/>
      <c r="B71" s="750"/>
      <c r="C71" s="407"/>
      <c r="D71" s="690"/>
      <c r="E71" s="3409"/>
      <c r="F71" s="4816"/>
      <c r="G71" s="4814"/>
      <c r="H71" s="5483"/>
      <c r="I71" s="4400"/>
      <c r="J71" s="4111"/>
      <c r="K71" s="2778" t="s">
        <v>29</v>
      </c>
      <c r="L71" s="3408">
        <f>SUM(L70)</f>
        <v>10</v>
      </c>
      <c r="M71" s="3407"/>
      <c r="N71" s="3406"/>
      <c r="O71" s="1354"/>
    </row>
    <row r="72" spans="1:18" ht="38.25" customHeight="1" x14ac:dyDescent="0.2">
      <c r="A72" s="4205" t="s">
        <v>33</v>
      </c>
      <c r="B72" s="4202" t="s">
        <v>35</v>
      </c>
      <c r="C72" s="4208" t="s">
        <v>35</v>
      </c>
      <c r="D72" s="695"/>
      <c r="E72" s="5484"/>
      <c r="F72" s="3405" t="s">
        <v>1214</v>
      </c>
      <c r="G72" s="4812" t="s">
        <v>111</v>
      </c>
      <c r="H72" s="5354" t="s">
        <v>40</v>
      </c>
      <c r="I72" s="4398" t="s">
        <v>39</v>
      </c>
      <c r="J72" s="4110" t="s">
        <v>38</v>
      </c>
      <c r="K72" s="2818" t="s">
        <v>118</v>
      </c>
      <c r="L72" s="643">
        <f>L78</f>
        <v>0</v>
      </c>
      <c r="M72" s="3404" t="s">
        <v>1223</v>
      </c>
      <c r="N72" s="1624" t="s">
        <v>46</v>
      </c>
      <c r="O72" s="3403">
        <v>1</v>
      </c>
    </row>
    <row r="73" spans="1:18" ht="25.5" customHeight="1" x14ac:dyDescent="0.2">
      <c r="A73" s="4206"/>
      <c r="B73" s="4203"/>
      <c r="C73" s="4209"/>
      <c r="D73" s="690"/>
      <c r="E73" s="5485"/>
      <c r="F73" s="3395"/>
      <c r="G73" s="4813"/>
      <c r="H73" s="5355"/>
      <c r="I73" s="4399"/>
      <c r="J73" s="4818"/>
      <c r="K73" s="3398"/>
      <c r="L73" s="644"/>
      <c r="M73" s="3402" t="s">
        <v>1222</v>
      </c>
      <c r="N73" s="3397" t="s">
        <v>1217</v>
      </c>
      <c r="O73" s="3401">
        <v>30</v>
      </c>
    </row>
    <row r="74" spans="1:18" ht="36.75" customHeight="1" x14ac:dyDescent="0.2">
      <c r="A74" s="4206"/>
      <c r="B74" s="4203"/>
      <c r="C74" s="4209"/>
      <c r="D74" s="690"/>
      <c r="E74" s="5485"/>
      <c r="F74" s="3395"/>
      <c r="G74" s="4813"/>
      <c r="H74" s="5355"/>
      <c r="I74" s="4399"/>
      <c r="J74" s="4818"/>
      <c r="K74" s="2814"/>
      <c r="L74" s="644"/>
      <c r="M74" s="3116" t="s">
        <v>1221</v>
      </c>
      <c r="N74" s="3397" t="s">
        <v>1220</v>
      </c>
      <c r="O74" s="3400" t="s">
        <v>1219</v>
      </c>
    </row>
    <row r="75" spans="1:18" ht="25.5" customHeight="1" x14ac:dyDescent="0.2">
      <c r="A75" s="4206"/>
      <c r="B75" s="4203"/>
      <c r="C75" s="4209"/>
      <c r="D75" s="690"/>
      <c r="E75" s="5485"/>
      <c r="F75" s="3399"/>
      <c r="G75" s="4813"/>
      <c r="H75" s="5355"/>
      <c r="I75" s="4399"/>
      <c r="J75" s="4818"/>
      <c r="K75" s="3398"/>
      <c r="L75" s="645"/>
      <c r="M75" s="574" t="s">
        <v>1218</v>
      </c>
      <c r="N75" s="3397" t="s">
        <v>1217</v>
      </c>
      <c r="O75" s="3396" t="s">
        <v>1216</v>
      </c>
    </row>
    <row r="76" spans="1:18" ht="25.5" customHeight="1" x14ac:dyDescent="0.2">
      <c r="A76" s="4206"/>
      <c r="B76" s="4203"/>
      <c r="C76" s="4209"/>
      <c r="D76" s="690"/>
      <c r="E76" s="5485"/>
      <c r="F76" s="3395"/>
      <c r="G76" s="4813"/>
      <c r="H76" s="5355"/>
      <c r="I76" s="4399"/>
      <c r="J76" s="4818"/>
      <c r="K76" s="3394"/>
      <c r="L76" s="868"/>
      <c r="M76" s="3393" t="s">
        <v>1215</v>
      </c>
      <c r="N76" s="3392" t="s">
        <v>75</v>
      </c>
      <c r="O76" s="3390">
        <v>2</v>
      </c>
    </row>
    <row r="77" spans="1:18" ht="15.75" thickBot="1" x14ac:dyDescent="0.25">
      <c r="A77" s="4207"/>
      <c r="B77" s="4204"/>
      <c r="C77" s="4210"/>
      <c r="D77" s="684"/>
      <c r="E77" s="5486"/>
      <c r="F77" s="3391"/>
      <c r="G77" s="4813"/>
      <c r="H77" s="5355"/>
      <c r="I77" s="4399"/>
      <c r="J77" s="4818"/>
      <c r="K77" s="2896" t="s">
        <v>29</v>
      </c>
      <c r="L77" s="2831">
        <f>SUM(L72:L76)</f>
        <v>0</v>
      </c>
      <c r="M77" s="1480"/>
      <c r="N77" s="569"/>
      <c r="O77" s="3390"/>
    </row>
    <row r="78" spans="1:18" ht="20.25" customHeight="1" thickBot="1" x14ac:dyDescent="0.25">
      <c r="A78" s="4205" t="s">
        <v>33</v>
      </c>
      <c r="B78" s="4202" t="s">
        <v>35</v>
      </c>
      <c r="C78" s="4208" t="s">
        <v>35</v>
      </c>
      <c r="D78" s="5501" t="s">
        <v>33</v>
      </c>
      <c r="E78" s="5484"/>
      <c r="F78" s="4815" t="s">
        <v>1214</v>
      </c>
      <c r="G78" s="4813"/>
      <c r="H78" s="5355"/>
      <c r="I78" s="4399"/>
      <c r="J78" s="4818"/>
      <c r="K78" s="480" t="s">
        <v>118</v>
      </c>
      <c r="L78" s="1164">
        <v>0</v>
      </c>
      <c r="M78" s="1480"/>
      <c r="N78" s="569"/>
      <c r="O78" s="3390"/>
    </row>
    <row r="79" spans="1:18" ht="15" thickBot="1" x14ac:dyDescent="0.25">
      <c r="A79" s="4207"/>
      <c r="B79" s="4204"/>
      <c r="C79" s="4210"/>
      <c r="D79" s="5502"/>
      <c r="E79" s="5486"/>
      <c r="F79" s="4816"/>
      <c r="G79" s="4814"/>
      <c r="H79" s="5356"/>
      <c r="I79" s="4400"/>
      <c r="J79" s="4111"/>
      <c r="K79" s="2778" t="s">
        <v>29</v>
      </c>
      <c r="L79" s="2777">
        <f>SUM(L78)</f>
        <v>0</v>
      </c>
      <c r="M79" s="1476"/>
      <c r="N79" s="3374"/>
      <c r="O79" s="3373"/>
    </row>
    <row r="80" spans="1:18" ht="15.75" customHeight="1" thickBot="1" x14ac:dyDescent="0.25">
      <c r="A80" s="4205" t="s">
        <v>33</v>
      </c>
      <c r="B80" s="4202" t="s">
        <v>35</v>
      </c>
      <c r="C80" s="5511" t="s">
        <v>103</v>
      </c>
      <c r="D80" s="5279" t="s">
        <v>1213</v>
      </c>
      <c r="E80" s="5279"/>
      <c r="F80" s="5280"/>
      <c r="G80" s="4812" t="s">
        <v>106</v>
      </c>
      <c r="H80" s="5516">
        <v>288724610</v>
      </c>
      <c r="I80" s="5513" t="s">
        <v>39</v>
      </c>
      <c r="J80" s="4110" t="s">
        <v>1212</v>
      </c>
      <c r="K80" s="2806" t="s">
        <v>118</v>
      </c>
      <c r="L80" s="3364">
        <f>L84+L88</f>
        <v>0</v>
      </c>
      <c r="M80" s="3381"/>
      <c r="N80" s="1624"/>
      <c r="O80" s="3389"/>
      <c r="Q80" s="5525"/>
    </row>
    <row r="81" spans="1:19" ht="15.75" customHeight="1" thickBot="1" x14ac:dyDescent="0.25">
      <c r="A81" s="4206"/>
      <c r="B81" s="4203"/>
      <c r="C81" s="5512"/>
      <c r="D81" s="5315"/>
      <c r="E81" s="5315"/>
      <c r="F81" s="5316"/>
      <c r="G81" s="4813"/>
      <c r="H81" s="5517"/>
      <c r="I81" s="5514"/>
      <c r="J81" s="4818"/>
      <c r="K81" s="2806" t="s">
        <v>133</v>
      </c>
      <c r="L81" s="3388">
        <f>L85+L89</f>
        <v>0</v>
      </c>
      <c r="M81" s="3377"/>
      <c r="N81" s="3387"/>
      <c r="O81" s="3386"/>
      <c r="Q81" s="5525"/>
    </row>
    <row r="82" spans="1:19" ht="15.75" customHeight="1" thickBot="1" x14ac:dyDescent="0.25">
      <c r="A82" s="4206"/>
      <c r="B82" s="4203"/>
      <c r="C82" s="5512"/>
      <c r="D82" s="5315"/>
      <c r="E82" s="5315"/>
      <c r="F82" s="5316"/>
      <c r="G82" s="4813"/>
      <c r="H82" s="5517"/>
      <c r="I82" s="5514"/>
      <c r="J82" s="4818"/>
      <c r="K82" s="2806" t="s">
        <v>202</v>
      </c>
      <c r="L82" s="3388">
        <f>L86</f>
        <v>50</v>
      </c>
      <c r="M82" s="3377"/>
      <c r="N82" s="3387"/>
      <c r="O82" s="3386"/>
      <c r="Q82" s="5525"/>
    </row>
    <row r="83" spans="1:19" ht="24" customHeight="1" thickBot="1" x14ac:dyDescent="0.25">
      <c r="A83" s="4206"/>
      <c r="B83" s="4203"/>
      <c r="C83" s="5512"/>
      <c r="D83" s="5315"/>
      <c r="E83" s="5315"/>
      <c r="F83" s="5316"/>
      <c r="G83" s="4813"/>
      <c r="H83" s="5517"/>
      <c r="I83" s="5514"/>
      <c r="J83" s="4818"/>
      <c r="K83" s="2806" t="s">
        <v>29</v>
      </c>
      <c r="L83" s="3364">
        <f>SUM(L80:L82)</f>
        <v>50</v>
      </c>
      <c r="M83" s="865"/>
      <c r="N83" s="1667"/>
      <c r="O83" s="3385"/>
      <c r="Q83" s="5525"/>
    </row>
    <row r="84" spans="1:19" ht="24.75" customHeight="1" thickBot="1" x14ac:dyDescent="0.25">
      <c r="A84" s="4205" t="s">
        <v>33</v>
      </c>
      <c r="B84" s="4202" t="s">
        <v>35</v>
      </c>
      <c r="C84" s="4208" t="s">
        <v>103</v>
      </c>
      <c r="D84" s="4280" t="s">
        <v>33</v>
      </c>
      <c r="E84" s="5484"/>
      <c r="F84" s="4815" t="s">
        <v>1211</v>
      </c>
      <c r="G84" s="4813"/>
      <c r="H84" s="5517"/>
      <c r="I84" s="5514"/>
      <c r="J84" s="4818"/>
      <c r="K84" s="630" t="s">
        <v>118</v>
      </c>
      <c r="L84" s="688">
        <v>0</v>
      </c>
      <c r="M84" s="1461" t="s">
        <v>1210</v>
      </c>
      <c r="N84" s="3384" t="s">
        <v>46</v>
      </c>
      <c r="O84" s="3163" t="s">
        <v>1209</v>
      </c>
      <c r="Q84" s="5525"/>
    </row>
    <row r="85" spans="1:19" ht="24.75" customHeight="1" thickBot="1" x14ac:dyDescent="0.25">
      <c r="A85" s="4206"/>
      <c r="B85" s="4203"/>
      <c r="C85" s="4209"/>
      <c r="D85" s="4281"/>
      <c r="E85" s="5485"/>
      <c r="F85" s="4838"/>
      <c r="G85" s="4813"/>
      <c r="H85" s="5517"/>
      <c r="I85" s="5514"/>
      <c r="J85" s="4818"/>
      <c r="K85" s="2878" t="s">
        <v>133</v>
      </c>
      <c r="L85" s="688"/>
      <c r="M85" s="1455"/>
      <c r="N85" s="1841"/>
      <c r="O85" s="3157"/>
    </row>
    <row r="86" spans="1:19" ht="24.75" customHeight="1" thickBot="1" x14ac:dyDescent="0.25">
      <c r="A86" s="4206"/>
      <c r="B86" s="4203"/>
      <c r="C86" s="4209"/>
      <c r="D86" s="4281"/>
      <c r="E86" s="5485"/>
      <c r="F86" s="4838"/>
      <c r="G86" s="4813"/>
      <c r="H86" s="5517"/>
      <c r="I86" s="5514"/>
      <c r="J86" s="4818"/>
      <c r="K86" s="2878" t="s">
        <v>202</v>
      </c>
      <c r="L86" s="688">
        <v>50</v>
      </c>
      <c r="M86" s="1425" t="s">
        <v>1208</v>
      </c>
      <c r="N86" s="3383" t="s">
        <v>46</v>
      </c>
      <c r="O86" s="3382">
        <v>2</v>
      </c>
    </row>
    <row r="87" spans="1:19" ht="12.75" customHeight="1" thickBot="1" x14ac:dyDescent="0.25">
      <c r="A87" s="4207"/>
      <c r="B87" s="4204"/>
      <c r="C87" s="4210"/>
      <c r="D87" s="4282"/>
      <c r="E87" s="5486"/>
      <c r="F87" s="4816"/>
      <c r="G87" s="4813"/>
      <c r="H87" s="5517"/>
      <c r="I87" s="5514"/>
      <c r="J87" s="4818"/>
      <c r="K87" s="2778" t="s">
        <v>29</v>
      </c>
      <c r="L87" s="2777">
        <f>SUM(L84:L85)</f>
        <v>0</v>
      </c>
      <c r="M87" s="3161"/>
      <c r="N87" s="3374"/>
      <c r="O87" s="3373"/>
    </row>
    <row r="88" spans="1:19" ht="21" customHeight="1" thickBot="1" x14ac:dyDescent="0.25">
      <c r="A88" s="4205" t="s">
        <v>33</v>
      </c>
      <c r="B88" s="4202" t="s">
        <v>35</v>
      </c>
      <c r="C88" s="4208" t="s">
        <v>103</v>
      </c>
      <c r="D88" s="4280" t="s">
        <v>35</v>
      </c>
      <c r="E88" s="5484"/>
      <c r="F88" s="4815" t="s">
        <v>1207</v>
      </c>
      <c r="G88" s="4813"/>
      <c r="H88" s="5517"/>
      <c r="I88" s="5514"/>
      <c r="J88" s="4818"/>
      <c r="K88" s="3379" t="s">
        <v>118</v>
      </c>
      <c r="L88" s="688">
        <v>0</v>
      </c>
      <c r="M88" s="3381" t="s">
        <v>1206</v>
      </c>
      <c r="N88" s="3380"/>
      <c r="O88" s="1726" t="s">
        <v>562</v>
      </c>
      <c r="Q88" s="1208"/>
      <c r="R88" s="342"/>
      <c r="S88" s="342"/>
    </row>
    <row r="89" spans="1:19" ht="21" customHeight="1" thickBot="1" x14ac:dyDescent="0.25">
      <c r="A89" s="4206"/>
      <c r="B89" s="4203"/>
      <c r="C89" s="4209"/>
      <c r="D89" s="4281"/>
      <c r="E89" s="5485"/>
      <c r="F89" s="4838"/>
      <c r="G89" s="4813"/>
      <c r="H89" s="5517"/>
      <c r="I89" s="5514"/>
      <c r="J89" s="4818"/>
      <c r="K89" s="3379" t="s">
        <v>133</v>
      </c>
      <c r="L89" s="3378">
        <v>0</v>
      </c>
      <c r="M89" s="3377"/>
      <c r="N89" s="3376"/>
      <c r="O89" s="3375"/>
    </row>
    <row r="90" spans="1:19" ht="23.25" customHeight="1" thickBot="1" x14ac:dyDescent="0.25">
      <c r="A90" s="4207"/>
      <c r="B90" s="4204"/>
      <c r="C90" s="4210"/>
      <c r="D90" s="4282"/>
      <c r="E90" s="5486"/>
      <c r="F90" s="4816"/>
      <c r="G90" s="4814"/>
      <c r="H90" s="5518"/>
      <c r="I90" s="5515"/>
      <c r="J90" s="4111"/>
      <c r="K90" s="2778" t="s">
        <v>29</v>
      </c>
      <c r="L90" s="2777">
        <f>SUM(L88:L89)</f>
        <v>0</v>
      </c>
      <c r="M90" s="1476"/>
      <c r="N90" s="3374"/>
      <c r="O90" s="3373"/>
    </row>
    <row r="91" spans="1:19" ht="19.5" customHeight="1" thickBot="1" x14ac:dyDescent="0.25">
      <c r="A91" s="656" t="s">
        <v>33</v>
      </c>
      <c r="B91" s="506" t="s">
        <v>35</v>
      </c>
      <c r="C91" s="4335" t="s">
        <v>34</v>
      </c>
      <c r="D91" s="4316"/>
      <c r="E91" s="4316"/>
      <c r="F91" s="4316"/>
      <c r="G91" s="4316"/>
      <c r="H91" s="4316"/>
      <c r="I91" s="4316"/>
      <c r="J91" s="4317"/>
      <c r="K91" s="2873" t="s">
        <v>29</v>
      </c>
      <c r="L91" s="3372">
        <f>L77+L55+L83</f>
        <v>193.9</v>
      </c>
      <c r="M91" s="3356"/>
      <c r="N91" s="3355"/>
      <c r="O91" s="3354"/>
    </row>
    <row r="92" spans="1:19" ht="44.25" customHeight="1" thickBot="1" x14ac:dyDescent="0.25">
      <c r="A92" s="656" t="s">
        <v>33</v>
      </c>
      <c r="B92" s="3371" t="s">
        <v>103</v>
      </c>
      <c r="C92" s="5490" t="s">
        <v>1205</v>
      </c>
      <c r="D92" s="5491"/>
      <c r="E92" s="5491"/>
      <c r="F92" s="5491"/>
      <c r="G92" s="5491"/>
      <c r="H92" s="5491"/>
      <c r="I92" s="5491"/>
      <c r="J92" s="5491"/>
      <c r="K92" s="5491"/>
      <c r="L92" s="5491"/>
      <c r="M92" s="5491"/>
      <c r="N92" s="5491"/>
      <c r="O92" s="5492"/>
    </row>
    <row r="93" spans="1:19" ht="18" customHeight="1" x14ac:dyDescent="0.2">
      <c r="A93" s="4205" t="s">
        <v>33</v>
      </c>
      <c r="B93" s="4202" t="s">
        <v>103</v>
      </c>
      <c r="C93" s="5351" t="s">
        <v>33</v>
      </c>
      <c r="D93" s="2787"/>
      <c r="E93" s="5506"/>
      <c r="F93" s="5508" t="s">
        <v>1202</v>
      </c>
      <c r="G93" s="4812" t="s">
        <v>1026</v>
      </c>
      <c r="H93" s="5493">
        <v>288724610</v>
      </c>
      <c r="I93" s="5503" t="s">
        <v>261</v>
      </c>
      <c r="J93" s="5470" t="s">
        <v>1204</v>
      </c>
      <c r="K93" s="2818" t="s">
        <v>118</v>
      </c>
      <c r="L93" s="3370">
        <f>L96</f>
        <v>30</v>
      </c>
      <c r="M93" s="3369" t="s">
        <v>1203</v>
      </c>
      <c r="N93" s="3368" t="s">
        <v>46</v>
      </c>
      <c r="O93" s="3104">
        <v>35</v>
      </c>
    </row>
    <row r="94" spans="1:19" ht="15.75" thickBot="1" x14ac:dyDescent="0.25">
      <c r="A94" s="4206"/>
      <c r="B94" s="4203"/>
      <c r="C94" s="5352"/>
      <c r="D94" s="2783"/>
      <c r="E94" s="5507"/>
      <c r="F94" s="5509"/>
      <c r="G94" s="4813"/>
      <c r="H94" s="5494"/>
      <c r="I94" s="5504"/>
      <c r="J94" s="5471"/>
      <c r="K94" s="3367"/>
      <c r="L94" s="3366"/>
      <c r="M94" s="3365"/>
      <c r="N94" s="1841"/>
      <c r="O94" s="3157"/>
    </row>
    <row r="95" spans="1:19" ht="15.75" thickBot="1" x14ac:dyDescent="0.25">
      <c r="A95" s="4207"/>
      <c r="B95" s="4204"/>
      <c r="C95" s="5353"/>
      <c r="D95" s="2783"/>
      <c r="E95" s="5507"/>
      <c r="F95" s="5510"/>
      <c r="G95" s="4813"/>
      <c r="H95" s="5494"/>
      <c r="I95" s="5504"/>
      <c r="J95" s="5471"/>
      <c r="K95" s="2832" t="s">
        <v>29</v>
      </c>
      <c r="L95" s="3364">
        <f>SUM(L93:L94)</f>
        <v>30</v>
      </c>
      <c r="M95" s="467"/>
      <c r="N95" s="3362"/>
      <c r="O95" s="3361"/>
    </row>
    <row r="96" spans="1:19" ht="16.5" customHeight="1" thickBot="1" x14ac:dyDescent="0.25">
      <c r="A96" s="4205" t="s">
        <v>33</v>
      </c>
      <c r="B96" s="4202" t="s">
        <v>103</v>
      </c>
      <c r="C96" s="5351" t="s">
        <v>33</v>
      </c>
      <c r="D96" s="4280" t="s">
        <v>33</v>
      </c>
      <c r="E96" s="3346"/>
      <c r="F96" s="4815" t="s">
        <v>1202</v>
      </c>
      <c r="G96" s="4813"/>
      <c r="H96" s="5494"/>
      <c r="I96" s="5504"/>
      <c r="J96" s="5471"/>
      <c r="K96" s="480" t="s">
        <v>118</v>
      </c>
      <c r="L96" s="3363">
        <v>30</v>
      </c>
      <c r="M96" s="467"/>
      <c r="N96" s="3362"/>
      <c r="O96" s="3361"/>
    </row>
    <row r="97" spans="1:15" ht="17.25" customHeight="1" thickBot="1" x14ac:dyDescent="0.25">
      <c r="A97" s="4207"/>
      <c r="B97" s="4204"/>
      <c r="C97" s="5353"/>
      <c r="D97" s="4282"/>
      <c r="E97" s="3360"/>
      <c r="F97" s="4816"/>
      <c r="G97" s="4814"/>
      <c r="H97" s="5495"/>
      <c r="I97" s="5505"/>
      <c r="J97" s="5472"/>
      <c r="K97" s="2778" t="s">
        <v>29</v>
      </c>
      <c r="L97" s="2823">
        <f>SUM(L96)</f>
        <v>30</v>
      </c>
      <c r="M97" s="3359"/>
      <c r="N97" s="3358"/>
      <c r="O97" s="3357"/>
    </row>
    <row r="98" spans="1:15" ht="15.75" customHeight="1" thickBot="1" x14ac:dyDescent="0.25">
      <c r="A98" s="656" t="s">
        <v>33</v>
      </c>
      <c r="B98" s="506" t="s">
        <v>103</v>
      </c>
      <c r="C98" s="4335" t="s">
        <v>34</v>
      </c>
      <c r="D98" s="4316"/>
      <c r="E98" s="4316"/>
      <c r="F98" s="4316"/>
      <c r="G98" s="4316"/>
      <c r="H98" s="4316"/>
      <c r="I98" s="4316"/>
      <c r="J98" s="4317"/>
      <c r="K98" s="2873" t="s">
        <v>29</v>
      </c>
      <c r="L98" s="503">
        <f>L95*1</f>
        <v>30</v>
      </c>
      <c r="M98" s="3356"/>
      <c r="N98" s="3355"/>
      <c r="O98" s="3354"/>
    </row>
    <row r="99" spans="1:15" ht="15" thickBot="1" x14ac:dyDescent="0.25">
      <c r="A99" s="3353" t="s">
        <v>33</v>
      </c>
      <c r="B99" s="5496" t="s">
        <v>684</v>
      </c>
      <c r="C99" s="5497"/>
      <c r="D99" s="5497"/>
      <c r="E99" s="5497"/>
      <c r="F99" s="5497"/>
      <c r="G99" s="5497"/>
      <c r="H99" s="5497"/>
      <c r="I99" s="5497"/>
      <c r="J99" s="5497"/>
      <c r="K99" s="5498"/>
      <c r="L99" s="3352">
        <f>L48+L91+L98</f>
        <v>304.89999999999998</v>
      </c>
      <c r="M99" s="3351"/>
      <c r="N99" s="3351"/>
      <c r="O99" s="3350"/>
    </row>
    <row r="100" spans="1:15" ht="15.75" thickBot="1" x14ac:dyDescent="0.25">
      <c r="A100" s="5276" t="s">
        <v>30</v>
      </c>
      <c r="B100" s="5277"/>
      <c r="C100" s="5277"/>
      <c r="D100" s="5277"/>
      <c r="E100" s="5277"/>
      <c r="F100" s="5277"/>
      <c r="G100" s="5277"/>
      <c r="H100" s="5277"/>
      <c r="I100" s="5277"/>
      <c r="J100" s="5277"/>
      <c r="K100" s="5278"/>
      <c r="L100" s="2768">
        <f>L99*1</f>
        <v>304.89999999999998</v>
      </c>
      <c r="M100" s="2767"/>
      <c r="N100" s="2766"/>
      <c r="O100" s="3349"/>
    </row>
    <row r="101" spans="1:15" ht="76.150000000000006" customHeight="1" x14ac:dyDescent="0.2">
      <c r="A101" s="1374" t="s">
        <v>28</v>
      </c>
      <c r="B101" s="1374"/>
      <c r="C101" s="1374"/>
      <c r="D101" s="1374"/>
      <c r="E101" s="1374"/>
      <c r="F101" s="1374"/>
      <c r="G101" s="1374"/>
      <c r="H101" s="1375"/>
      <c r="I101" s="1374"/>
      <c r="J101" s="1374"/>
      <c r="K101" s="1374"/>
      <c r="L101" s="1374"/>
      <c r="M101" s="1374"/>
      <c r="N101" s="1373"/>
      <c r="O101" s="1372"/>
    </row>
    <row r="102" spans="1:15" ht="22.5" customHeight="1" x14ac:dyDescent="0.2">
      <c r="A102" s="5146" t="s">
        <v>27</v>
      </c>
      <c r="B102" s="5146"/>
      <c r="C102" s="5146"/>
      <c r="D102" s="5146"/>
      <c r="E102" s="5146"/>
      <c r="F102" s="5146"/>
      <c r="G102" s="5146"/>
      <c r="H102" s="5146"/>
      <c r="I102" s="5146"/>
      <c r="J102" s="5146"/>
      <c r="K102" s="5146"/>
      <c r="L102" s="5146"/>
      <c r="M102" s="1373"/>
      <c r="N102" s="1373"/>
      <c r="O102" s="1372"/>
    </row>
    <row r="103" spans="1:15" ht="20.25" customHeight="1" thickBot="1" x14ac:dyDescent="0.25">
      <c r="A103" s="26"/>
      <c r="B103" s="24"/>
      <c r="C103" s="24"/>
      <c r="D103" s="24"/>
      <c r="E103" s="24"/>
      <c r="F103" s="24"/>
      <c r="G103" s="25"/>
      <c r="H103" s="24"/>
      <c r="I103" s="24"/>
      <c r="J103" s="24"/>
      <c r="K103" s="15"/>
      <c r="L103" s="22" t="s">
        <v>26</v>
      </c>
      <c r="M103" s="1373"/>
      <c r="N103" s="1373"/>
      <c r="O103" s="1372"/>
    </row>
    <row r="104" spans="1:15" ht="51" customHeight="1" thickBot="1" x14ac:dyDescent="0.25">
      <c r="A104" s="20"/>
      <c r="B104" s="19"/>
      <c r="C104" s="4201" t="s">
        <v>25</v>
      </c>
      <c r="D104" s="4201"/>
      <c r="E104" s="4201"/>
      <c r="F104" s="4201"/>
      <c r="G104" s="4201"/>
      <c r="H104" s="4201"/>
      <c r="I104" s="4201"/>
      <c r="J104" s="4201"/>
      <c r="K104" s="4201"/>
      <c r="L104" s="18" t="s">
        <v>24</v>
      </c>
      <c r="M104" s="1373"/>
      <c r="N104" s="1373"/>
      <c r="O104" s="1372"/>
    </row>
    <row r="105" spans="1:15" ht="19.5" customHeight="1" x14ac:dyDescent="0.2">
      <c r="A105" s="4630" t="s">
        <v>23</v>
      </c>
      <c r="B105" s="4631"/>
      <c r="C105" s="4631"/>
      <c r="D105" s="4631"/>
      <c r="E105" s="4631"/>
      <c r="F105" s="4631"/>
      <c r="G105" s="4631"/>
      <c r="H105" s="4631"/>
      <c r="I105" s="4631"/>
      <c r="J105" s="4631"/>
      <c r="K105" s="4632"/>
      <c r="L105" s="1704">
        <f>L106+L110</f>
        <v>304.89999999999998</v>
      </c>
      <c r="M105" s="1373"/>
      <c r="N105" s="1373"/>
      <c r="O105" s="1372"/>
    </row>
    <row r="106" spans="1:15" ht="19.5" customHeight="1" x14ac:dyDescent="0.2">
      <c r="A106" s="4633" t="s">
        <v>197</v>
      </c>
      <c r="B106" s="4634"/>
      <c r="C106" s="4634"/>
      <c r="D106" s="4634"/>
      <c r="E106" s="4634"/>
      <c r="F106" s="4634"/>
      <c r="G106" s="4634"/>
      <c r="H106" s="4634"/>
      <c r="I106" s="4634"/>
      <c r="J106" s="4634"/>
      <c r="K106" s="4635"/>
      <c r="L106" s="1885">
        <f>L107+L109</f>
        <v>234.5</v>
      </c>
      <c r="M106" s="1373"/>
      <c r="N106" s="1373"/>
      <c r="O106" s="1372"/>
    </row>
    <row r="107" spans="1:15" ht="19.5" customHeight="1" x14ac:dyDescent="0.2">
      <c r="A107" s="4636" t="s">
        <v>196</v>
      </c>
      <c r="B107" s="4637"/>
      <c r="C107" s="4637"/>
      <c r="D107" s="4637"/>
      <c r="E107" s="4637"/>
      <c r="F107" s="4637"/>
      <c r="G107" s="4637"/>
      <c r="H107" s="4637"/>
      <c r="I107" s="4637"/>
      <c r="J107" s="4637"/>
      <c r="K107" s="4638"/>
      <c r="L107" s="1885">
        <f>L16+L22+L28+L52+L72+L80+L93</f>
        <v>184.5</v>
      </c>
      <c r="M107" s="1373"/>
      <c r="N107" s="1373"/>
      <c r="O107" s="1372"/>
    </row>
    <row r="108" spans="1:15" ht="19.5" customHeight="1" x14ac:dyDescent="0.2">
      <c r="A108" s="4633" t="s">
        <v>195</v>
      </c>
      <c r="B108" s="4634"/>
      <c r="C108" s="4634"/>
      <c r="D108" s="4634"/>
      <c r="E108" s="4639"/>
      <c r="F108" s="4639"/>
      <c r="G108" s="4639"/>
      <c r="H108" s="4639"/>
      <c r="I108" s="4639"/>
      <c r="J108" s="4639"/>
      <c r="K108" s="4640"/>
      <c r="L108" s="1885"/>
      <c r="M108" s="1373"/>
      <c r="N108" s="1373"/>
      <c r="O108" s="1372"/>
    </row>
    <row r="109" spans="1:15" ht="27.75" customHeight="1" x14ac:dyDescent="0.2">
      <c r="A109" s="5522" t="s">
        <v>1201</v>
      </c>
      <c r="B109" s="5523"/>
      <c r="C109" s="5523"/>
      <c r="D109" s="5523"/>
      <c r="E109" s="5523"/>
      <c r="F109" s="5523"/>
      <c r="G109" s="5523"/>
      <c r="H109" s="5523"/>
      <c r="I109" s="5523"/>
      <c r="J109" s="5523"/>
      <c r="K109" s="5524"/>
      <c r="L109" s="1885">
        <f>L82</f>
        <v>50</v>
      </c>
      <c r="M109" s="1373"/>
      <c r="N109" s="1373"/>
      <c r="O109" s="1372"/>
    </row>
    <row r="110" spans="1:15" ht="19.5" customHeight="1" x14ac:dyDescent="0.2">
      <c r="A110" s="4636" t="s">
        <v>18</v>
      </c>
      <c r="B110" s="4637"/>
      <c r="C110" s="4637"/>
      <c r="D110" s="4637"/>
      <c r="E110" s="4637"/>
      <c r="F110" s="4637"/>
      <c r="G110" s="4637"/>
      <c r="H110" s="4637"/>
      <c r="I110" s="4637"/>
      <c r="J110" s="4637"/>
      <c r="K110" s="4638"/>
      <c r="L110" s="1885">
        <f>L111</f>
        <v>70.400000000000006</v>
      </c>
      <c r="M110" s="1373"/>
      <c r="N110" s="1373"/>
      <c r="O110" s="1372"/>
    </row>
    <row r="111" spans="1:15" ht="19.5" customHeight="1" x14ac:dyDescent="0.2">
      <c r="A111" s="4633" t="s">
        <v>193</v>
      </c>
      <c r="B111" s="4634"/>
      <c r="C111" s="4634"/>
      <c r="D111" s="4634"/>
      <c r="E111" s="4639"/>
      <c r="F111" s="4639"/>
      <c r="G111" s="4639"/>
      <c r="H111" s="4639"/>
      <c r="I111" s="4639"/>
      <c r="J111" s="4639"/>
      <c r="K111" s="4640"/>
      <c r="L111" s="1885">
        <f>L17+L23+L29+L53+L81</f>
        <v>70.400000000000006</v>
      </c>
      <c r="M111" s="1373"/>
      <c r="N111" s="1373"/>
      <c r="O111" s="1372"/>
    </row>
    <row r="112" spans="1:15" ht="19.5" customHeight="1" x14ac:dyDescent="0.2">
      <c r="A112" s="4633" t="s">
        <v>192</v>
      </c>
      <c r="B112" s="4634"/>
      <c r="C112" s="4634"/>
      <c r="D112" s="4634"/>
      <c r="E112" s="4639"/>
      <c r="F112" s="4639"/>
      <c r="G112" s="4639"/>
      <c r="H112" s="4639"/>
      <c r="I112" s="4639"/>
      <c r="J112" s="4639"/>
      <c r="K112" s="4640"/>
      <c r="L112" s="1885"/>
      <c r="M112" s="1373"/>
      <c r="N112" s="1373"/>
      <c r="O112" s="1372"/>
    </row>
    <row r="113" spans="1:15" ht="19.5" customHeight="1" x14ac:dyDescent="0.2">
      <c r="A113" s="4633" t="s">
        <v>191</v>
      </c>
      <c r="B113" s="4634"/>
      <c r="C113" s="4634"/>
      <c r="D113" s="4634"/>
      <c r="E113" s="4639"/>
      <c r="F113" s="4639"/>
      <c r="G113" s="4639"/>
      <c r="H113" s="4639"/>
      <c r="I113" s="4639"/>
      <c r="J113" s="4639"/>
      <c r="K113" s="4640"/>
      <c r="L113" s="1885"/>
      <c r="M113" s="1373"/>
      <c r="N113" s="1373"/>
      <c r="O113" s="1372"/>
    </row>
    <row r="114" spans="1:15" ht="19.5" customHeight="1" x14ac:dyDescent="0.2">
      <c r="A114" s="4633" t="s">
        <v>190</v>
      </c>
      <c r="B114" s="4639"/>
      <c r="C114" s="4639"/>
      <c r="D114" s="4639"/>
      <c r="E114" s="4639"/>
      <c r="F114" s="4639"/>
      <c r="G114" s="4639"/>
      <c r="H114" s="4639"/>
      <c r="I114" s="4639"/>
      <c r="J114" s="4639"/>
      <c r="K114" s="4640"/>
      <c r="L114" s="1885"/>
      <c r="M114" s="1373"/>
      <c r="N114" s="1373"/>
      <c r="O114" s="1372"/>
    </row>
    <row r="115" spans="1:15" ht="19.5" customHeight="1" x14ac:dyDescent="0.2">
      <c r="A115" s="4633" t="s">
        <v>189</v>
      </c>
      <c r="B115" s="4634"/>
      <c r="C115" s="4634"/>
      <c r="D115" s="4634"/>
      <c r="E115" s="4639"/>
      <c r="F115" s="4639"/>
      <c r="G115" s="4639"/>
      <c r="H115" s="4639"/>
      <c r="I115" s="4639"/>
      <c r="J115" s="4639"/>
      <c r="K115" s="4640"/>
      <c r="L115" s="1885"/>
      <c r="M115" s="1373"/>
      <c r="N115" s="1373"/>
      <c r="O115" s="1372"/>
    </row>
    <row r="116" spans="1:15" ht="19.5" customHeight="1" x14ac:dyDescent="0.2">
      <c r="A116" s="4662" t="s">
        <v>188</v>
      </c>
      <c r="B116" s="4663"/>
      <c r="C116" s="4663"/>
      <c r="D116" s="4663"/>
      <c r="E116" s="4639"/>
      <c r="F116" s="4639"/>
      <c r="G116" s="4639"/>
      <c r="H116" s="4639"/>
      <c r="I116" s="4639"/>
      <c r="J116" s="4639"/>
      <c r="K116" s="4640"/>
      <c r="L116" s="1885"/>
      <c r="M116" s="1373"/>
      <c r="N116" s="1373"/>
      <c r="O116" s="1372"/>
    </row>
    <row r="117" spans="1:15" ht="19.5" customHeight="1" x14ac:dyDescent="0.2">
      <c r="A117" s="4633" t="s">
        <v>187</v>
      </c>
      <c r="B117" s="4639"/>
      <c r="C117" s="4639"/>
      <c r="D117" s="4639"/>
      <c r="E117" s="4639"/>
      <c r="F117" s="4639"/>
      <c r="G117" s="4639"/>
      <c r="H117" s="4639"/>
      <c r="I117" s="4639"/>
      <c r="J117" s="4639"/>
      <c r="K117" s="4640"/>
      <c r="L117" s="1885"/>
      <c r="M117" s="1373"/>
      <c r="N117" s="1373"/>
      <c r="O117" s="1372"/>
    </row>
    <row r="118" spans="1:15" ht="19.5" customHeight="1" x14ac:dyDescent="0.2">
      <c r="A118" s="4636" t="s">
        <v>186</v>
      </c>
      <c r="B118" s="4637"/>
      <c r="C118" s="4637"/>
      <c r="D118" s="4637"/>
      <c r="E118" s="4637"/>
      <c r="F118" s="4637"/>
      <c r="G118" s="4637"/>
      <c r="H118" s="4637"/>
      <c r="I118" s="4637"/>
      <c r="J118" s="4637"/>
      <c r="K118" s="4638"/>
      <c r="L118" s="1885"/>
      <c r="M118" s="1373"/>
      <c r="N118" s="1373"/>
      <c r="O118" s="1372"/>
    </row>
    <row r="119" spans="1:15" ht="19.5" customHeight="1" x14ac:dyDescent="0.2">
      <c r="A119" s="4636" t="s">
        <v>185</v>
      </c>
      <c r="B119" s="4637"/>
      <c r="C119" s="4637"/>
      <c r="D119" s="4637"/>
      <c r="E119" s="4637"/>
      <c r="F119" s="4637"/>
      <c r="G119" s="4637"/>
      <c r="H119" s="4637"/>
      <c r="I119" s="4637"/>
      <c r="J119" s="4637"/>
      <c r="K119" s="4638"/>
      <c r="L119" s="1885"/>
      <c r="M119" s="1373"/>
      <c r="N119" s="1373"/>
      <c r="O119" s="1372"/>
    </row>
    <row r="120" spans="1:15" ht="19.5" customHeight="1" x14ac:dyDescent="0.2">
      <c r="A120" s="4633" t="s">
        <v>8</v>
      </c>
      <c r="B120" s="4634"/>
      <c r="C120" s="4634"/>
      <c r="D120" s="4634"/>
      <c r="E120" s="4639"/>
      <c r="F120" s="4639"/>
      <c r="G120" s="4639"/>
      <c r="H120" s="4639"/>
      <c r="I120" s="4639"/>
      <c r="J120" s="4639"/>
      <c r="K120" s="4640"/>
      <c r="L120" s="1885"/>
      <c r="M120" s="1373"/>
      <c r="N120" s="1373"/>
      <c r="O120" s="1372"/>
    </row>
    <row r="121" spans="1:15" ht="19.5" customHeight="1" x14ac:dyDescent="0.2">
      <c r="A121" s="4633" t="s">
        <v>7</v>
      </c>
      <c r="B121" s="4634"/>
      <c r="C121" s="4634"/>
      <c r="D121" s="4634"/>
      <c r="E121" s="4639"/>
      <c r="F121" s="4639"/>
      <c r="G121" s="4639"/>
      <c r="H121" s="4639"/>
      <c r="I121" s="4639"/>
      <c r="J121" s="4639"/>
      <c r="K121" s="4640"/>
      <c r="L121" s="1885"/>
      <c r="M121" s="1373"/>
      <c r="N121" s="1373"/>
      <c r="O121" s="1372"/>
    </row>
    <row r="122" spans="1:15" ht="19.5" customHeight="1" thickBot="1" x14ac:dyDescent="0.25">
      <c r="A122" s="4633" t="s">
        <v>6</v>
      </c>
      <c r="B122" s="4634"/>
      <c r="C122" s="4634"/>
      <c r="D122" s="4634"/>
      <c r="E122" s="4634"/>
      <c r="F122" s="4634"/>
      <c r="G122" s="4634"/>
      <c r="H122" s="4634"/>
      <c r="I122" s="4634"/>
      <c r="J122" s="4634"/>
      <c r="K122" s="4635"/>
      <c r="L122" s="1885"/>
      <c r="M122" s="1373"/>
      <c r="N122" s="1373"/>
      <c r="O122" s="1372"/>
    </row>
    <row r="123" spans="1:15" ht="19.5" customHeight="1" thickBot="1" x14ac:dyDescent="0.25">
      <c r="A123" s="4675" t="s">
        <v>5</v>
      </c>
      <c r="B123" s="4676"/>
      <c r="C123" s="4676"/>
      <c r="D123" s="4676"/>
      <c r="E123" s="4676"/>
      <c r="F123" s="4676"/>
      <c r="G123" s="4676"/>
      <c r="H123" s="4676"/>
      <c r="I123" s="4676"/>
      <c r="J123" s="4676"/>
      <c r="K123" s="4677"/>
      <c r="L123" s="1884">
        <f>L124</f>
        <v>0</v>
      </c>
      <c r="M123" s="1373"/>
      <c r="N123" s="1373"/>
      <c r="O123" s="1372"/>
    </row>
    <row r="124" spans="1:15" ht="19.5" customHeight="1" x14ac:dyDescent="0.2">
      <c r="A124" s="4678" t="s">
        <v>4</v>
      </c>
      <c r="B124" s="4679"/>
      <c r="C124" s="4679"/>
      <c r="D124" s="4679"/>
      <c r="E124" s="4680"/>
      <c r="F124" s="4680"/>
      <c r="G124" s="4680"/>
      <c r="H124" s="4680"/>
      <c r="I124" s="4680"/>
      <c r="J124" s="4680"/>
      <c r="K124" s="4681"/>
      <c r="L124" s="1883">
        <v>0</v>
      </c>
      <c r="M124" s="1373"/>
      <c r="N124" s="1373"/>
      <c r="O124" s="1372"/>
    </row>
    <row r="125" spans="1:15" ht="19.5" customHeight="1" thickBot="1" x14ac:dyDescent="0.25">
      <c r="A125" s="4682" t="s">
        <v>3</v>
      </c>
      <c r="B125" s="4683"/>
      <c r="C125" s="4683"/>
      <c r="D125" s="4683"/>
      <c r="E125" s="4683"/>
      <c r="F125" s="4683"/>
      <c r="G125" s="4683"/>
      <c r="H125" s="4683"/>
      <c r="I125" s="4683"/>
      <c r="J125" s="4683"/>
      <c r="K125" s="4684"/>
      <c r="L125" s="1880"/>
      <c r="M125" s="1373"/>
      <c r="N125" s="1373"/>
      <c r="O125" s="1372"/>
    </row>
    <row r="126" spans="1:15" ht="19.5" customHeight="1" thickBot="1" x14ac:dyDescent="0.25">
      <c r="A126" s="4621" t="s">
        <v>184</v>
      </c>
      <c r="B126" s="4622"/>
      <c r="C126" s="4622"/>
      <c r="D126" s="4622"/>
      <c r="E126" s="4622"/>
      <c r="F126" s="4622"/>
      <c r="G126" s="4622"/>
      <c r="H126" s="4622"/>
      <c r="I126" s="4622"/>
      <c r="J126" s="4622"/>
      <c r="K126" s="4623"/>
      <c r="L126" s="3348">
        <f>L105+L123</f>
        <v>304.89999999999998</v>
      </c>
      <c r="M126" s="1373"/>
      <c r="N126" s="1373"/>
      <c r="O126" s="1372"/>
    </row>
    <row r="127" spans="1:15" ht="19.5" customHeight="1" x14ac:dyDescent="0.2">
      <c r="A127" s="4624" t="s">
        <v>1</v>
      </c>
      <c r="B127" s="4625"/>
      <c r="C127" s="4625"/>
      <c r="D127" s="4625"/>
      <c r="E127" s="4625"/>
      <c r="F127" s="4625"/>
      <c r="G127" s="4625"/>
      <c r="H127" s="4625"/>
      <c r="I127" s="4625"/>
      <c r="J127" s="4625"/>
      <c r="K127" s="4626"/>
      <c r="L127" s="1883"/>
      <c r="M127" s="1373"/>
      <c r="N127" s="1373"/>
      <c r="O127" s="1372"/>
    </row>
    <row r="128" spans="1:15" ht="19.5" customHeight="1" thickBot="1" x14ac:dyDescent="0.25">
      <c r="A128" s="4627" t="s">
        <v>0</v>
      </c>
      <c r="B128" s="4628"/>
      <c r="C128" s="4628"/>
      <c r="D128" s="4628"/>
      <c r="E128" s="4628"/>
      <c r="F128" s="4628"/>
      <c r="G128" s="4628"/>
      <c r="H128" s="4628"/>
      <c r="I128" s="4628"/>
      <c r="J128" s="4628"/>
      <c r="K128" s="4629"/>
      <c r="L128" s="1880">
        <v>59.5</v>
      </c>
      <c r="M128" s="1373"/>
      <c r="N128" s="1373"/>
      <c r="O128" s="1372"/>
    </row>
    <row r="129" spans="1:15" ht="19.5" customHeight="1" x14ac:dyDescent="0.2">
      <c r="A129" s="1373"/>
      <c r="B129" s="1373"/>
      <c r="C129" s="1373"/>
      <c r="D129" s="1373"/>
      <c r="E129" s="1373"/>
      <c r="F129" s="1373"/>
      <c r="G129" s="1373"/>
      <c r="H129" s="3347"/>
      <c r="I129" s="1373"/>
      <c r="J129" s="1373"/>
      <c r="K129" s="1373"/>
      <c r="L129" s="1373"/>
      <c r="M129" s="1373"/>
      <c r="N129" s="1373"/>
      <c r="O129" s="1372"/>
    </row>
    <row r="130" spans="1:15" ht="19.5" customHeight="1" x14ac:dyDescent="0.2">
      <c r="A130" s="1373"/>
      <c r="B130" s="1373"/>
      <c r="C130" s="1373"/>
      <c r="D130" s="1373"/>
      <c r="E130" s="1373"/>
      <c r="F130" s="1373"/>
      <c r="G130" s="1373"/>
      <c r="H130" s="1372"/>
    </row>
    <row r="131" spans="1:15" ht="28.5" customHeight="1" x14ac:dyDescent="0.2">
      <c r="A131" s="1359"/>
      <c r="B131" s="2745"/>
      <c r="C131" s="2745"/>
      <c r="D131" s="2745"/>
      <c r="E131" s="2745"/>
      <c r="F131" s="1362"/>
      <c r="G131" s="1362"/>
      <c r="H131" s="1360"/>
    </row>
    <row r="132" spans="1:15" ht="40.5" customHeight="1" x14ac:dyDescent="0.2">
      <c r="A132" s="1359"/>
      <c r="B132" s="2745"/>
      <c r="C132" s="2745"/>
      <c r="D132" s="2745"/>
      <c r="E132" s="2745"/>
      <c r="F132" s="1359"/>
      <c r="G132" s="1359"/>
      <c r="H132" s="1360"/>
    </row>
    <row r="133" spans="1:15" x14ac:dyDescent="0.2">
      <c r="A133" s="1359"/>
      <c r="B133" s="2745"/>
      <c r="C133" s="2745"/>
      <c r="D133" s="2745"/>
      <c r="E133" s="2745"/>
      <c r="F133" s="2748"/>
      <c r="G133" s="1359"/>
      <c r="H133" s="1360"/>
    </row>
    <row r="134" spans="1:15" x14ac:dyDescent="0.2">
      <c r="A134" s="1359"/>
      <c r="B134" s="2745"/>
      <c r="C134" s="2745"/>
      <c r="D134" s="2745"/>
      <c r="E134" s="2745"/>
      <c r="F134" s="1359"/>
      <c r="G134" s="1359"/>
      <c r="H134" s="1360"/>
    </row>
    <row r="135" spans="1:15" x14ac:dyDescent="0.2">
      <c r="A135" s="1359"/>
      <c r="B135" s="2745"/>
      <c r="C135" s="2745"/>
      <c r="D135" s="2745"/>
      <c r="E135" s="2745"/>
      <c r="F135" s="1359"/>
      <c r="G135" s="1359"/>
      <c r="H135" s="1360"/>
    </row>
    <row r="136" spans="1:15" x14ac:dyDescent="0.2">
      <c r="A136" s="1359"/>
      <c r="B136" s="2745"/>
      <c r="C136" s="2745"/>
      <c r="D136" s="2745"/>
      <c r="E136" s="2745"/>
      <c r="F136" s="1359"/>
      <c r="G136" s="1359"/>
      <c r="H136" s="1360"/>
    </row>
    <row r="137" spans="1:15" x14ac:dyDescent="0.2">
      <c r="A137" s="1359"/>
      <c r="B137" s="2745"/>
      <c r="C137" s="2745"/>
      <c r="D137" s="2745"/>
      <c r="E137" s="2745"/>
      <c r="F137" s="1359"/>
      <c r="G137" s="1359"/>
      <c r="H137" s="1360"/>
    </row>
    <row r="138" spans="1:15" x14ac:dyDescent="0.2">
      <c r="A138" s="1359"/>
      <c r="B138" s="2745"/>
      <c r="C138" s="2745"/>
      <c r="D138" s="2745"/>
      <c r="E138" s="2745"/>
      <c r="F138" s="1359"/>
      <c r="G138" s="1359"/>
      <c r="H138" s="1360"/>
    </row>
    <row r="139" spans="1:15" x14ac:dyDescent="0.2">
      <c r="A139" s="1359"/>
      <c r="B139" s="2745"/>
      <c r="C139" s="2745"/>
      <c r="D139" s="2745"/>
      <c r="E139" s="2745"/>
      <c r="F139" s="1359"/>
      <c r="G139" s="1359"/>
      <c r="H139" s="1360"/>
    </row>
    <row r="140" spans="1:15" x14ac:dyDescent="0.2">
      <c r="A140" s="1359"/>
      <c r="B140" s="2745"/>
      <c r="C140" s="2745"/>
      <c r="D140" s="2745"/>
      <c r="E140" s="2745"/>
      <c r="F140" s="1359"/>
      <c r="G140" s="1359"/>
      <c r="H140" s="1361"/>
    </row>
    <row r="141" spans="1:15" x14ac:dyDescent="0.2">
      <c r="A141" s="1359"/>
      <c r="B141" s="2745"/>
      <c r="C141" s="2745"/>
      <c r="D141" s="2745"/>
      <c r="E141" s="2745"/>
      <c r="F141" s="1359"/>
      <c r="G141" s="1359"/>
      <c r="H141" s="1360"/>
    </row>
    <row r="142" spans="1:15" x14ac:dyDescent="0.2">
      <c r="A142" s="1359"/>
      <c r="B142" s="2745"/>
      <c r="C142" s="2745"/>
      <c r="D142" s="2745"/>
      <c r="E142" s="2745"/>
      <c r="F142" s="1359"/>
      <c r="G142" s="1359"/>
      <c r="H142" s="1360"/>
    </row>
    <row r="143" spans="1:15" x14ac:dyDescent="0.2">
      <c r="A143" s="1359"/>
      <c r="B143" s="2745"/>
      <c r="C143" s="2745"/>
      <c r="D143" s="2745"/>
      <c r="E143" s="2745"/>
      <c r="F143" s="1359"/>
      <c r="G143" s="1359"/>
      <c r="H143" s="1360"/>
    </row>
    <row r="144" spans="1:15" x14ac:dyDescent="0.2">
      <c r="F144" s="1359"/>
      <c r="G144" s="1359"/>
      <c r="H144" s="334"/>
    </row>
    <row r="145" spans="6:8" x14ac:dyDescent="0.2">
      <c r="F145" s="1359"/>
      <c r="G145" s="1359"/>
      <c r="H145" s="334"/>
    </row>
    <row r="146" spans="6:8" x14ac:dyDescent="0.2">
      <c r="H146" s="334"/>
    </row>
    <row r="147" spans="6:8" x14ac:dyDescent="0.2">
      <c r="H147" s="334"/>
    </row>
    <row r="148" spans="6:8" x14ac:dyDescent="0.2">
      <c r="H148" s="334"/>
    </row>
  </sheetData>
  <mergeCells count="199">
    <mergeCell ref="A123:K123"/>
    <mergeCell ref="A124:K124"/>
    <mergeCell ref="A125:K125"/>
    <mergeCell ref="A126:K126"/>
    <mergeCell ref="A127:K127"/>
    <mergeCell ref="A128:K128"/>
    <mergeCell ref="A122:K122"/>
    <mergeCell ref="C104:K104"/>
    <mergeCell ref="A105:K105"/>
    <mergeCell ref="A106:K106"/>
    <mergeCell ref="A107:K107"/>
    <mergeCell ref="A108:K108"/>
    <mergeCell ref="A110:K110"/>
    <mergeCell ref="A111:K111"/>
    <mergeCell ref="A114:K114"/>
    <mergeCell ref="A115:K115"/>
    <mergeCell ref="A116:K116"/>
    <mergeCell ref="A117:K117"/>
    <mergeCell ref="A118:K118"/>
    <mergeCell ref="A119:K119"/>
    <mergeCell ref="Q80:Q84"/>
    <mergeCell ref="F70:F71"/>
    <mergeCell ref="M2:O2"/>
    <mergeCell ref="F59:F61"/>
    <mergeCell ref="F68:F69"/>
    <mergeCell ref="G52:G55"/>
    <mergeCell ref="G56:G58"/>
    <mergeCell ref="A120:K120"/>
    <mergeCell ref="A121:K121"/>
    <mergeCell ref="A3:O3"/>
    <mergeCell ref="A5:O5"/>
    <mergeCell ref="A4:O4"/>
    <mergeCell ref="D7:D9"/>
    <mergeCell ref="G7:G9"/>
    <mergeCell ref="J7:J9"/>
    <mergeCell ref="O8:O9"/>
    <mergeCell ref="A112:K112"/>
    <mergeCell ref="A113:K113"/>
    <mergeCell ref="A109:K109"/>
    <mergeCell ref="A7:A9"/>
    <mergeCell ref="B7:B9"/>
    <mergeCell ref="C7:C9"/>
    <mergeCell ref="E7:E9"/>
    <mergeCell ref="F7:F9"/>
    <mergeCell ref="H7:H9"/>
    <mergeCell ref="G59:G61"/>
    <mergeCell ref="G62:G63"/>
    <mergeCell ref="C14:O14"/>
    <mergeCell ref="A102:L102"/>
    <mergeCell ref="F34:F35"/>
    <mergeCell ref="D28:F31"/>
    <mergeCell ref="D78:D79"/>
    <mergeCell ref="D20:D21"/>
    <mergeCell ref="C98:J98"/>
    <mergeCell ref="I93:I97"/>
    <mergeCell ref="J93:J97"/>
    <mergeCell ref="J80:J90"/>
    <mergeCell ref="G36:G39"/>
    <mergeCell ref="A93:A95"/>
    <mergeCell ref="G93:G97"/>
    <mergeCell ref="B93:B95"/>
    <mergeCell ref="C93:C95"/>
    <mergeCell ref="E93:E95"/>
    <mergeCell ref="F93:F95"/>
    <mergeCell ref="A84:A87"/>
    <mergeCell ref="B84:B87"/>
    <mergeCell ref="C84:C87"/>
    <mergeCell ref="C80:C83"/>
    <mergeCell ref="B80:B83"/>
    <mergeCell ref="A80:A83"/>
    <mergeCell ref="F38:F39"/>
    <mergeCell ref="G80:G90"/>
    <mergeCell ref="B99:K99"/>
    <mergeCell ref="A100:K100"/>
    <mergeCell ref="J72:J79"/>
    <mergeCell ref="A88:A90"/>
    <mergeCell ref="F62:F63"/>
    <mergeCell ref="F64:F65"/>
    <mergeCell ref="A64:A65"/>
    <mergeCell ref="B64:B65"/>
    <mergeCell ref="E88:E90"/>
    <mergeCell ref="B62:B63"/>
    <mergeCell ref="D88:D90"/>
    <mergeCell ref="C88:C90"/>
    <mergeCell ref="D62:D63"/>
    <mergeCell ref="D64:D65"/>
    <mergeCell ref="G64:G65"/>
    <mergeCell ref="G72:G79"/>
    <mergeCell ref="D96:D97"/>
    <mergeCell ref="E84:E87"/>
    <mergeCell ref="D84:D87"/>
    <mergeCell ref="F84:F87"/>
    <mergeCell ref="F88:F90"/>
    <mergeCell ref="C91:J91"/>
    <mergeCell ref="I80:I90"/>
    <mergeCell ref="H80:H90"/>
    <mergeCell ref="C92:O92"/>
    <mergeCell ref="D80:F83"/>
    <mergeCell ref="A96:A97"/>
    <mergeCell ref="B96:B97"/>
    <mergeCell ref="C96:C97"/>
    <mergeCell ref="H93:H97"/>
    <mergeCell ref="F96:F97"/>
    <mergeCell ref="B88:B90"/>
    <mergeCell ref="A59:A61"/>
    <mergeCell ref="A62:A63"/>
    <mergeCell ref="C64:C65"/>
    <mergeCell ref="B59:B61"/>
    <mergeCell ref="J52:J61"/>
    <mergeCell ref="D59:D61"/>
    <mergeCell ref="B78:B79"/>
    <mergeCell ref="A78:A79"/>
    <mergeCell ref="F66:F67"/>
    <mergeCell ref="C66:C67"/>
    <mergeCell ref="G70:G71"/>
    <mergeCell ref="F78:F79"/>
    <mergeCell ref="E78:E79"/>
    <mergeCell ref="A72:A77"/>
    <mergeCell ref="B72:B77"/>
    <mergeCell ref="A66:A67"/>
    <mergeCell ref="G66:G67"/>
    <mergeCell ref="G68:G69"/>
    <mergeCell ref="B66:B67"/>
    <mergeCell ref="J62:J71"/>
    <mergeCell ref="I62:I71"/>
    <mergeCell ref="A16:A19"/>
    <mergeCell ref="B16:B19"/>
    <mergeCell ref="A22:A24"/>
    <mergeCell ref="B22:B24"/>
    <mergeCell ref="F36:F37"/>
    <mergeCell ref="F20:F21"/>
    <mergeCell ref="F25:F27"/>
    <mergeCell ref="B42:B43"/>
    <mergeCell ref="B56:B58"/>
    <mergeCell ref="B40:B41"/>
    <mergeCell ref="A42:A43"/>
    <mergeCell ref="B44:B45"/>
    <mergeCell ref="A50:A51"/>
    <mergeCell ref="B50:B51"/>
    <mergeCell ref="B34:B35"/>
    <mergeCell ref="A46:A47"/>
    <mergeCell ref="B46:B47"/>
    <mergeCell ref="A44:A45"/>
    <mergeCell ref="A40:A41"/>
    <mergeCell ref="A56:A58"/>
    <mergeCell ref="F22:F24"/>
    <mergeCell ref="I72:I79"/>
    <mergeCell ref="G40:G43"/>
    <mergeCell ref="G44:G47"/>
    <mergeCell ref="H52:H71"/>
    <mergeCell ref="C78:C79"/>
    <mergeCell ref="F46:F47"/>
    <mergeCell ref="C59:C61"/>
    <mergeCell ref="C62:C63"/>
    <mergeCell ref="F42:F43"/>
    <mergeCell ref="F44:F45"/>
    <mergeCell ref="D52:F55"/>
    <mergeCell ref="D56:D58"/>
    <mergeCell ref="C72:C77"/>
    <mergeCell ref="E72:E77"/>
    <mergeCell ref="C56:C58"/>
    <mergeCell ref="H72:H79"/>
    <mergeCell ref="D66:D67"/>
    <mergeCell ref="F40:F41"/>
    <mergeCell ref="C48:J48"/>
    <mergeCell ref="M7:O7"/>
    <mergeCell ref="N8:N9"/>
    <mergeCell ref="I7:I9"/>
    <mergeCell ref="M8:M9"/>
    <mergeCell ref="K7:K9"/>
    <mergeCell ref="L7:L9"/>
    <mergeCell ref="C16:C19"/>
    <mergeCell ref="F16:F19"/>
    <mergeCell ref="G28:G31"/>
    <mergeCell ref="J16:J21"/>
    <mergeCell ref="H16:H21"/>
    <mergeCell ref="I16:I21"/>
    <mergeCell ref="H22:H27"/>
    <mergeCell ref="I22:I27"/>
    <mergeCell ref="J22:J27"/>
    <mergeCell ref="B36:B37"/>
    <mergeCell ref="G32:G35"/>
    <mergeCell ref="G16:G19"/>
    <mergeCell ref="G22:G24"/>
    <mergeCell ref="J28:J47"/>
    <mergeCell ref="I28:I47"/>
    <mergeCell ref="H28:H47"/>
    <mergeCell ref="A32:A33"/>
    <mergeCell ref="B32:B33"/>
    <mergeCell ref="B28:B31"/>
    <mergeCell ref="A28:A31"/>
    <mergeCell ref="D25:D27"/>
    <mergeCell ref="C20:C21"/>
    <mergeCell ref="A25:A27"/>
    <mergeCell ref="B25:B27"/>
    <mergeCell ref="A34:A35"/>
    <mergeCell ref="A38:A39"/>
    <mergeCell ref="B38:B39"/>
    <mergeCell ref="A36:A37"/>
  </mergeCells>
  <pageMargins left="0.70866141732283472" right="0.70866141732283472" top="0.74803149606299213" bottom="0.74803149606299213" header="0.31496062992125984" footer="0.31496062992125984"/>
  <pageSetup paperSize="9" scale="64" firstPageNumber="59" fitToHeight="0" orientation="landscape" useFirstPageNumber="1" r:id="rId1"/>
  <headerFooter>
    <oddHeader>&amp;C&amp;P</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CCD7F-07EE-4F83-BD4D-62756056D227}">
  <sheetPr>
    <pageSetUpPr fitToPage="1"/>
  </sheetPr>
  <dimension ref="A1:Z191"/>
  <sheetViews>
    <sheetView view="pageBreakPreview" zoomScale="90" zoomScaleNormal="90" zoomScaleSheetLayoutView="90" workbookViewId="0">
      <selection activeCell="AA6" sqref="AA6"/>
    </sheetView>
  </sheetViews>
  <sheetFormatPr defaultColWidth="9.140625" defaultRowHeight="12.75" x14ac:dyDescent="0.2"/>
  <cols>
    <col min="1" max="1" width="3.5703125" style="3565" customWidth="1"/>
    <col min="2" max="2" width="3.42578125" style="3565" customWidth="1"/>
    <col min="3" max="4" width="3.7109375" style="3565" customWidth="1"/>
    <col min="5" max="5" width="3.5703125" style="3565" customWidth="1"/>
    <col min="6" max="6" width="39.42578125" style="3565" customWidth="1"/>
    <col min="7" max="7" width="6.85546875" style="3565" customWidth="1"/>
    <col min="8" max="8" width="7.85546875" style="3565" customWidth="1"/>
    <col min="9" max="9" width="5.85546875" style="3565" customWidth="1"/>
    <col min="10" max="10" width="31.7109375" style="3565" customWidth="1"/>
    <col min="11" max="11" width="7.28515625" style="3565" customWidth="1"/>
    <col min="12" max="12" width="13.28515625" style="3565" customWidth="1"/>
    <col min="13" max="13" width="41.28515625" style="3565" customWidth="1"/>
    <col min="14" max="14" width="9.140625" style="3565" customWidth="1"/>
    <col min="15" max="15" width="5.42578125" style="3565" customWidth="1"/>
    <col min="16" max="16" width="1.28515625" style="3565" hidden="1" customWidth="1"/>
    <col min="17" max="17" width="0.85546875" style="3565" hidden="1" customWidth="1"/>
    <col min="18" max="23" width="9.140625" style="3565" hidden="1" customWidth="1"/>
    <col min="24" max="16384" width="9.140625" style="3565"/>
  </cols>
  <sheetData>
    <row r="1" spans="1:18" ht="67.5" customHeight="1" x14ac:dyDescent="0.2">
      <c r="M1" s="5783" t="s">
        <v>1401</v>
      </c>
      <c r="N1" s="332"/>
      <c r="O1" s="332"/>
    </row>
    <row r="2" spans="1:18" ht="22.5" customHeight="1" x14ac:dyDescent="0.2">
      <c r="A2" s="5767" t="s">
        <v>183</v>
      </c>
      <c r="B2" s="5767"/>
      <c r="C2" s="5767"/>
      <c r="D2" s="5767"/>
      <c r="E2" s="5767"/>
      <c r="F2" s="5767"/>
      <c r="G2" s="5767"/>
      <c r="H2" s="5767"/>
      <c r="I2" s="5767"/>
      <c r="J2" s="5767"/>
      <c r="K2" s="5767"/>
      <c r="L2" s="5767"/>
      <c r="M2" s="5767"/>
      <c r="N2" s="5767"/>
      <c r="O2" s="5767"/>
    </row>
    <row r="3" spans="1:18" ht="13.9" customHeight="1" x14ac:dyDescent="0.2">
      <c r="A3" s="5742" t="s">
        <v>1382</v>
      </c>
      <c r="B3" s="5742"/>
      <c r="C3" s="5742"/>
      <c r="D3" s="5742"/>
      <c r="E3" s="5742"/>
      <c r="F3" s="5742"/>
      <c r="G3" s="5742"/>
      <c r="H3" s="5742"/>
      <c r="I3" s="5742"/>
      <c r="J3" s="5742"/>
      <c r="K3" s="5742"/>
      <c r="L3" s="5742"/>
      <c r="M3" s="5742"/>
      <c r="N3" s="5742"/>
      <c r="O3" s="5742"/>
    </row>
    <row r="4" spans="1:18" ht="14.25" x14ac:dyDescent="0.2">
      <c r="A4" s="5743" t="s">
        <v>181</v>
      </c>
      <c r="B4" s="5743"/>
      <c r="C4" s="5743"/>
      <c r="D4" s="5743"/>
      <c r="E4" s="5743"/>
      <c r="F4" s="5743"/>
      <c r="G4" s="5743"/>
      <c r="H4" s="5743"/>
      <c r="I4" s="5743"/>
      <c r="J4" s="5743"/>
      <c r="K4" s="5743"/>
      <c r="L4" s="5743"/>
      <c r="M4" s="5743"/>
      <c r="N4" s="5743"/>
      <c r="O4" s="5743"/>
    </row>
    <row r="5" spans="1:18" ht="16.5" thickBot="1" x14ac:dyDescent="0.25">
      <c r="A5" s="3937"/>
      <c r="B5" s="3936"/>
      <c r="C5" s="3936"/>
      <c r="D5" s="3936"/>
      <c r="E5" s="3936"/>
      <c r="F5" s="3936"/>
      <c r="G5" s="3936"/>
      <c r="H5" s="3936"/>
      <c r="I5" s="3936"/>
      <c r="J5" s="3936"/>
      <c r="K5" s="3936"/>
      <c r="L5" s="3936"/>
      <c r="M5" s="3935"/>
      <c r="N5" s="5775" t="s">
        <v>680</v>
      </c>
      <c r="O5" s="5775"/>
    </row>
    <row r="6" spans="1:18" ht="30.6" customHeight="1" thickBot="1" x14ac:dyDescent="0.25">
      <c r="A6" s="5744" t="s">
        <v>180</v>
      </c>
      <c r="B6" s="5755" t="s">
        <v>179</v>
      </c>
      <c r="C6" s="5758" t="s">
        <v>175</v>
      </c>
      <c r="D6" s="5731" t="s">
        <v>177</v>
      </c>
      <c r="E6" s="5761" t="s">
        <v>178</v>
      </c>
      <c r="F6" s="5764" t="s">
        <v>176</v>
      </c>
      <c r="G6" s="5734" t="s">
        <v>175</v>
      </c>
      <c r="H6" s="5752" t="s">
        <v>174</v>
      </c>
      <c r="I6" s="5737" t="s">
        <v>173</v>
      </c>
      <c r="J6" s="4785" t="s">
        <v>172</v>
      </c>
      <c r="K6" s="5752" t="s">
        <v>171</v>
      </c>
      <c r="L6" s="4785" t="s">
        <v>170</v>
      </c>
      <c r="M6" s="4719" t="s">
        <v>169</v>
      </c>
      <c r="N6" s="4720"/>
      <c r="O6" s="4721"/>
    </row>
    <row r="7" spans="1:18" x14ac:dyDescent="0.2">
      <c r="A7" s="5745"/>
      <c r="B7" s="5756"/>
      <c r="C7" s="5759"/>
      <c r="D7" s="5732"/>
      <c r="E7" s="5762"/>
      <c r="F7" s="5765"/>
      <c r="G7" s="5735"/>
      <c r="H7" s="5753"/>
      <c r="I7" s="5738"/>
      <c r="J7" s="4786"/>
      <c r="K7" s="5753"/>
      <c r="L7" s="4786"/>
      <c r="M7" s="5729" t="s">
        <v>168</v>
      </c>
      <c r="N7" s="5740" t="s">
        <v>167</v>
      </c>
      <c r="O7" s="5778" t="s">
        <v>166</v>
      </c>
    </row>
    <row r="8" spans="1:18" ht="133.15" customHeight="1" thickBot="1" x14ac:dyDescent="0.25">
      <c r="A8" s="5746"/>
      <c r="B8" s="5757"/>
      <c r="C8" s="5760"/>
      <c r="D8" s="5733"/>
      <c r="E8" s="5763"/>
      <c r="F8" s="5766"/>
      <c r="G8" s="5736"/>
      <c r="H8" s="5754"/>
      <c r="I8" s="5739"/>
      <c r="J8" s="4787"/>
      <c r="K8" s="5754"/>
      <c r="L8" s="4787"/>
      <c r="M8" s="5730"/>
      <c r="N8" s="5741"/>
      <c r="O8" s="5779"/>
    </row>
    <row r="9" spans="1:18" ht="16.5" thickBot="1" x14ac:dyDescent="0.3">
      <c r="A9" s="3934" t="s">
        <v>33</v>
      </c>
      <c r="B9" s="3933" t="s">
        <v>1381</v>
      </c>
      <c r="C9" s="3932"/>
      <c r="D9" s="3932"/>
      <c r="E9" s="3932"/>
      <c r="F9" s="3932"/>
      <c r="G9" s="3932"/>
      <c r="H9" s="3931"/>
      <c r="I9" s="3931"/>
      <c r="J9" s="3931"/>
      <c r="K9" s="3931"/>
      <c r="L9" s="3930"/>
      <c r="M9" s="3929"/>
      <c r="N9" s="3928"/>
      <c r="O9" s="3927"/>
    </row>
    <row r="10" spans="1:18" ht="24.75" customHeight="1" thickBot="1" x14ac:dyDescent="0.25">
      <c r="A10" s="3926"/>
      <c r="B10" s="3925"/>
      <c r="C10" s="3923"/>
      <c r="D10" s="3923"/>
      <c r="E10" s="3923"/>
      <c r="F10" s="3924"/>
      <c r="G10" s="3924"/>
      <c r="H10" s="3923"/>
      <c r="I10" s="3923"/>
      <c r="J10" s="3923"/>
      <c r="K10" s="3923"/>
      <c r="L10" s="3922"/>
      <c r="M10" s="3921" t="s">
        <v>1380</v>
      </c>
      <c r="N10" s="3920" t="s">
        <v>75</v>
      </c>
      <c r="O10" s="3919">
        <v>99.9</v>
      </c>
    </row>
    <row r="11" spans="1:18" ht="22.5" customHeight="1" thickBot="1" x14ac:dyDescent="0.25">
      <c r="A11" s="3598" t="s">
        <v>33</v>
      </c>
      <c r="B11" s="3607" t="s">
        <v>33</v>
      </c>
      <c r="C11" s="3686" t="s">
        <v>1379</v>
      </c>
      <c r="D11" s="3918"/>
      <c r="E11" s="3918"/>
      <c r="F11" s="3918"/>
      <c r="G11" s="3918"/>
      <c r="H11" s="3918"/>
      <c r="I11" s="3918"/>
      <c r="J11" s="3918"/>
      <c r="K11" s="3918"/>
      <c r="L11" s="3918"/>
      <c r="M11" s="3918"/>
      <c r="N11" s="3918"/>
      <c r="O11" s="3917"/>
    </row>
    <row r="12" spans="1:18" ht="39" thickBot="1" x14ac:dyDescent="0.25">
      <c r="A12" s="3608"/>
      <c r="B12" s="3619"/>
      <c r="C12" s="3916"/>
      <c r="D12" s="3915"/>
      <c r="E12" s="3915"/>
      <c r="F12" s="3915"/>
      <c r="G12" s="3915"/>
      <c r="H12" s="3915"/>
      <c r="I12" s="3915"/>
      <c r="J12" s="3915"/>
      <c r="K12" s="3915"/>
      <c r="L12" s="3915"/>
      <c r="M12" s="3914" t="s">
        <v>1378</v>
      </c>
      <c r="N12" s="3913" t="s">
        <v>75</v>
      </c>
      <c r="O12" s="3912">
        <v>93</v>
      </c>
    </row>
    <row r="13" spans="1:18" ht="21" customHeight="1" x14ac:dyDescent="0.2">
      <c r="A13" s="5537" t="s">
        <v>33</v>
      </c>
      <c r="B13" s="5768" t="s">
        <v>33</v>
      </c>
      <c r="C13" s="3650" t="s">
        <v>33</v>
      </c>
      <c r="D13" s="5671" t="s">
        <v>1377</v>
      </c>
      <c r="E13" s="5657"/>
      <c r="F13" s="5658"/>
      <c r="G13" s="5577" t="s">
        <v>156</v>
      </c>
      <c r="H13" s="5724" t="s">
        <v>40</v>
      </c>
      <c r="I13" s="5748" t="s">
        <v>1292</v>
      </c>
      <c r="J13" s="3625" t="s">
        <v>93</v>
      </c>
      <c r="K13" s="3656" t="s">
        <v>36</v>
      </c>
      <c r="L13" s="3846">
        <f>L17+L29+L31+L34</f>
        <v>2326.7000000000003</v>
      </c>
      <c r="M13" s="5750"/>
      <c r="N13" s="5689"/>
      <c r="O13" s="5646"/>
      <c r="Q13" s="3575"/>
      <c r="R13" s="3793"/>
    </row>
    <row r="14" spans="1:18" ht="22.5" customHeight="1" x14ac:dyDescent="0.2">
      <c r="A14" s="5538"/>
      <c r="B14" s="5769"/>
      <c r="C14" s="3650"/>
      <c r="D14" s="5672"/>
      <c r="E14" s="5659"/>
      <c r="F14" s="5660"/>
      <c r="G14" s="5578"/>
      <c r="H14" s="5602"/>
      <c r="I14" s="5749"/>
      <c r="J14" s="3616" t="s">
        <v>57</v>
      </c>
      <c r="K14" s="3812" t="s">
        <v>477</v>
      </c>
      <c r="L14" s="3788">
        <f>L19+L21+L23+L25+L36+L38</f>
        <v>27403.399999999998</v>
      </c>
      <c r="M14" s="5751"/>
      <c r="N14" s="5690"/>
      <c r="O14" s="5647"/>
      <c r="Q14" s="3651"/>
      <c r="R14" s="3793"/>
    </row>
    <row r="15" spans="1:18" ht="21" customHeight="1" thickBot="1" x14ac:dyDescent="0.25">
      <c r="A15" s="5538"/>
      <c r="B15" s="5769"/>
      <c r="C15" s="3650"/>
      <c r="D15" s="5672"/>
      <c r="E15" s="5659"/>
      <c r="F15" s="5660"/>
      <c r="G15" s="5578"/>
      <c r="H15" s="5602"/>
      <c r="I15" s="5749"/>
      <c r="J15" s="3636"/>
      <c r="K15" s="3839" t="s">
        <v>133</v>
      </c>
      <c r="L15" s="3911">
        <f>L27+L32+L39</f>
        <v>141.1</v>
      </c>
      <c r="M15" s="5751"/>
      <c r="N15" s="5690"/>
      <c r="O15" s="5647"/>
      <c r="Q15" s="3651"/>
      <c r="R15" s="3793"/>
    </row>
    <row r="16" spans="1:18" ht="25.5" customHeight="1" thickBot="1" x14ac:dyDescent="0.25">
      <c r="A16" s="5539"/>
      <c r="B16" s="5770"/>
      <c r="C16" s="3910"/>
      <c r="D16" s="5673"/>
      <c r="E16" s="5661"/>
      <c r="F16" s="5662"/>
      <c r="G16" s="5579"/>
      <c r="H16" s="5723"/>
      <c r="I16" s="5749"/>
      <c r="J16" s="3631"/>
      <c r="K16" s="3909" t="s">
        <v>29</v>
      </c>
      <c r="L16" s="3908">
        <f>SUM(L13:L15)</f>
        <v>29871.199999999997</v>
      </c>
      <c r="M16" s="5751"/>
      <c r="N16" s="5690"/>
      <c r="O16" s="5647"/>
      <c r="Q16" s="3643"/>
      <c r="R16" s="3786"/>
    </row>
    <row r="17" spans="1:23" ht="19.5" customHeight="1" x14ac:dyDescent="0.2">
      <c r="A17" s="5537" t="s">
        <v>33</v>
      </c>
      <c r="B17" s="5604" t="s">
        <v>33</v>
      </c>
      <c r="C17" s="5630" t="s">
        <v>33</v>
      </c>
      <c r="D17" s="5687" t="s">
        <v>33</v>
      </c>
      <c r="E17" s="3641"/>
      <c r="F17" s="5609" t="s">
        <v>1376</v>
      </c>
      <c r="G17" s="5577" t="s">
        <v>156</v>
      </c>
      <c r="H17" s="5683" t="s">
        <v>40</v>
      </c>
      <c r="I17" s="3626" t="s">
        <v>809</v>
      </c>
      <c r="J17" s="3715" t="s">
        <v>57</v>
      </c>
      <c r="K17" s="3883" t="s">
        <v>36</v>
      </c>
      <c r="L17" s="3623">
        <v>644.20000000000005</v>
      </c>
      <c r="M17" s="3900" t="s">
        <v>1375</v>
      </c>
      <c r="N17" s="3899" t="s">
        <v>434</v>
      </c>
      <c r="O17" s="3898" t="s">
        <v>1374</v>
      </c>
      <c r="R17" s="3610"/>
      <c r="W17" s="3890"/>
    </row>
    <row r="18" spans="1:23" ht="16.5" customHeight="1" thickBot="1" x14ac:dyDescent="0.25">
      <c r="A18" s="5539"/>
      <c r="B18" s="5606"/>
      <c r="C18" s="5686"/>
      <c r="D18" s="5688"/>
      <c r="E18" s="3606"/>
      <c r="F18" s="5611"/>
      <c r="G18" s="5578"/>
      <c r="H18" s="5684"/>
      <c r="I18" s="3605"/>
      <c r="J18" s="3631"/>
      <c r="K18" s="3603" t="s">
        <v>29</v>
      </c>
      <c r="L18" s="3602">
        <f>SUM(L17)</f>
        <v>644.20000000000005</v>
      </c>
      <c r="M18" s="3907"/>
      <c r="N18" s="3906"/>
      <c r="O18" s="3866"/>
      <c r="W18" s="3890"/>
    </row>
    <row r="19" spans="1:23" ht="24" customHeight="1" x14ac:dyDescent="0.2">
      <c r="A19" s="5537" t="s">
        <v>33</v>
      </c>
      <c r="B19" s="5604" t="s">
        <v>33</v>
      </c>
      <c r="C19" s="5630" t="s">
        <v>33</v>
      </c>
      <c r="D19" s="5573" t="s">
        <v>35</v>
      </c>
      <c r="E19" s="3881"/>
      <c r="F19" s="5589" t="s">
        <v>1373</v>
      </c>
      <c r="G19" s="5578"/>
      <c r="H19" s="5684"/>
      <c r="I19" s="3716" t="s">
        <v>1162</v>
      </c>
      <c r="J19" s="3625" t="s">
        <v>93</v>
      </c>
      <c r="K19" s="3905" t="s">
        <v>477</v>
      </c>
      <c r="L19" s="3711">
        <v>8098</v>
      </c>
      <c r="M19" s="5727" t="s">
        <v>1299</v>
      </c>
      <c r="N19" s="5689" t="s">
        <v>434</v>
      </c>
      <c r="O19" s="5664" t="s">
        <v>1372</v>
      </c>
      <c r="W19" s="3890"/>
    </row>
    <row r="20" spans="1:23" ht="26.25" customHeight="1" thickBot="1" x14ac:dyDescent="0.25">
      <c r="A20" s="5539"/>
      <c r="B20" s="5606"/>
      <c r="C20" s="5686"/>
      <c r="D20" s="5574"/>
      <c r="E20" s="3869"/>
      <c r="F20" s="5590"/>
      <c r="G20" s="5578"/>
      <c r="H20" s="5684"/>
      <c r="I20" s="3697" t="s">
        <v>809</v>
      </c>
      <c r="J20" s="3616" t="s">
        <v>57</v>
      </c>
      <c r="K20" s="3603" t="s">
        <v>29</v>
      </c>
      <c r="L20" s="3602">
        <f>SUM(L19)</f>
        <v>8098</v>
      </c>
      <c r="M20" s="5728"/>
      <c r="N20" s="5774"/>
      <c r="O20" s="5665"/>
      <c r="W20" s="3890"/>
    </row>
    <row r="21" spans="1:23" ht="18.75" customHeight="1" x14ac:dyDescent="0.2">
      <c r="A21" s="5537" t="s">
        <v>33</v>
      </c>
      <c r="B21" s="5604" t="s">
        <v>33</v>
      </c>
      <c r="C21" s="5630" t="s">
        <v>33</v>
      </c>
      <c r="D21" s="5573" t="s">
        <v>103</v>
      </c>
      <c r="E21" s="3641"/>
      <c r="F21" s="5666" t="s">
        <v>1371</v>
      </c>
      <c r="G21" s="5577" t="s">
        <v>156</v>
      </c>
      <c r="H21" s="5684"/>
      <c r="I21" s="3716" t="s">
        <v>1162</v>
      </c>
      <c r="J21" s="3625" t="s">
        <v>93</v>
      </c>
      <c r="K21" s="3905" t="s">
        <v>477</v>
      </c>
      <c r="L21" s="3623">
        <v>79.3</v>
      </c>
      <c r="M21" s="3761" t="s">
        <v>1370</v>
      </c>
      <c r="N21" s="3878" t="s">
        <v>434</v>
      </c>
      <c r="O21" s="3877" t="s">
        <v>809</v>
      </c>
      <c r="W21" s="5747"/>
    </row>
    <row r="22" spans="1:23" ht="15.75" customHeight="1" thickBot="1" x14ac:dyDescent="0.25">
      <c r="A22" s="5539"/>
      <c r="B22" s="5606"/>
      <c r="C22" s="5686"/>
      <c r="D22" s="5574"/>
      <c r="E22" s="3606"/>
      <c r="F22" s="5667"/>
      <c r="G22" s="5578"/>
      <c r="H22" s="5684"/>
      <c r="I22" s="3697"/>
      <c r="J22" s="3756"/>
      <c r="K22" s="3603" t="s">
        <v>29</v>
      </c>
      <c r="L22" s="3602">
        <f>SUM(L21)</f>
        <v>79.3</v>
      </c>
      <c r="M22" s="3882"/>
      <c r="N22" s="3867"/>
      <c r="O22" s="3866"/>
      <c r="W22" s="5747"/>
    </row>
    <row r="23" spans="1:23" ht="21" customHeight="1" x14ac:dyDescent="0.2">
      <c r="A23" s="5537" t="s">
        <v>33</v>
      </c>
      <c r="B23" s="5604" t="s">
        <v>33</v>
      </c>
      <c r="C23" s="5630" t="s">
        <v>33</v>
      </c>
      <c r="D23" s="5573" t="s">
        <v>101</v>
      </c>
      <c r="E23" s="3881"/>
      <c r="F23" s="5666" t="s">
        <v>1369</v>
      </c>
      <c r="G23" s="5578"/>
      <c r="H23" s="5684"/>
      <c r="I23" s="3716" t="s">
        <v>1162</v>
      </c>
      <c r="J23" s="3625" t="s">
        <v>93</v>
      </c>
      <c r="K23" s="3905" t="s">
        <v>477</v>
      </c>
      <c r="L23" s="3623">
        <v>19226.099999999999</v>
      </c>
      <c r="M23" s="5727" t="s">
        <v>1299</v>
      </c>
      <c r="N23" s="5689" t="s">
        <v>434</v>
      </c>
      <c r="O23" s="5664" t="s">
        <v>1368</v>
      </c>
      <c r="P23" s="3609"/>
      <c r="W23" s="3890"/>
    </row>
    <row r="24" spans="1:23" ht="24" customHeight="1" thickBot="1" x14ac:dyDescent="0.25">
      <c r="A24" s="5539"/>
      <c r="B24" s="5606"/>
      <c r="C24" s="5686"/>
      <c r="D24" s="5574"/>
      <c r="E24" s="3869"/>
      <c r="F24" s="5667"/>
      <c r="G24" s="5578"/>
      <c r="H24" s="5684"/>
      <c r="I24" s="3697" t="s">
        <v>809</v>
      </c>
      <c r="J24" s="3616" t="s">
        <v>57</v>
      </c>
      <c r="K24" s="3603" t="s">
        <v>29</v>
      </c>
      <c r="L24" s="3602">
        <f>SUM(L23)</f>
        <v>19226.099999999999</v>
      </c>
      <c r="M24" s="5728"/>
      <c r="N24" s="5774"/>
      <c r="O24" s="5665"/>
      <c r="W24" s="3890"/>
    </row>
    <row r="25" spans="1:23" ht="21.75" customHeight="1" x14ac:dyDescent="0.2">
      <c r="A25" s="5537" t="s">
        <v>33</v>
      </c>
      <c r="B25" s="5604" t="s">
        <v>33</v>
      </c>
      <c r="C25" s="5630" t="s">
        <v>33</v>
      </c>
      <c r="D25" s="5573" t="s">
        <v>97</v>
      </c>
      <c r="E25" s="3881"/>
      <c r="F25" s="5589" t="s">
        <v>1367</v>
      </c>
      <c r="G25" s="5577" t="s">
        <v>156</v>
      </c>
      <c r="H25" s="5684"/>
      <c r="I25" s="3716" t="s">
        <v>809</v>
      </c>
      <c r="J25" s="3715" t="s">
        <v>57</v>
      </c>
      <c r="K25" s="3905" t="s">
        <v>477</v>
      </c>
      <c r="L25" s="3623">
        <v>0</v>
      </c>
      <c r="M25" s="5727" t="s">
        <v>1299</v>
      </c>
      <c r="N25" s="5689" t="s">
        <v>434</v>
      </c>
      <c r="O25" s="5664" t="s">
        <v>39</v>
      </c>
      <c r="W25" s="3890"/>
    </row>
    <row r="26" spans="1:23" ht="26.25" customHeight="1" thickBot="1" x14ac:dyDescent="0.25">
      <c r="A26" s="5539"/>
      <c r="B26" s="5606"/>
      <c r="C26" s="5686"/>
      <c r="D26" s="5574"/>
      <c r="E26" s="3869"/>
      <c r="F26" s="5591"/>
      <c r="G26" s="5578"/>
      <c r="H26" s="5684"/>
      <c r="I26" s="3697"/>
      <c r="J26" s="3756"/>
      <c r="K26" s="3603" t="s">
        <v>29</v>
      </c>
      <c r="L26" s="3602">
        <f>SUM(L25)</f>
        <v>0</v>
      </c>
      <c r="M26" s="5728"/>
      <c r="N26" s="5774"/>
      <c r="O26" s="5665"/>
      <c r="W26" s="3890"/>
    </row>
    <row r="27" spans="1:23" ht="25.5" customHeight="1" thickBot="1" x14ac:dyDescent="0.25">
      <c r="A27" s="5537" t="s">
        <v>33</v>
      </c>
      <c r="B27" s="5604" t="s">
        <v>33</v>
      </c>
      <c r="C27" s="5630" t="s">
        <v>33</v>
      </c>
      <c r="D27" s="5573" t="s">
        <v>91</v>
      </c>
      <c r="E27" s="3641"/>
      <c r="F27" s="5589" t="s">
        <v>1366</v>
      </c>
      <c r="G27" s="5578"/>
      <c r="H27" s="5684"/>
      <c r="I27" s="3626" t="s">
        <v>809</v>
      </c>
      <c r="J27" s="3859" t="s">
        <v>57</v>
      </c>
      <c r="K27" s="3904" t="s">
        <v>133</v>
      </c>
      <c r="L27" s="3623">
        <v>0.1</v>
      </c>
      <c r="M27" s="5727" t="s">
        <v>1299</v>
      </c>
      <c r="N27" s="5689" t="s">
        <v>434</v>
      </c>
      <c r="O27" s="5664" t="s">
        <v>1162</v>
      </c>
      <c r="W27" s="3890"/>
    </row>
    <row r="28" spans="1:23" ht="25.5" customHeight="1" thickBot="1" x14ac:dyDescent="0.25">
      <c r="A28" s="5539"/>
      <c r="B28" s="5606"/>
      <c r="C28" s="5686"/>
      <c r="D28" s="5574"/>
      <c r="E28" s="3606"/>
      <c r="F28" s="5590"/>
      <c r="G28" s="5578"/>
      <c r="H28" s="5684"/>
      <c r="I28" s="3605"/>
      <c r="J28" s="3756"/>
      <c r="K28" s="3603" t="s">
        <v>29</v>
      </c>
      <c r="L28" s="3602">
        <f>SUM(L27)</f>
        <v>0.1</v>
      </c>
      <c r="M28" s="5728"/>
      <c r="N28" s="5774"/>
      <c r="O28" s="5665"/>
      <c r="W28" s="3890"/>
    </row>
    <row r="29" spans="1:23" ht="26.25" customHeight="1" x14ac:dyDescent="0.2">
      <c r="A29" s="5537" t="s">
        <v>33</v>
      </c>
      <c r="B29" s="5604" t="s">
        <v>33</v>
      </c>
      <c r="C29" s="5630" t="s">
        <v>33</v>
      </c>
      <c r="D29" s="5573" t="s">
        <v>88</v>
      </c>
      <c r="E29" s="3641"/>
      <c r="F29" s="5589" t="s">
        <v>1365</v>
      </c>
      <c r="G29" s="5577" t="s">
        <v>156</v>
      </c>
      <c r="H29" s="5684"/>
      <c r="I29" s="3626" t="s">
        <v>809</v>
      </c>
      <c r="J29" s="3715" t="s">
        <v>57</v>
      </c>
      <c r="K29" s="3889" t="s">
        <v>36</v>
      </c>
      <c r="L29" s="3623">
        <v>1</v>
      </c>
      <c r="M29" s="5727" t="s">
        <v>1299</v>
      </c>
      <c r="N29" s="5689" t="s">
        <v>434</v>
      </c>
      <c r="O29" s="5664" t="s">
        <v>1162</v>
      </c>
      <c r="W29" s="3890"/>
    </row>
    <row r="30" spans="1:23" ht="21.75" customHeight="1" thickBot="1" x14ac:dyDescent="0.25">
      <c r="A30" s="5539"/>
      <c r="B30" s="5606"/>
      <c r="C30" s="5686"/>
      <c r="D30" s="5574"/>
      <c r="E30" s="3606"/>
      <c r="F30" s="5591"/>
      <c r="G30" s="5578"/>
      <c r="H30" s="5684"/>
      <c r="I30" s="3605"/>
      <c r="J30" s="3903"/>
      <c r="K30" s="3851" t="s">
        <v>29</v>
      </c>
      <c r="L30" s="3850">
        <f>SUM(L29)</f>
        <v>1</v>
      </c>
      <c r="M30" s="5728"/>
      <c r="N30" s="5774"/>
      <c r="O30" s="5665"/>
      <c r="W30" s="3890"/>
    </row>
    <row r="31" spans="1:23" ht="26.25" customHeight="1" x14ac:dyDescent="0.2">
      <c r="A31" s="5537" t="s">
        <v>33</v>
      </c>
      <c r="B31" s="5604" t="s">
        <v>33</v>
      </c>
      <c r="C31" s="5630" t="s">
        <v>33</v>
      </c>
      <c r="D31" s="5573" t="s">
        <v>83</v>
      </c>
      <c r="E31" s="3876"/>
      <c r="F31" s="5589" t="s">
        <v>1364</v>
      </c>
      <c r="G31" s="5578"/>
      <c r="H31" s="5684"/>
      <c r="I31" s="3902" t="s">
        <v>809</v>
      </c>
      <c r="J31" s="3880" t="s">
        <v>57</v>
      </c>
      <c r="K31" s="3879" t="s">
        <v>36</v>
      </c>
      <c r="L31" s="3901">
        <v>67.099999999999994</v>
      </c>
      <c r="M31" s="3900" t="s">
        <v>1363</v>
      </c>
      <c r="N31" s="3899" t="s">
        <v>434</v>
      </c>
      <c r="O31" s="3898" t="s">
        <v>1362</v>
      </c>
      <c r="P31" s="3610"/>
      <c r="Q31" s="3610"/>
      <c r="R31" s="3610"/>
      <c r="W31" s="3890"/>
    </row>
    <row r="32" spans="1:23" ht="17.25" customHeight="1" x14ac:dyDescent="0.2">
      <c r="A32" s="5538"/>
      <c r="B32" s="5605"/>
      <c r="C32" s="5631"/>
      <c r="D32" s="5582"/>
      <c r="E32" s="3876"/>
      <c r="F32" s="5590"/>
      <c r="G32" s="5578"/>
      <c r="H32" s="5684"/>
      <c r="I32" s="3875"/>
      <c r="J32" s="3897"/>
      <c r="K32" s="3873" t="s">
        <v>133</v>
      </c>
      <c r="L32" s="3896">
        <v>73.3</v>
      </c>
      <c r="M32" s="3895" t="s">
        <v>1361</v>
      </c>
      <c r="N32" s="3894" t="s">
        <v>434</v>
      </c>
      <c r="O32" s="3893" t="s">
        <v>1360</v>
      </c>
      <c r="P32" s="3610"/>
      <c r="Q32" s="3610"/>
      <c r="R32" s="3610"/>
      <c r="W32" s="3890"/>
    </row>
    <row r="33" spans="1:23" ht="18.75" customHeight="1" thickBot="1" x14ac:dyDescent="0.25">
      <c r="A33" s="5539"/>
      <c r="B33" s="5606"/>
      <c r="C33" s="5686"/>
      <c r="D33" s="5574"/>
      <c r="E33" s="3876"/>
      <c r="F33" s="5591"/>
      <c r="G33" s="5578"/>
      <c r="H33" s="5684"/>
      <c r="I33" s="3605"/>
      <c r="J33" s="3756"/>
      <c r="K33" s="3892" t="s">
        <v>29</v>
      </c>
      <c r="L33" s="3868">
        <f>SUM(L31:L32)</f>
        <v>140.39999999999998</v>
      </c>
      <c r="M33" s="3891"/>
      <c r="N33" s="3871"/>
      <c r="O33" s="3870"/>
      <c r="W33" s="3890"/>
    </row>
    <row r="34" spans="1:23" ht="26.25" customHeight="1" thickBot="1" x14ac:dyDescent="0.25">
      <c r="A34" s="5537" t="s">
        <v>33</v>
      </c>
      <c r="B34" s="5604" t="s">
        <v>33</v>
      </c>
      <c r="C34" s="5630" t="s">
        <v>33</v>
      </c>
      <c r="D34" s="5573" t="s">
        <v>80</v>
      </c>
      <c r="E34" s="3641"/>
      <c r="F34" s="5589" t="s">
        <v>1359</v>
      </c>
      <c r="G34" s="5577" t="s">
        <v>156</v>
      </c>
      <c r="H34" s="5684"/>
      <c r="I34" s="3626" t="s">
        <v>809</v>
      </c>
      <c r="J34" s="3715" t="s">
        <v>57</v>
      </c>
      <c r="K34" s="3889" t="s">
        <v>36</v>
      </c>
      <c r="L34" s="3623">
        <v>1614.4</v>
      </c>
      <c r="M34" s="3888" t="s">
        <v>1358</v>
      </c>
      <c r="N34" s="3887" t="s">
        <v>434</v>
      </c>
      <c r="O34" s="3886" t="s">
        <v>1357</v>
      </c>
      <c r="P34" s="3610"/>
      <c r="R34" s="3610"/>
      <c r="W34" s="5747"/>
    </row>
    <row r="35" spans="1:23" ht="16.5" customHeight="1" thickBot="1" x14ac:dyDescent="0.25">
      <c r="A35" s="5539"/>
      <c r="B35" s="5606"/>
      <c r="C35" s="5686"/>
      <c r="D35" s="5574"/>
      <c r="E35" s="3606"/>
      <c r="F35" s="5591"/>
      <c r="G35" s="5578"/>
      <c r="H35" s="5684"/>
      <c r="I35" s="3605"/>
      <c r="J35" s="3756"/>
      <c r="K35" s="3603" t="s">
        <v>29</v>
      </c>
      <c r="L35" s="3602">
        <f>SUM(L34)</f>
        <v>1614.4</v>
      </c>
      <c r="M35" s="3885"/>
      <c r="N35" s="3884"/>
      <c r="O35" s="3866"/>
      <c r="W35" s="5747"/>
    </row>
    <row r="36" spans="1:23" ht="23.25" customHeight="1" x14ac:dyDescent="0.2">
      <c r="A36" s="5537" t="s">
        <v>33</v>
      </c>
      <c r="B36" s="5604" t="s">
        <v>33</v>
      </c>
      <c r="C36" s="5630" t="s">
        <v>33</v>
      </c>
      <c r="D36" s="5573" t="s">
        <v>74</v>
      </c>
      <c r="E36" s="3876"/>
      <c r="F36" s="5589" t="s">
        <v>1356</v>
      </c>
      <c r="G36" s="5578"/>
      <c r="H36" s="5684"/>
      <c r="I36" s="3626" t="s">
        <v>809</v>
      </c>
      <c r="J36" s="3859" t="s">
        <v>57</v>
      </c>
      <c r="K36" s="3883" t="s">
        <v>477</v>
      </c>
      <c r="L36" s="3623">
        <v>0</v>
      </c>
      <c r="M36" s="5727" t="s">
        <v>1299</v>
      </c>
      <c r="N36" s="3878" t="s">
        <v>434</v>
      </c>
      <c r="O36" s="3877" t="s">
        <v>39</v>
      </c>
    </row>
    <row r="37" spans="1:23" ht="15.75" customHeight="1" thickBot="1" x14ac:dyDescent="0.25">
      <c r="A37" s="5539"/>
      <c r="B37" s="5606"/>
      <c r="C37" s="5686"/>
      <c r="D37" s="5574"/>
      <c r="E37" s="3876"/>
      <c r="F37" s="5591"/>
      <c r="G37" s="5578"/>
      <c r="H37" s="5684"/>
      <c r="I37" s="3605"/>
      <c r="J37" s="3631"/>
      <c r="K37" s="3603" t="s">
        <v>29</v>
      </c>
      <c r="L37" s="3602">
        <f>SUM(L36)</f>
        <v>0</v>
      </c>
      <c r="M37" s="5728"/>
      <c r="N37" s="3867"/>
      <c r="O37" s="3866"/>
    </row>
    <row r="38" spans="1:23" ht="18.75" customHeight="1" x14ac:dyDescent="0.2">
      <c r="A38" s="5537" t="s">
        <v>33</v>
      </c>
      <c r="B38" s="5604" t="s">
        <v>33</v>
      </c>
      <c r="C38" s="5630" t="s">
        <v>33</v>
      </c>
      <c r="D38" s="5573" t="s">
        <v>68</v>
      </c>
      <c r="E38" s="3881"/>
      <c r="F38" s="5589" t="s">
        <v>1355</v>
      </c>
      <c r="G38" s="5577" t="s">
        <v>156</v>
      </c>
      <c r="H38" s="5684"/>
      <c r="I38" s="3875" t="s">
        <v>809</v>
      </c>
      <c r="J38" s="3880" t="s">
        <v>57</v>
      </c>
      <c r="K38" s="3879" t="s">
        <v>477</v>
      </c>
      <c r="L38" s="3623">
        <v>0</v>
      </c>
      <c r="M38" s="5771" t="s">
        <v>1299</v>
      </c>
      <c r="N38" s="3878" t="s">
        <v>434</v>
      </c>
      <c r="O38" s="3877" t="s">
        <v>1354</v>
      </c>
    </row>
    <row r="39" spans="1:23" ht="13.5" customHeight="1" x14ac:dyDescent="0.2">
      <c r="A39" s="5538"/>
      <c r="B39" s="5605"/>
      <c r="C39" s="5631"/>
      <c r="D39" s="5582"/>
      <c r="E39" s="3876"/>
      <c r="F39" s="5590"/>
      <c r="G39" s="5578"/>
      <c r="H39" s="5684"/>
      <c r="I39" s="3875"/>
      <c r="J39" s="3874"/>
      <c r="K39" s="3873" t="s">
        <v>133</v>
      </c>
      <c r="L39" s="3872">
        <v>67.7</v>
      </c>
      <c r="M39" s="5772"/>
      <c r="N39" s="3871"/>
      <c r="O39" s="3870"/>
      <c r="P39" s="3610"/>
    </row>
    <row r="40" spans="1:23" ht="24.75" customHeight="1" thickBot="1" x14ac:dyDescent="0.25">
      <c r="A40" s="5539"/>
      <c r="B40" s="5606"/>
      <c r="C40" s="5686"/>
      <c r="D40" s="5574"/>
      <c r="E40" s="3869"/>
      <c r="F40" s="5591"/>
      <c r="G40" s="5579"/>
      <c r="H40" s="5685"/>
      <c r="I40" s="3605" t="s">
        <v>1162</v>
      </c>
      <c r="J40" s="3781" t="s">
        <v>93</v>
      </c>
      <c r="K40" s="3603" t="s">
        <v>29</v>
      </c>
      <c r="L40" s="3868">
        <f>SUM(L38:L39)</f>
        <v>67.7</v>
      </c>
      <c r="M40" s="5773"/>
      <c r="N40" s="3867"/>
      <c r="O40" s="3866"/>
    </row>
    <row r="41" spans="1:23" ht="19.5" customHeight="1" x14ac:dyDescent="0.2">
      <c r="A41" s="5691" t="s">
        <v>33</v>
      </c>
      <c r="B41" s="5663" t="s">
        <v>33</v>
      </c>
      <c r="C41" s="5541" t="s">
        <v>35</v>
      </c>
      <c r="D41" s="5657" t="s">
        <v>1353</v>
      </c>
      <c r="E41" s="5657"/>
      <c r="F41" s="5658"/>
      <c r="G41" s="5577" t="s">
        <v>140</v>
      </c>
      <c r="H41" s="5668" t="s">
        <v>40</v>
      </c>
      <c r="I41" s="5748" t="s">
        <v>1292</v>
      </c>
      <c r="J41" s="3625" t="s">
        <v>93</v>
      </c>
      <c r="K41" s="3656" t="s">
        <v>118</v>
      </c>
      <c r="L41" s="3655">
        <f>L45+L49+L53+L57+L60</f>
        <v>8501.7000000000007</v>
      </c>
      <c r="M41" s="5776"/>
      <c r="N41" s="5650"/>
      <c r="O41" s="5647"/>
      <c r="Q41" s="3651"/>
      <c r="R41" s="3642"/>
    </row>
    <row r="42" spans="1:23" ht="15" customHeight="1" x14ac:dyDescent="0.2">
      <c r="A42" s="5637"/>
      <c r="B42" s="5634"/>
      <c r="C42" s="5541"/>
      <c r="D42" s="5659"/>
      <c r="E42" s="5659"/>
      <c r="F42" s="5660"/>
      <c r="G42" s="5578"/>
      <c r="H42" s="5669"/>
      <c r="I42" s="5749"/>
      <c r="J42" s="3616" t="s">
        <v>57</v>
      </c>
      <c r="K42" s="3812" t="s">
        <v>133</v>
      </c>
      <c r="L42" s="3788">
        <f>SUM(L50,L46,L54)</f>
        <v>89.2</v>
      </c>
      <c r="M42" s="5776"/>
      <c r="N42" s="5650"/>
      <c r="O42" s="5647"/>
      <c r="Q42" s="3651"/>
      <c r="R42" s="3642"/>
    </row>
    <row r="43" spans="1:23" ht="17.25" customHeight="1" thickBot="1" x14ac:dyDescent="0.25">
      <c r="A43" s="5637"/>
      <c r="B43" s="5634"/>
      <c r="C43" s="5541"/>
      <c r="D43" s="5659"/>
      <c r="E43" s="5659"/>
      <c r="F43" s="5660"/>
      <c r="G43" s="5578"/>
      <c r="H43" s="5669"/>
      <c r="I43" s="5749"/>
      <c r="J43" s="3636"/>
      <c r="K43" s="3839" t="s">
        <v>134</v>
      </c>
      <c r="L43" s="3865">
        <f>L47+L51+L55+L58+L61</f>
        <v>0</v>
      </c>
      <c r="M43" s="5776"/>
      <c r="N43" s="5650"/>
      <c r="O43" s="5647"/>
      <c r="Q43" s="3651"/>
      <c r="R43" s="3642"/>
    </row>
    <row r="44" spans="1:23" ht="15" customHeight="1" thickBot="1" x14ac:dyDescent="0.25">
      <c r="A44" s="5638"/>
      <c r="B44" s="5640"/>
      <c r="C44" s="5542"/>
      <c r="D44" s="5661"/>
      <c r="E44" s="5661"/>
      <c r="F44" s="5662"/>
      <c r="G44" s="5579"/>
      <c r="H44" s="5670"/>
      <c r="I44" s="5749"/>
      <c r="J44" s="3631"/>
      <c r="K44" s="3864" t="s">
        <v>29</v>
      </c>
      <c r="L44" s="3647">
        <f>SUM(L41:L43)</f>
        <v>8590.9000000000015</v>
      </c>
      <c r="M44" s="5777"/>
      <c r="N44" s="5651"/>
      <c r="O44" s="5648"/>
      <c r="Q44" s="3643"/>
      <c r="R44" s="3736"/>
    </row>
    <row r="45" spans="1:23" ht="22.5" customHeight="1" x14ac:dyDescent="0.2">
      <c r="A45" s="5537" t="s">
        <v>33</v>
      </c>
      <c r="B45" s="5604" t="s">
        <v>33</v>
      </c>
      <c r="C45" s="5541" t="s">
        <v>35</v>
      </c>
      <c r="D45" s="5573" t="s">
        <v>33</v>
      </c>
      <c r="E45" s="3641"/>
      <c r="F45" s="5609" t="s">
        <v>1352</v>
      </c>
      <c r="G45" s="5577" t="s">
        <v>140</v>
      </c>
      <c r="H45" s="5668" t="s">
        <v>40</v>
      </c>
      <c r="I45" s="3835">
        <v>9</v>
      </c>
      <c r="J45" s="3715" t="s">
        <v>57</v>
      </c>
      <c r="K45" s="3732" t="s">
        <v>118</v>
      </c>
      <c r="L45" s="3623">
        <v>3384.4</v>
      </c>
      <c r="M45" s="5652" t="s">
        <v>1299</v>
      </c>
      <c r="N45" s="5649" t="s">
        <v>434</v>
      </c>
      <c r="O45" s="5646" t="s">
        <v>1351</v>
      </c>
      <c r="P45" s="3610"/>
      <c r="Q45" s="3863"/>
    </row>
    <row r="46" spans="1:23" ht="22.5" customHeight="1" x14ac:dyDescent="0.2">
      <c r="A46" s="5538"/>
      <c r="B46" s="5605"/>
      <c r="C46" s="5541"/>
      <c r="D46" s="5582"/>
      <c r="E46" s="3618"/>
      <c r="F46" s="5610"/>
      <c r="G46" s="5578"/>
      <c r="H46" s="5669"/>
      <c r="I46" s="3858"/>
      <c r="J46" s="3712"/>
      <c r="K46" s="3862" t="s">
        <v>133</v>
      </c>
      <c r="L46" s="3861">
        <v>84</v>
      </c>
      <c r="M46" s="5653"/>
      <c r="N46" s="5650"/>
      <c r="O46" s="5647"/>
    </row>
    <row r="47" spans="1:23" ht="19.5" customHeight="1" thickBot="1" x14ac:dyDescent="0.25">
      <c r="A47" s="5538"/>
      <c r="B47" s="5605"/>
      <c r="C47" s="5541"/>
      <c r="D47" s="5582"/>
      <c r="E47" s="3618"/>
      <c r="F47" s="5610"/>
      <c r="G47" s="5578"/>
      <c r="H47" s="5669"/>
      <c r="I47" s="3617"/>
      <c r="J47" s="3636"/>
      <c r="K47" s="3727" t="s">
        <v>134</v>
      </c>
      <c r="L47" s="3711">
        <v>0</v>
      </c>
      <c r="M47" s="5653"/>
      <c r="N47" s="5650"/>
      <c r="O47" s="5647"/>
    </row>
    <row r="48" spans="1:23" ht="20.25" customHeight="1" thickBot="1" x14ac:dyDescent="0.25">
      <c r="A48" s="5539"/>
      <c r="B48" s="5606"/>
      <c r="C48" s="5542"/>
      <c r="D48" s="5574"/>
      <c r="E48" s="3606"/>
      <c r="F48" s="5611"/>
      <c r="G48" s="5579"/>
      <c r="H48" s="5670"/>
      <c r="I48" s="3605"/>
      <c r="J48" s="3631"/>
      <c r="K48" s="3603" t="s">
        <v>29</v>
      </c>
      <c r="L48" s="3602">
        <f>SUM(L45:L47)</f>
        <v>3468.4</v>
      </c>
      <c r="M48" s="5654"/>
      <c r="N48" s="5651"/>
      <c r="O48" s="5648"/>
    </row>
    <row r="49" spans="1:26" ht="20.25" customHeight="1" x14ac:dyDescent="0.2">
      <c r="A49" s="5537" t="s">
        <v>33</v>
      </c>
      <c r="B49" s="5604" t="s">
        <v>33</v>
      </c>
      <c r="C49" s="5541" t="s">
        <v>35</v>
      </c>
      <c r="D49" s="5573" t="s">
        <v>35</v>
      </c>
      <c r="E49" s="3641"/>
      <c r="F49" s="5592" t="s">
        <v>1350</v>
      </c>
      <c r="G49" s="5577" t="s">
        <v>140</v>
      </c>
      <c r="H49" s="5668" t="s">
        <v>40</v>
      </c>
      <c r="I49" s="3835">
        <v>9</v>
      </c>
      <c r="J49" s="3715" t="s">
        <v>57</v>
      </c>
      <c r="K49" s="3732" t="s">
        <v>118</v>
      </c>
      <c r="L49" s="3623">
        <v>549.9</v>
      </c>
      <c r="M49" s="5652" t="s">
        <v>1299</v>
      </c>
      <c r="N49" s="5649" t="s">
        <v>434</v>
      </c>
      <c r="O49" s="5646" t="s">
        <v>1349</v>
      </c>
      <c r="P49" s="3610"/>
      <c r="Z49" s="3610"/>
    </row>
    <row r="50" spans="1:26" ht="20.25" customHeight="1" x14ac:dyDescent="0.2">
      <c r="A50" s="5538"/>
      <c r="B50" s="5605"/>
      <c r="C50" s="5541"/>
      <c r="D50" s="5582"/>
      <c r="E50" s="3618"/>
      <c r="F50" s="5593"/>
      <c r="G50" s="5578"/>
      <c r="H50" s="5669"/>
      <c r="I50" s="3858"/>
      <c r="J50" s="3712"/>
      <c r="K50" s="3784" t="s">
        <v>133</v>
      </c>
      <c r="L50" s="3780">
        <v>0</v>
      </c>
      <c r="M50" s="5653"/>
      <c r="N50" s="5650"/>
      <c r="O50" s="5647"/>
    </row>
    <row r="51" spans="1:26" ht="17.25" customHeight="1" x14ac:dyDescent="0.2">
      <c r="A51" s="5538"/>
      <c r="B51" s="5605"/>
      <c r="C51" s="5541"/>
      <c r="D51" s="5582"/>
      <c r="E51" s="3618"/>
      <c r="F51" s="5593"/>
      <c r="G51" s="5578"/>
      <c r="H51" s="5669"/>
      <c r="I51" s="3617"/>
      <c r="J51" s="3636"/>
      <c r="K51" s="3784" t="s">
        <v>134</v>
      </c>
      <c r="L51" s="3711">
        <v>0</v>
      </c>
      <c r="M51" s="5653"/>
      <c r="N51" s="5650"/>
      <c r="O51" s="5647"/>
    </row>
    <row r="52" spans="1:26" ht="19.5" customHeight="1" thickBot="1" x14ac:dyDescent="0.25">
      <c r="A52" s="5539"/>
      <c r="B52" s="5606"/>
      <c r="C52" s="5542"/>
      <c r="D52" s="5574"/>
      <c r="E52" s="3606"/>
      <c r="F52" s="5594"/>
      <c r="G52" s="5579"/>
      <c r="H52" s="5670"/>
      <c r="I52" s="3605"/>
      <c r="J52" s="3631"/>
      <c r="K52" s="3603" t="s">
        <v>29</v>
      </c>
      <c r="L52" s="3602">
        <f>SUM(L49:L51)</f>
        <v>549.9</v>
      </c>
      <c r="M52" s="5654"/>
      <c r="N52" s="5651"/>
      <c r="O52" s="5648"/>
    </row>
    <row r="53" spans="1:26" ht="15.75" customHeight="1" x14ac:dyDescent="0.2">
      <c r="A53" s="5537" t="s">
        <v>33</v>
      </c>
      <c r="B53" s="5604" t="s">
        <v>33</v>
      </c>
      <c r="C53" s="5541" t="s">
        <v>35</v>
      </c>
      <c r="D53" s="5573" t="s">
        <v>103</v>
      </c>
      <c r="E53" s="3641"/>
      <c r="F53" s="5592" t="s">
        <v>1348</v>
      </c>
      <c r="G53" s="5577" t="s">
        <v>140</v>
      </c>
      <c r="H53" s="5668" t="s">
        <v>40</v>
      </c>
      <c r="I53" s="3626" t="s">
        <v>809</v>
      </c>
      <c r="J53" s="3715" t="s">
        <v>57</v>
      </c>
      <c r="K53" s="3732" t="s">
        <v>118</v>
      </c>
      <c r="L53" s="3860">
        <v>2439</v>
      </c>
      <c r="M53" s="5652" t="s">
        <v>1299</v>
      </c>
      <c r="N53" s="5650" t="s">
        <v>434</v>
      </c>
      <c r="O53" s="5646" t="s">
        <v>1347</v>
      </c>
      <c r="P53" s="3609"/>
    </row>
    <row r="54" spans="1:26" ht="19.5" customHeight="1" x14ac:dyDescent="0.2">
      <c r="A54" s="5538"/>
      <c r="B54" s="5605"/>
      <c r="C54" s="5541"/>
      <c r="D54" s="5582"/>
      <c r="E54" s="3618"/>
      <c r="F54" s="5593"/>
      <c r="G54" s="5578"/>
      <c r="H54" s="5669"/>
      <c r="I54" s="3617"/>
      <c r="J54" s="3636"/>
      <c r="K54" s="3784" t="s">
        <v>133</v>
      </c>
      <c r="L54" s="3711">
        <v>5.2</v>
      </c>
      <c r="M54" s="5653"/>
      <c r="N54" s="5650"/>
      <c r="O54" s="5647"/>
      <c r="P54" s="3610"/>
    </row>
    <row r="55" spans="1:26" ht="21.75" customHeight="1" thickBot="1" x14ac:dyDescent="0.25">
      <c r="A55" s="5538"/>
      <c r="B55" s="5605"/>
      <c r="C55" s="5541"/>
      <c r="D55" s="5582"/>
      <c r="E55" s="3618"/>
      <c r="F55" s="5593"/>
      <c r="G55" s="5578"/>
      <c r="H55" s="5669"/>
      <c r="I55" s="3617"/>
      <c r="J55" s="3636"/>
      <c r="K55" s="3727" t="s">
        <v>134</v>
      </c>
      <c r="L55" s="3711">
        <v>0</v>
      </c>
      <c r="M55" s="5653"/>
      <c r="N55" s="5650"/>
      <c r="O55" s="5647"/>
    </row>
    <row r="56" spans="1:26" ht="15.75" customHeight="1" thickBot="1" x14ac:dyDescent="0.25">
      <c r="A56" s="5539"/>
      <c r="B56" s="5606"/>
      <c r="C56" s="5542"/>
      <c r="D56" s="5574"/>
      <c r="E56" s="3606"/>
      <c r="F56" s="5594"/>
      <c r="G56" s="5579"/>
      <c r="H56" s="5670"/>
      <c r="I56" s="3605"/>
      <c r="J56" s="3631"/>
      <c r="K56" s="3603" t="s">
        <v>29</v>
      </c>
      <c r="L56" s="3602">
        <f>SUM(L53:L55)</f>
        <v>2444.1999999999998</v>
      </c>
      <c r="M56" s="5654"/>
      <c r="N56" s="5651"/>
      <c r="O56" s="5648"/>
    </row>
    <row r="57" spans="1:26" ht="15.75" customHeight="1" x14ac:dyDescent="0.2">
      <c r="A57" s="5537" t="s">
        <v>33</v>
      </c>
      <c r="B57" s="5604" t="s">
        <v>33</v>
      </c>
      <c r="C57" s="5540" t="s">
        <v>35</v>
      </c>
      <c r="D57" s="5573" t="s">
        <v>101</v>
      </c>
      <c r="E57" s="3641"/>
      <c r="F57" s="5609" t="s">
        <v>1346</v>
      </c>
      <c r="G57" s="5577" t="s">
        <v>140</v>
      </c>
      <c r="H57" s="5680" t="s">
        <v>40</v>
      </c>
      <c r="I57" s="3835">
        <v>9</v>
      </c>
      <c r="J57" s="3859" t="s">
        <v>57</v>
      </c>
      <c r="K57" s="3624" t="s">
        <v>118</v>
      </c>
      <c r="L57" s="3623">
        <v>758.4</v>
      </c>
      <c r="M57" s="5652" t="s">
        <v>1299</v>
      </c>
      <c r="N57" s="5649" t="s">
        <v>434</v>
      </c>
      <c r="O57" s="5646" t="s">
        <v>1345</v>
      </c>
    </row>
    <row r="58" spans="1:26" ht="17.25" customHeight="1" x14ac:dyDescent="0.2">
      <c r="A58" s="5538"/>
      <c r="B58" s="5605"/>
      <c r="C58" s="5541"/>
      <c r="D58" s="5582"/>
      <c r="E58" s="3618"/>
      <c r="F58" s="5610"/>
      <c r="G58" s="5578"/>
      <c r="H58" s="5669"/>
      <c r="I58" s="3617"/>
      <c r="J58" s="3636"/>
      <c r="K58" s="3784" t="s">
        <v>134</v>
      </c>
      <c r="L58" s="3711">
        <v>0</v>
      </c>
      <c r="M58" s="5653"/>
      <c r="N58" s="5650"/>
      <c r="O58" s="5647"/>
    </row>
    <row r="59" spans="1:26" ht="21" customHeight="1" thickBot="1" x14ac:dyDescent="0.25">
      <c r="A59" s="5539"/>
      <c r="B59" s="5606"/>
      <c r="C59" s="5542"/>
      <c r="D59" s="5574"/>
      <c r="E59" s="3606"/>
      <c r="F59" s="5611"/>
      <c r="G59" s="5579"/>
      <c r="H59" s="5670"/>
      <c r="I59" s="3605"/>
      <c r="J59" s="3631"/>
      <c r="K59" s="3603" t="s">
        <v>29</v>
      </c>
      <c r="L59" s="3602">
        <f>SUM(L57:L58)</f>
        <v>758.4</v>
      </c>
      <c r="M59" s="5654"/>
      <c r="N59" s="5651"/>
      <c r="O59" s="5648"/>
    </row>
    <row r="60" spans="1:26" ht="20.25" customHeight="1" x14ac:dyDescent="0.2">
      <c r="A60" s="5537" t="s">
        <v>33</v>
      </c>
      <c r="B60" s="5604" t="s">
        <v>33</v>
      </c>
      <c r="C60" s="5541" t="s">
        <v>35</v>
      </c>
      <c r="D60" s="5573" t="s">
        <v>97</v>
      </c>
      <c r="E60" s="3641"/>
      <c r="F60" s="5592" t="s">
        <v>1344</v>
      </c>
      <c r="G60" s="5577" t="s">
        <v>140</v>
      </c>
      <c r="H60" s="5668" t="s">
        <v>40</v>
      </c>
      <c r="I60" s="3858">
        <v>1</v>
      </c>
      <c r="J60" s="3625" t="s">
        <v>93</v>
      </c>
      <c r="K60" s="3732" t="s">
        <v>118</v>
      </c>
      <c r="L60" s="3780">
        <v>1370</v>
      </c>
      <c r="M60" s="3654" t="s">
        <v>1343</v>
      </c>
      <c r="N60" s="3857" t="s">
        <v>1342</v>
      </c>
      <c r="O60" s="3856" t="s">
        <v>1341</v>
      </c>
      <c r="Q60" s="5721"/>
      <c r="R60" s="3855"/>
      <c r="S60" s="5720"/>
      <c r="Z60" s="3610"/>
    </row>
    <row r="61" spans="1:26" ht="17.25" customHeight="1" x14ac:dyDescent="0.2">
      <c r="A61" s="5538"/>
      <c r="B61" s="5605"/>
      <c r="C61" s="5541"/>
      <c r="D61" s="5582"/>
      <c r="E61" s="3618"/>
      <c r="F61" s="5593"/>
      <c r="G61" s="5578"/>
      <c r="H61" s="5669"/>
      <c r="I61" s="3617" t="s">
        <v>716</v>
      </c>
      <c r="J61" s="3712" t="s">
        <v>278</v>
      </c>
      <c r="K61" s="3784" t="s">
        <v>134</v>
      </c>
      <c r="L61" s="3711">
        <v>0</v>
      </c>
      <c r="M61" s="3809"/>
      <c r="N61" s="3854"/>
      <c r="O61" s="3853"/>
      <c r="Q61" s="5721"/>
      <c r="R61" s="3847"/>
      <c r="S61" s="5720"/>
      <c r="U61" s="3852"/>
    </row>
    <row r="62" spans="1:26" ht="18.75" customHeight="1" thickBot="1" x14ac:dyDescent="0.25">
      <c r="A62" s="5539"/>
      <c r="B62" s="5606"/>
      <c r="C62" s="5542"/>
      <c r="D62" s="5574"/>
      <c r="E62" s="3606"/>
      <c r="F62" s="5594"/>
      <c r="G62" s="5579"/>
      <c r="H62" s="5670"/>
      <c r="I62" s="3605"/>
      <c r="J62" s="3631"/>
      <c r="K62" s="3851" t="s">
        <v>29</v>
      </c>
      <c r="L62" s="3850">
        <f>SUM(L60:L61)</f>
        <v>1370</v>
      </c>
      <c r="M62" s="3646"/>
      <c r="N62" s="3849"/>
      <c r="O62" s="3848"/>
      <c r="Q62" s="5721"/>
      <c r="R62" s="3847"/>
      <c r="S62" s="5720"/>
    </row>
    <row r="63" spans="1:26" ht="26.45" customHeight="1" x14ac:dyDescent="0.2">
      <c r="A63" s="5636" t="s">
        <v>33</v>
      </c>
      <c r="B63" s="5639" t="s">
        <v>33</v>
      </c>
      <c r="C63" s="5541" t="s">
        <v>88</v>
      </c>
      <c r="D63" s="5657" t="s">
        <v>1340</v>
      </c>
      <c r="E63" s="5657"/>
      <c r="F63" s="5658"/>
      <c r="G63" s="5577" t="s">
        <v>1329</v>
      </c>
      <c r="H63" s="5722" t="s">
        <v>40</v>
      </c>
      <c r="I63" s="5586" t="s">
        <v>450</v>
      </c>
      <c r="J63" s="3625" t="s">
        <v>57</v>
      </c>
      <c r="K63" s="3656" t="s">
        <v>118</v>
      </c>
      <c r="L63" s="3846">
        <f>L68+L71+L74+L78</f>
        <v>1748.8</v>
      </c>
      <c r="M63" s="3845"/>
      <c r="N63" s="3748"/>
      <c r="O63" s="3637"/>
      <c r="Q63" s="3651"/>
      <c r="R63" s="3642"/>
    </row>
    <row r="64" spans="1:26" ht="38.25" x14ac:dyDescent="0.2">
      <c r="A64" s="5637"/>
      <c r="B64" s="5634"/>
      <c r="C64" s="5541"/>
      <c r="D64" s="5659"/>
      <c r="E64" s="5659"/>
      <c r="F64" s="5660"/>
      <c r="G64" s="5578"/>
      <c r="H64" s="5602"/>
      <c r="I64" s="5587"/>
      <c r="J64" s="3840"/>
      <c r="K64" s="3812" t="s">
        <v>133</v>
      </c>
      <c r="L64" s="3788">
        <f>SUM(L72,L79)</f>
        <v>582.40000000000009</v>
      </c>
      <c r="M64" s="3844" t="s">
        <v>1339</v>
      </c>
      <c r="N64" s="3621" t="s">
        <v>75</v>
      </c>
      <c r="O64" s="3843" t="s">
        <v>1338</v>
      </c>
      <c r="Q64" s="3651"/>
      <c r="R64" s="3793"/>
    </row>
    <row r="65" spans="1:26" x14ac:dyDescent="0.2">
      <c r="A65" s="5637"/>
      <c r="B65" s="5634"/>
      <c r="C65" s="5541"/>
      <c r="D65" s="5659"/>
      <c r="E65" s="5659"/>
      <c r="F65" s="5660"/>
      <c r="G65" s="5578"/>
      <c r="H65" s="5602"/>
      <c r="I65" s="5587"/>
      <c r="J65" s="3840"/>
      <c r="K65" s="3789" t="s">
        <v>36</v>
      </c>
      <c r="L65" s="3842">
        <f>L75</f>
        <v>3.1</v>
      </c>
      <c r="M65" s="3815"/>
      <c r="N65" s="3825"/>
      <c r="O65" s="3841"/>
      <c r="Q65" s="3651"/>
      <c r="R65" s="3793"/>
    </row>
    <row r="66" spans="1:26" ht="13.15" customHeight="1" thickBot="1" x14ac:dyDescent="0.25">
      <c r="A66" s="5637"/>
      <c r="B66" s="5634"/>
      <c r="C66" s="5541"/>
      <c r="D66" s="5659"/>
      <c r="E66" s="5659"/>
      <c r="F66" s="5660"/>
      <c r="G66" s="5578"/>
      <c r="H66" s="5602"/>
      <c r="I66" s="5587"/>
      <c r="J66" s="3840"/>
      <c r="K66" s="3839" t="s">
        <v>134</v>
      </c>
      <c r="L66" s="3838">
        <f>L69+L76</f>
        <v>0</v>
      </c>
      <c r="M66" s="5706" t="s">
        <v>1337</v>
      </c>
      <c r="N66" s="5710" t="s">
        <v>46</v>
      </c>
      <c r="O66" s="5725" t="s">
        <v>705</v>
      </c>
      <c r="Q66" s="3651"/>
      <c r="R66" s="3642"/>
    </row>
    <row r="67" spans="1:26" ht="25.5" customHeight="1" thickBot="1" x14ac:dyDescent="0.25">
      <c r="A67" s="5638"/>
      <c r="B67" s="5640"/>
      <c r="C67" s="5542"/>
      <c r="D67" s="5661"/>
      <c r="E67" s="5661"/>
      <c r="F67" s="5662"/>
      <c r="G67" s="5579"/>
      <c r="H67" s="5723"/>
      <c r="I67" s="5588"/>
      <c r="J67" s="3704"/>
      <c r="K67" s="3837" t="s">
        <v>29</v>
      </c>
      <c r="L67" s="3836">
        <f>SUM(L63:L66)</f>
        <v>2334.2999999999997</v>
      </c>
      <c r="M67" s="5709"/>
      <c r="N67" s="5711"/>
      <c r="O67" s="5648"/>
      <c r="Q67" s="3643"/>
      <c r="R67" s="3786"/>
    </row>
    <row r="68" spans="1:26" ht="20.25" customHeight="1" x14ac:dyDescent="0.2">
      <c r="A68" s="5537" t="s">
        <v>33</v>
      </c>
      <c r="B68" s="5604" t="s">
        <v>33</v>
      </c>
      <c r="C68" s="5541" t="s">
        <v>88</v>
      </c>
      <c r="D68" s="5573" t="s">
        <v>33</v>
      </c>
      <c r="E68" s="3641"/>
      <c r="F68" s="5592" t="s">
        <v>1336</v>
      </c>
      <c r="G68" s="5577" t="s">
        <v>1329</v>
      </c>
      <c r="H68" s="5724" t="s">
        <v>40</v>
      </c>
      <c r="I68" s="3835">
        <v>9</v>
      </c>
      <c r="J68" s="3715" t="s">
        <v>57</v>
      </c>
      <c r="K68" s="3732" t="s">
        <v>118</v>
      </c>
      <c r="L68" s="3623">
        <v>6.7</v>
      </c>
      <c r="M68" s="3834" t="s">
        <v>1335</v>
      </c>
      <c r="N68" s="3760" t="s">
        <v>46</v>
      </c>
      <c r="O68" s="3759" t="s">
        <v>756</v>
      </c>
    </row>
    <row r="69" spans="1:26" ht="20.25" customHeight="1" x14ac:dyDescent="0.2">
      <c r="A69" s="5538"/>
      <c r="B69" s="5605"/>
      <c r="C69" s="5541"/>
      <c r="D69" s="5582"/>
      <c r="E69" s="3618"/>
      <c r="F69" s="5593"/>
      <c r="G69" s="5578"/>
      <c r="H69" s="5602"/>
      <c r="I69" s="3617"/>
      <c r="J69" s="3636"/>
      <c r="K69" s="3784" t="s">
        <v>134</v>
      </c>
      <c r="L69" s="3711">
        <v>0</v>
      </c>
      <c r="M69" s="3629"/>
      <c r="N69" s="3628"/>
      <c r="O69" s="3627"/>
    </row>
    <row r="70" spans="1:26" ht="21.75" customHeight="1" thickBot="1" x14ac:dyDescent="0.25">
      <c r="A70" s="5539"/>
      <c r="B70" s="5606"/>
      <c r="C70" s="5542"/>
      <c r="D70" s="5574"/>
      <c r="E70" s="3606"/>
      <c r="F70" s="5594"/>
      <c r="G70" s="5579"/>
      <c r="H70" s="5723"/>
      <c r="I70" s="3605"/>
      <c r="J70" s="3631"/>
      <c r="K70" s="3603" t="s">
        <v>29</v>
      </c>
      <c r="L70" s="3602">
        <f>SUM(L68:L69)</f>
        <v>6.7</v>
      </c>
      <c r="M70" s="3766"/>
      <c r="N70" s="3628"/>
      <c r="O70" s="3627"/>
    </row>
    <row r="71" spans="1:26" ht="21" customHeight="1" x14ac:dyDescent="0.2">
      <c r="A71" s="5537" t="s">
        <v>33</v>
      </c>
      <c r="B71" s="5604" t="s">
        <v>33</v>
      </c>
      <c r="C71" s="5541" t="s">
        <v>88</v>
      </c>
      <c r="D71" s="5573" t="s">
        <v>35</v>
      </c>
      <c r="E71" s="3641"/>
      <c r="F71" s="5592" t="s">
        <v>1334</v>
      </c>
      <c r="G71" s="5577" t="s">
        <v>1329</v>
      </c>
      <c r="H71" s="5724" t="s">
        <v>40</v>
      </c>
      <c r="I71" s="3835">
        <v>9</v>
      </c>
      <c r="J71" s="3715" t="s">
        <v>57</v>
      </c>
      <c r="K71" s="3732" t="s">
        <v>118</v>
      </c>
      <c r="L71" s="3623">
        <v>138.6</v>
      </c>
      <c r="M71" s="3834" t="s">
        <v>1299</v>
      </c>
      <c r="N71" s="3833" t="s">
        <v>434</v>
      </c>
      <c r="O71" s="3832" t="s">
        <v>1333</v>
      </c>
    </row>
    <row r="72" spans="1:26" ht="17.25" customHeight="1" x14ac:dyDescent="0.2">
      <c r="A72" s="5538"/>
      <c r="B72" s="5605"/>
      <c r="C72" s="5541"/>
      <c r="D72" s="5582"/>
      <c r="E72" s="3618"/>
      <c r="F72" s="5593"/>
      <c r="G72" s="5578"/>
      <c r="H72" s="5602"/>
      <c r="I72" s="3617"/>
      <c r="J72" s="3636"/>
      <c r="K72" s="3784" t="s">
        <v>133</v>
      </c>
      <c r="L72" s="3711">
        <v>302.60000000000002</v>
      </c>
      <c r="M72" s="3629"/>
      <c r="N72" s="3831"/>
      <c r="O72" s="3830"/>
    </row>
    <row r="73" spans="1:26" ht="34.5" customHeight="1" thickBot="1" x14ac:dyDescent="0.25">
      <c r="A73" s="5539"/>
      <c r="B73" s="5606"/>
      <c r="C73" s="5542"/>
      <c r="D73" s="5574"/>
      <c r="E73" s="3606"/>
      <c r="F73" s="5594"/>
      <c r="G73" s="5579"/>
      <c r="H73" s="5723"/>
      <c r="I73" s="3605"/>
      <c r="J73" s="3631"/>
      <c r="K73" s="3603" t="s">
        <v>29</v>
      </c>
      <c r="L73" s="3602">
        <f>SUM(L71:L72)</f>
        <v>441.20000000000005</v>
      </c>
      <c r="M73" s="3829"/>
      <c r="N73" s="3828"/>
      <c r="O73" s="3827"/>
    </row>
    <row r="74" spans="1:26" ht="21" customHeight="1" x14ac:dyDescent="0.2">
      <c r="A74" s="5537" t="s">
        <v>33</v>
      </c>
      <c r="B74" s="5604" t="s">
        <v>33</v>
      </c>
      <c r="C74" s="5541" t="s">
        <v>88</v>
      </c>
      <c r="D74" s="5573" t="s">
        <v>103</v>
      </c>
      <c r="E74" s="3641"/>
      <c r="F74" s="5609" t="s">
        <v>1332</v>
      </c>
      <c r="G74" s="5577" t="s">
        <v>1329</v>
      </c>
      <c r="H74" s="5724" t="s">
        <v>40</v>
      </c>
      <c r="I74" s="3617" t="s">
        <v>809</v>
      </c>
      <c r="J74" s="3715" t="s">
        <v>57</v>
      </c>
      <c r="K74" s="3624" t="s">
        <v>118</v>
      </c>
      <c r="L74" s="3826">
        <v>1573.5</v>
      </c>
      <c r="M74" s="5706" t="s">
        <v>1331</v>
      </c>
      <c r="N74" s="5710" t="s">
        <v>46</v>
      </c>
      <c r="O74" s="5725" t="s">
        <v>696</v>
      </c>
      <c r="P74" s="3609"/>
      <c r="R74" s="3824"/>
      <c r="Z74" s="3610"/>
    </row>
    <row r="75" spans="1:26" ht="21" customHeight="1" x14ac:dyDescent="0.2">
      <c r="A75" s="5538"/>
      <c r="B75" s="5605"/>
      <c r="C75" s="5541"/>
      <c r="D75" s="5582"/>
      <c r="E75" s="3618"/>
      <c r="F75" s="5610"/>
      <c r="G75" s="5578"/>
      <c r="H75" s="5602"/>
      <c r="I75" s="3617"/>
      <c r="J75" s="3712"/>
      <c r="K75" s="3732" t="s">
        <v>36</v>
      </c>
      <c r="L75" s="3818">
        <v>3.1</v>
      </c>
      <c r="M75" s="5707"/>
      <c r="N75" s="5726"/>
      <c r="O75" s="5647"/>
      <c r="P75" s="3609"/>
      <c r="R75" s="3824"/>
    </row>
    <row r="76" spans="1:26" ht="21" customHeight="1" x14ac:dyDescent="0.2">
      <c r="A76" s="5538"/>
      <c r="B76" s="5605"/>
      <c r="C76" s="5541"/>
      <c r="D76" s="5582"/>
      <c r="E76" s="3618"/>
      <c r="F76" s="5610"/>
      <c r="G76" s="5578"/>
      <c r="H76" s="5602"/>
      <c r="I76" s="3617"/>
      <c r="J76" s="3712"/>
      <c r="K76" s="3784" t="s">
        <v>134</v>
      </c>
      <c r="L76" s="3823">
        <v>0</v>
      </c>
      <c r="M76" s="5707"/>
      <c r="N76" s="5726"/>
      <c r="O76" s="5647"/>
      <c r="P76" s="3610"/>
    </row>
    <row r="77" spans="1:26" ht="21" customHeight="1" thickBot="1" x14ac:dyDescent="0.25">
      <c r="A77" s="5539"/>
      <c r="B77" s="5606"/>
      <c r="C77" s="5542"/>
      <c r="D77" s="5574"/>
      <c r="E77" s="3606"/>
      <c r="F77" s="5611"/>
      <c r="G77" s="5579"/>
      <c r="H77" s="5723"/>
      <c r="I77" s="3605"/>
      <c r="J77" s="3631"/>
      <c r="K77" s="3822" t="s">
        <v>29</v>
      </c>
      <c r="L77" s="3821">
        <f>SUM(L74:L76)</f>
        <v>1576.6</v>
      </c>
      <c r="M77" s="5708"/>
      <c r="N77" s="5711"/>
      <c r="O77" s="5648"/>
      <c r="P77" s="3610"/>
    </row>
    <row r="78" spans="1:26" ht="21" customHeight="1" x14ac:dyDescent="0.2">
      <c r="A78" s="5559" t="s">
        <v>33</v>
      </c>
      <c r="B78" s="5575" t="s">
        <v>33</v>
      </c>
      <c r="C78" s="5607" t="s">
        <v>88</v>
      </c>
      <c r="D78" s="5624" t="s">
        <v>101</v>
      </c>
      <c r="E78" s="3765"/>
      <c r="F78" s="5627" t="s">
        <v>1330</v>
      </c>
      <c r="G78" s="5577" t="s">
        <v>1329</v>
      </c>
      <c r="H78" s="5677" t="s">
        <v>40</v>
      </c>
      <c r="I78" s="3774" t="s">
        <v>809</v>
      </c>
      <c r="J78" s="3715" t="s">
        <v>57</v>
      </c>
      <c r="K78" s="3820" t="s">
        <v>118</v>
      </c>
      <c r="L78" s="3819">
        <v>30</v>
      </c>
      <c r="M78" s="3815"/>
      <c r="N78" s="3706"/>
      <c r="O78" s="3770"/>
      <c r="P78" s="3610"/>
    </row>
    <row r="79" spans="1:26" ht="21" customHeight="1" x14ac:dyDescent="0.2">
      <c r="A79" s="5622"/>
      <c r="B79" s="5623"/>
      <c r="C79" s="5607"/>
      <c r="D79" s="5625"/>
      <c r="E79" s="3776"/>
      <c r="F79" s="5628"/>
      <c r="G79" s="5578"/>
      <c r="H79" s="5678"/>
      <c r="I79" s="3774"/>
      <c r="J79" s="3712"/>
      <c r="K79" s="3763" t="s">
        <v>133</v>
      </c>
      <c r="L79" s="3818">
        <v>279.8</v>
      </c>
      <c r="M79" s="3815"/>
      <c r="N79" s="3706"/>
      <c r="O79" s="3770"/>
      <c r="P79" s="3610"/>
    </row>
    <row r="80" spans="1:26" ht="21" customHeight="1" thickBot="1" x14ac:dyDescent="0.25">
      <c r="A80" s="5560"/>
      <c r="B80" s="5576"/>
      <c r="C80" s="5608"/>
      <c r="D80" s="5626"/>
      <c r="E80" s="3758"/>
      <c r="F80" s="5629"/>
      <c r="G80" s="5579"/>
      <c r="H80" s="5679"/>
      <c r="I80" s="3757"/>
      <c r="J80" s="3631"/>
      <c r="K80" s="3817" t="s">
        <v>29</v>
      </c>
      <c r="L80" s="3816">
        <f>SUM(L78:L79)</f>
        <v>309.8</v>
      </c>
      <c r="M80" s="3815"/>
      <c r="N80" s="3706"/>
      <c r="O80" s="3770"/>
      <c r="P80" s="3610"/>
    </row>
    <row r="81" spans="1:18" ht="21.75" customHeight="1" x14ac:dyDescent="0.2">
      <c r="A81" s="5636" t="s">
        <v>33</v>
      </c>
      <c r="B81" s="5639" t="s">
        <v>33</v>
      </c>
      <c r="C81" s="5540" t="s">
        <v>83</v>
      </c>
      <c r="D81" s="5671" t="s">
        <v>1325</v>
      </c>
      <c r="E81" s="5657"/>
      <c r="F81" s="5658"/>
      <c r="G81" s="5577" t="s">
        <v>1328</v>
      </c>
      <c r="H81" s="5683" t="s">
        <v>40</v>
      </c>
      <c r="I81" s="5694" t="s">
        <v>39</v>
      </c>
      <c r="J81" s="4110" t="s">
        <v>38</v>
      </c>
      <c r="K81" s="3656" t="s">
        <v>118</v>
      </c>
      <c r="L81" s="3655">
        <f>L86</f>
        <v>0</v>
      </c>
      <c r="M81" s="3814" t="s">
        <v>1327</v>
      </c>
      <c r="N81" s="3667" t="s">
        <v>434</v>
      </c>
      <c r="O81" s="3813">
        <v>610</v>
      </c>
    </row>
    <row r="82" spans="1:18" ht="19.5" customHeight="1" x14ac:dyDescent="0.2">
      <c r="A82" s="5637"/>
      <c r="B82" s="5634"/>
      <c r="C82" s="5541"/>
      <c r="D82" s="5672"/>
      <c r="E82" s="5659"/>
      <c r="F82" s="5660"/>
      <c r="G82" s="5578"/>
      <c r="H82" s="5684"/>
      <c r="I82" s="5695"/>
      <c r="J82" s="4818"/>
      <c r="K82" s="3789" t="s">
        <v>36</v>
      </c>
      <c r="L82" s="3741">
        <f>L87</f>
        <v>0</v>
      </c>
      <c r="M82" s="5713" t="s">
        <v>1326</v>
      </c>
      <c r="N82" s="5716" t="s">
        <v>46</v>
      </c>
      <c r="O82" s="5641">
        <v>1</v>
      </c>
    </row>
    <row r="83" spans="1:18" ht="19.5" customHeight="1" x14ac:dyDescent="0.2">
      <c r="A83" s="5637"/>
      <c r="B83" s="5634"/>
      <c r="C83" s="5541"/>
      <c r="D83" s="5672"/>
      <c r="E83" s="5659"/>
      <c r="F83" s="5660"/>
      <c r="G83" s="5578"/>
      <c r="H83" s="5684"/>
      <c r="I83" s="5695"/>
      <c r="J83" s="4818"/>
      <c r="K83" s="3789" t="s">
        <v>133</v>
      </c>
      <c r="L83" s="3741">
        <f>L88</f>
        <v>37.5</v>
      </c>
      <c r="M83" s="5714"/>
      <c r="N83" s="5717"/>
      <c r="O83" s="5642"/>
    </row>
    <row r="84" spans="1:18" ht="16.5" customHeight="1" x14ac:dyDescent="0.2">
      <c r="A84" s="5637"/>
      <c r="B84" s="5634"/>
      <c r="C84" s="5541"/>
      <c r="D84" s="5672"/>
      <c r="E84" s="5659"/>
      <c r="F84" s="5660"/>
      <c r="G84" s="5578"/>
      <c r="H84" s="5684"/>
      <c r="I84" s="5695"/>
      <c r="J84" s="4818"/>
      <c r="K84" s="3812" t="s">
        <v>134</v>
      </c>
      <c r="L84" s="3741">
        <f>L89</f>
        <v>0</v>
      </c>
      <c r="M84" s="5714"/>
      <c r="N84" s="5717"/>
      <c r="O84" s="5642"/>
    </row>
    <row r="85" spans="1:18" ht="24" customHeight="1" thickBot="1" x14ac:dyDescent="0.25">
      <c r="A85" s="5638"/>
      <c r="B85" s="5640"/>
      <c r="C85" s="5542"/>
      <c r="D85" s="5673"/>
      <c r="E85" s="5661"/>
      <c r="F85" s="5662"/>
      <c r="G85" s="5578"/>
      <c r="H85" s="5684"/>
      <c r="I85" s="5695"/>
      <c r="J85" s="4818"/>
      <c r="K85" s="3811" t="s">
        <v>29</v>
      </c>
      <c r="L85" s="3810">
        <f>SUM(L81:L84)</f>
        <v>37.5</v>
      </c>
      <c r="M85" s="5715"/>
      <c r="N85" s="5718"/>
      <c r="O85" s="5719"/>
    </row>
    <row r="86" spans="1:18" ht="17.25" customHeight="1" x14ac:dyDescent="0.2">
      <c r="A86" s="5636" t="s">
        <v>33</v>
      </c>
      <c r="B86" s="5639" t="s">
        <v>33</v>
      </c>
      <c r="C86" s="5540" t="s">
        <v>83</v>
      </c>
      <c r="D86" s="5573" t="s">
        <v>33</v>
      </c>
      <c r="E86" s="3641"/>
      <c r="F86" s="5674" t="s">
        <v>1325</v>
      </c>
      <c r="G86" s="5578"/>
      <c r="H86" s="5684"/>
      <c r="I86" s="5695"/>
      <c r="J86" s="4818"/>
      <c r="K86" s="3624" t="s">
        <v>118</v>
      </c>
      <c r="L86" s="3623">
        <v>0</v>
      </c>
      <c r="M86" s="3805"/>
      <c r="N86" s="3808"/>
      <c r="O86" s="3804"/>
      <c r="P86" s="3610"/>
    </row>
    <row r="87" spans="1:18" ht="18.75" customHeight="1" x14ac:dyDescent="0.2">
      <c r="A87" s="5637"/>
      <c r="B87" s="5634"/>
      <c r="C87" s="5541"/>
      <c r="D87" s="5582"/>
      <c r="E87" s="3618"/>
      <c r="F87" s="5675"/>
      <c r="G87" s="5578"/>
      <c r="H87" s="5684"/>
      <c r="I87" s="5695"/>
      <c r="J87" s="4818"/>
      <c r="K87" s="3732" t="s">
        <v>36</v>
      </c>
      <c r="L87" s="3711">
        <v>0</v>
      </c>
      <c r="M87" s="3809"/>
      <c r="N87" s="3808"/>
      <c r="O87" s="3804"/>
    </row>
    <row r="88" spans="1:18" ht="21" customHeight="1" x14ac:dyDescent="0.2">
      <c r="A88" s="5637"/>
      <c r="B88" s="5634"/>
      <c r="C88" s="5541"/>
      <c r="D88" s="5582"/>
      <c r="E88" s="3618"/>
      <c r="F88" s="5675"/>
      <c r="G88" s="5578"/>
      <c r="H88" s="5684"/>
      <c r="I88" s="5695"/>
      <c r="J88" s="4818"/>
      <c r="K88" s="3732" t="s">
        <v>133</v>
      </c>
      <c r="L88" s="3711">
        <v>37.5</v>
      </c>
      <c r="M88" s="3809"/>
      <c r="N88" s="3808"/>
      <c r="O88" s="3804"/>
    </row>
    <row r="89" spans="1:18" ht="15" customHeight="1" x14ac:dyDescent="0.2">
      <c r="A89" s="5637"/>
      <c r="B89" s="5634"/>
      <c r="C89" s="5541"/>
      <c r="D89" s="5582"/>
      <c r="E89" s="3618"/>
      <c r="F89" s="5675"/>
      <c r="G89" s="5578"/>
      <c r="H89" s="5684"/>
      <c r="I89" s="5695"/>
      <c r="J89" s="4818"/>
      <c r="K89" s="3784" t="s">
        <v>134</v>
      </c>
      <c r="L89" s="3711">
        <v>0</v>
      </c>
      <c r="M89" s="3809"/>
      <c r="N89" s="3808"/>
      <c r="O89" s="3804"/>
    </row>
    <row r="90" spans="1:18" ht="15" customHeight="1" thickBot="1" x14ac:dyDescent="0.25">
      <c r="A90" s="5638"/>
      <c r="B90" s="5640"/>
      <c r="C90" s="5542"/>
      <c r="D90" s="5574"/>
      <c r="E90" s="3606"/>
      <c r="F90" s="5676"/>
      <c r="G90" s="5579"/>
      <c r="H90" s="5685"/>
      <c r="I90" s="5696"/>
      <c r="J90" s="4111"/>
      <c r="K90" s="3807" t="s">
        <v>29</v>
      </c>
      <c r="L90" s="3806">
        <f>SUM(L86:L89)</f>
        <v>37.5</v>
      </c>
      <c r="M90" s="3805"/>
      <c r="N90" s="3706"/>
      <c r="O90" s="3804"/>
    </row>
    <row r="91" spans="1:18" ht="36" customHeight="1" thickBot="1" x14ac:dyDescent="0.25">
      <c r="A91" s="5561" t="s">
        <v>33</v>
      </c>
      <c r="B91" s="5564" t="s">
        <v>33</v>
      </c>
      <c r="C91" s="3803" t="s">
        <v>80</v>
      </c>
      <c r="D91" s="5657" t="s">
        <v>1324</v>
      </c>
      <c r="E91" s="5657"/>
      <c r="F91" s="5658"/>
      <c r="G91" s="5577" t="s">
        <v>1307</v>
      </c>
      <c r="H91" s="5601" t="s">
        <v>40</v>
      </c>
      <c r="I91" s="3626" t="s">
        <v>716</v>
      </c>
      <c r="J91" s="3802" t="s">
        <v>278</v>
      </c>
      <c r="K91" s="3801" t="s">
        <v>118</v>
      </c>
      <c r="L91" s="3800">
        <f>L96+L102+L111+L108</f>
        <v>205</v>
      </c>
      <c r="M91" s="3799" t="s">
        <v>1323</v>
      </c>
      <c r="N91" s="3798" t="s">
        <v>75</v>
      </c>
      <c r="O91" s="3797">
        <v>92</v>
      </c>
      <c r="Q91" s="3651"/>
      <c r="R91" s="3642"/>
    </row>
    <row r="92" spans="1:18" ht="36.75" thickBot="1" x14ac:dyDescent="0.25">
      <c r="A92" s="5562"/>
      <c r="B92" s="5565"/>
      <c r="C92" s="3790"/>
      <c r="D92" s="5659"/>
      <c r="E92" s="5659"/>
      <c r="F92" s="5660"/>
      <c r="G92" s="5578"/>
      <c r="H92" s="5602"/>
      <c r="I92" s="3617" t="s">
        <v>809</v>
      </c>
      <c r="J92" s="3712" t="s">
        <v>57</v>
      </c>
      <c r="K92" s="3796" t="s">
        <v>133</v>
      </c>
      <c r="L92" s="3662">
        <f>L97+L100</f>
        <v>509.1</v>
      </c>
      <c r="M92" s="3795" t="s">
        <v>1322</v>
      </c>
      <c r="N92" s="3706" t="s">
        <v>75</v>
      </c>
      <c r="O92" s="3794">
        <v>84</v>
      </c>
      <c r="Q92" s="3651"/>
      <c r="R92" s="3793"/>
    </row>
    <row r="93" spans="1:18" ht="15.75" customHeight="1" x14ac:dyDescent="0.2">
      <c r="A93" s="5562"/>
      <c r="B93" s="5565"/>
      <c r="C93" s="3790"/>
      <c r="D93" s="5659"/>
      <c r="E93" s="5659"/>
      <c r="F93" s="5660"/>
      <c r="G93" s="5578"/>
      <c r="H93" s="5602"/>
      <c r="I93" s="3626" t="s">
        <v>1162</v>
      </c>
      <c r="J93" s="3792" t="s">
        <v>93</v>
      </c>
      <c r="K93" s="5698" t="s">
        <v>134</v>
      </c>
      <c r="L93" s="5700">
        <f>L98</f>
        <v>0</v>
      </c>
      <c r="M93" s="3791" t="s">
        <v>1321</v>
      </c>
      <c r="N93" s="3734" t="s">
        <v>1302</v>
      </c>
      <c r="O93" s="3747"/>
      <c r="Q93" s="5697"/>
      <c r="R93" s="5712"/>
    </row>
    <row r="94" spans="1:18" ht="13.15" customHeight="1" x14ac:dyDescent="0.2">
      <c r="A94" s="5562"/>
      <c r="B94" s="5565"/>
      <c r="C94" s="3790"/>
      <c r="D94" s="5659"/>
      <c r="E94" s="5659"/>
      <c r="F94" s="5660"/>
      <c r="G94" s="5578"/>
      <c r="H94" s="5602"/>
      <c r="I94" s="3617"/>
      <c r="J94" s="3636"/>
      <c r="K94" s="5699"/>
      <c r="L94" s="5701"/>
      <c r="M94" s="5702" t="s">
        <v>1320</v>
      </c>
      <c r="N94" s="5704" t="s">
        <v>1302</v>
      </c>
      <c r="O94" s="5705"/>
      <c r="Q94" s="5697"/>
      <c r="R94" s="5712"/>
    </row>
    <row r="95" spans="1:18" ht="20.25" customHeight="1" thickBot="1" x14ac:dyDescent="0.25">
      <c r="A95" s="5563"/>
      <c r="B95" s="5566"/>
      <c r="C95" s="3787"/>
      <c r="D95" s="5661"/>
      <c r="E95" s="5661"/>
      <c r="F95" s="5662"/>
      <c r="G95" s="5579"/>
      <c r="H95" s="5603"/>
      <c r="I95" s="3605"/>
      <c r="J95" s="3631"/>
      <c r="K95" s="3648" t="s">
        <v>29</v>
      </c>
      <c r="L95" s="3737">
        <f>SUM(L91:L94)</f>
        <v>714.1</v>
      </c>
      <c r="M95" s="5703"/>
      <c r="N95" s="5656"/>
      <c r="O95" s="5613"/>
      <c r="Q95" s="3643"/>
      <c r="R95" s="3786"/>
    </row>
    <row r="96" spans="1:18" ht="12.75" customHeight="1" x14ac:dyDescent="0.2">
      <c r="A96" s="5537" t="s">
        <v>33</v>
      </c>
      <c r="B96" s="5604" t="s">
        <v>33</v>
      </c>
      <c r="C96" s="5541" t="s">
        <v>80</v>
      </c>
      <c r="D96" s="5573" t="s">
        <v>33</v>
      </c>
      <c r="E96" s="3641"/>
      <c r="F96" s="5609" t="s">
        <v>1319</v>
      </c>
      <c r="G96" s="5577" t="s">
        <v>1307</v>
      </c>
      <c r="H96" s="5601" t="s">
        <v>40</v>
      </c>
      <c r="I96" s="3626" t="s">
        <v>716</v>
      </c>
      <c r="J96" s="3785" t="s">
        <v>278</v>
      </c>
      <c r="K96" s="3624" t="s">
        <v>118</v>
      </c>
      <c r="L96" s="3640">
        <v>150</v>
      </c>
      <c r="M96" s="3768" t="s">
        <v>1299</v>
      </c>
      <c r="N96" s="3760" t="s">
        <v>434</v>
      </c>
      <c r="O96" s="3759" t="s">
        <v>1318</v>
      </c>
    </row>
    <row r="97" spans="1:18" ht="14.25" customHeight="1" x14ac:dyDescent="0.2">
      <c r="A97" s="5538"/>
      <c r="B97" s="5605"/>
      <c r="C97" s="5541"/>
      <c r="D97" s="5582"/>
      <c r="E97" s="3618"/>
      <c r="F97" s="5610"/>
      <c r="G97" s="5578"/>
      <c r="H97" s="5602"/>
      <c r="I97" s="3617" t="s">
        <v>809</v>
      </c>
      <c r="J97" s="3715" t="s">
        <v>57</v>
      </c>
      <c r="K97" s="3784" t="s">
        <v>133</v>
      </c>
      <c r="L97" s="3783">
        <v>165.4</v>
      </c>
      <c r="M97" s="3629"/>
      <c r="N97" s="3628"/>
      <c r="O97" s="3627"/>
    </row>
    <row r="98" spans="1:18" ht="14.25" customHeight="1" thickBot="1" x14ac:dyDescent="0.25">
      <c r="A98" s="5538"/>
      <c r="B98" s="5605"/>
      <c r="C98" s="5541"/>
      <c r="D98" s="5582"/>
      <c r="E98" s="3618"/>
      <c r="F98" s="5610"/>
      <c r="G98" s="5578"/>
      <c r="H98" s="5602"/>
      <c r="I98" s="3617"/>
      <c r="J98" s="3636"/>
      <c r="K98" s="3727" t="s">
        <v>134</v>
      </c>
      <c r="L98" s="3635">
        <v>0</v>
      </c>
      <c r="M98" s="3629"/>
      <c r="N98" s="3628"/>
      <c r="O98" s="3627"/>
    </row>
    <row r="99" spans="1:18" ht="20.25" customHeight="1" thickBot="1" x14ac:dyDescent="0.25">
      <c r="A99" s="5539"/>
      <c r="B99" s="5606"/>
      <c r="C99" s="5542"/>
      <c r="D99" s="5574"/>
      <c r="E99" s="3606"/>
      <c r="F99" s="5611"/>
      <c r="G99" s="5579"/>
      <c r="H99" s="5602"/>
      <c r="I99" s="3605"/>
      <c r="J99" s="3631"/>
      <c r="K99" s="3603" t="s">
        <v>29</v>
      </c>
      <c r="L99" s="3630">
        <f>SUM(L96:L98)</f>
        <v>315.39999999999998</v>
      </c>
      <c r="M99" s="3629"/>
      <c r="N99" s="3628"/>
      <c r="O99" s="3627"/>
    </row>
    <row r="100" spans="1:18" ht="18" customHeight="1" x14ac:dyDescent="0.2">
      <c r="A100" s="5537" t="s">
        <v>33</v>
      </c>
      <c r="B100" s="5604" t="s">
        <v>33</v>
      </c>
      <c r="C100" s="5541" t="s">
        <v>80</v>
      </c>
      <c r="D100" s="5573" t="s">
        <v>35</v>
      </c>
      <c r="E100" s="3641"/>
      <c r="F100" s="5609" t="s">
        <v>1317</v>
      </c>
      <c r="G100" s="5577" t="s">
        <v>1307</v>
      </c>
      <c r="H100" s="5602"/>
      <c r="I100" s="3626" t="s">
        <v>809</v>
      </c>
      <c r="J100" s="3715" t="s">
        <v>57</v>
      </c>
      <c r="K100" s="3732" t="s">
        <v>133</v>
      </c>
      <c r="L100" s="3640">
        <v>343.7</v>
      </c>
      <c r="M100" s="3768" t="s">
        <v>1299</v>
      </c>
      <c r="N100" s="3760" t="s">
        <v>434</v>
      </c>
      <c r="O100" s="3759" t="s">
        <v>1316</v>
      </c>
    </row>
    <row r="101" spans="1:18" ht="14.25" customHeight="1" thickBot="1" x14ac:dyDescent="0.25">
      <c r="A101" s="5539"/>
      <c r="B101" s="5606"/>
      <c r="C101" s="5542"/>
      <c r="D101" s="5574"/>
      <c r="E101" s="3606"/>
      <c r="F101" s="5611"/>
      <c r="G101" s="5579"/>
      <c r="H101" s="5602"/>
      <c r="I101" s="3605"/>
      <c r="J101" s="3631"/>
      <c r="K101" s="3603" t="s">
        <v>29</v>
      </c>
      <c r="L101" s="3630">
        <f>SUM(L100)</f>
        <v>343.7</v>
      </c>
      <c r="M101" s="3766"/>
      <c r="N101" s="3752"/>
      <c r="O101" s="3599"/>
    </row>
    <row r="102" spans="1:18" ht="12" customHeight="1" x14ac:dyDescent="0.2">
      <c r="A102" s="5537" t="s">
        <v>33</v>
      </c>
      <c r="B102" s="5604" t="s">
        <v>33</v>
      </c>
      <c r="C102" s="5541" t="s">
        <v>80</v>
      </c>
      <c r="D102" s="5573" t="s">
        <v>103</v>
      </c>
      <c r="E102" s="3618"/>
      <c r="F102" s="5589" t="s">
        <v>1315</v>
      </c>
      <c r="G102" s="5577" t="s">
        <v>1307</v>
      </c>
      <c r="H102" s="5602"/>
      <c r="I102" s="3626" t="s">
        <v>809</v>
      </c>
      <c r="J102" s="3715" t="s">
        <v>57</v>
      </c>
      <c r="K102" s="3732" t="s">
        <v>118</v>
      </c>
      <c r="L102" s="3782">
        <v>0</v>
      </c>
      <c r="M102" s="5617" t="s">
        <v>1314</v>
      </c>
      <c r="N102" s="5655" t="s">
        <v>1302</v>
      </c>
      <c r="O102" s="5612">
        <v>2</v>
      </c>
      <c r="P102" s="3609"/>
    </row>
    <row r="103" spans="1:18" ht="15" customHeight="1" thickBot="1" x14ac:dyDescent="0.25">
      <c r="A103" s="5539"/>
      <c r="B103" s="5606"/>
      <c r="C103" s="5542"/>
      <c r="D103" s="5574"/>
      <c r="E103" s="3618"/>
      <c r="F103" s="5590"/>
      <c r="G103" s="5579"/>
      <c r="H103" s="5603"/>
      <c r="I103" s="3605"/>
      <c r="J103" s="3756"/>
      <c r="K103" s="3603" t="s">
        <v>29</v>
      </c>
      <c r="L103" s="3773">
        <f>SUM(L102)</f>
        <v>0</v>
      </c>
      <c r="M103" s="5618"/>
      <c r="N103" s="5656"/>
      <c r="O103" s="5613"/>
    </row>
    <row r="104" spans="1:18" ht="15.75" customHeight="1" x14ac:dyDescent="0.2">
      <c r="A104" s="5559" t="s">
        <v>33</v>
      </c>
      <c r="B104" s="5575" t="s">
        <v>33</v>
      </c>
      <c r="C104" s="5607" t="s">
        <v>80</v>
      </c>
      <c r="D104" s="5624" t="s">
        <v>101</v>
      </c>
      <c r="E104" s="3776"/>
      <c r="F104" s="5681" t="s">
        <v>1313</v>
      </c>
      <c r="G104" s="5577" t="s">
        <v>1307</v>
      </c>
      <c r="H104" s="5580" t="s">
        <v>40</v>
      </c>
      <c r="I104" s="3774" t="s">
        <v>1162</v>
      </c>
      <c r="J104" s="3781" t="s">
        <v>93</v>
      </c>
      <c r="K104" s="3763" t="s">
        <v>154</v>
      </c>
      <c r="L104" s="3780">
        <v>0</v>
      </c>
      <c r="M104" s="3779" t="s">
        <v>1311</v>
      </c>
      <c r="N104" s="3778" t="s">
        <v>1310</v>
      </c>
      <c r="O104" s="3777"/>
    </row>
    <row r="105" spans="1:18" ht="15.75" customHeight="1" thickBot="1" x14ac:dyDescent="0.25">
      <c r="A105" s="5560"/>
      <c r="B105" s="5576"/>
      <c r="C105" s="5608"/>
      <c r="D105" s="5626"/>
      <c r="E105" s="3776"/>
      <c r="F105" s="5682"/>
      <c r="G105" s="5579"/>
      <c r="H105" s="5580"/>
      <c r="I105" s="3757"/>
      <c r="J105" s="3631"/>
      <c r="K105" s="3755" t="s">
        <v>29</v>
      </c>
      <c r="L105" s="3773">
        <f>SUM(L104)</f>
        <v>0</v>
      </c>
      <c r="M105" s="3766"/>
      <c r="N105" s="3752"/>
      <c r="O105" s="3599"/>
    </row>
    <row r="106" spans="1:18" ht="19.5" customHeight="1" x14ac:dyDescent="0.2">
      <c r="A106" s="5559" t="s">
        <v>33</v>
      </c>
      <c r="B106" s="5575" t="s">
        <v>33</v>
      </c>
      <c r="C106" s="5607" t="s">
        <v>80</v>
      </c>
      <c r="D106" s="5624" t="s">
        <v>97</v>
      </c>
      <c r="E106" s="3765"/>
      <c r="F106" s="5627" t="s">
        <v>1312</v>
      </c>
      <c r="G106" s="5577" t="s">
        <v>1307</v>
      </c>
      <c r="H106" s="5580"/>
      <c r="I106" s="3774" t="s">
        <v>1162</v>
      </c>
      <c r="J106" s="3625" t="s">
        <v>93</v>
      </c>
      <c r="K106" s="3763" t="s">
        <v>154</v>
      </c>
      <c r="L106" s="3623">
        <v>0</v>
      </c>
      <c r="M106" s="3775" t="s">
        <v>1311</v>
      </c>
      <c r="N106" s="3771" t="s">
        <v>1310</v>
      </c>
      <c r="O106" s="3770"/>
    </row>
    <row r="107" spans="1:18" ht="15.75" customHeight="1" thickBot="1" x14ac:dyDescent="0.25">
      <c r="A107" s="5560"/>
      <c r="B107" s="5576"/>
      <c r="C107" s="5608"/>
      <c r="D107" s="5626"/>
      <c r="E107" s="3758"/>
      <c r="F107" s="5629"/>
      <c r="G107" s="5579"/>
      <c r="H107" s="5580"/>
      <c r="I107" s="3774"/>
      <c r="J107" s="3636"/>
      <c r="K107" s="3755" t="s">
        <v>29</v>
      </c>
      <c r="L107" s="3773">
        <f>SUM(L106)</f>
        <v>0</v>
      </c>
      <c r="M107" s="3772"/>
      <c r="N107" s="3771"/>
      <c r="O107" s="3770"/>
    </row>
    <row r="108" spans="1:18" ht="15.75" customHeight="1" x14ac:dyDescent="0.2">
      <c r="A108" s="5559" t="s">
        <v>33</v>
      </c>
      <c r="B108" s="5575" t="s">
        <v>33</v>
      </c>
      <c r="C108" s="5607" t="s">
        <v>80</v>
      </c>
      <c r="D108" s="5624" t="s">
        <v>91</v>
      </c>
      <c r="E108" s="3765"/>
      <c r="F108" s="5627" t="s">
        <v>1309</v>
      </c>
      <c r="G108" s="5577" t="s">
        <v>1307</v>
      </c>
      <c r="H108" s="5580"/>
      <c r="I108" s="3764" t="s">
        <v>1162</v>
      </c>
      <c r="J108" s="3625" t="s">
        <v>93</v>
      </c>
      <c r="K108" s="3763" t="s">
        <v>118</v>
      </c>
      <c r="L108" s="3769">
        <v>30</v>
      </c>
      <c r="M108" s="3768"/>
      <c r="N108" s="3760"/>
      <c r="O108" s="3759"/>
    </row>
    <row r="109" spans="1:18" ht="18" customHeight="1" thickBot="1" x14ac:dyDescent="0.25">
      <c r="A109" s="5560"/>
      <c r="B109" s="5576"/>
      <c r="C109" s="5608"/>
      <c r="D109" s="5626"/>
      <c r="E109" s="3758"/>
      <c r="F109" s="5629"/>
      <c r="G109" s="5579"/>
      <c r="H109" s="5580"/>
      <c r="I109" s="3757"/>
      <c r="J109" s="3756"/>
      <c r="K109" s="3755" t="s">
        <v>29</v>
      </c>
      <c r="L109" s="3767">
        <f>SUM(L108)</f>
        <v>30</v>
      </c>
      <c r="M109" s="3766"/>
      <c r="N109" s="3752"/>
      <c r="O109" s="3599"/>
    </row>
    <row r="110" spans="1:18" ht="12.75" customHeight="1" thickBot="1" x14ac:dyDescent="0.25">
      <c r="A110" s="5559" t="s">
        <v>33</v>
      </c>
      <c r="B110" s="5575" t="s">
        <v>33</v>
      </c>
      <c r="C110" s="5607" t="s">
        <v>80</v>
      </c>
      <c r="D110" s="5624" t="s">
        <v>88</v>
      </c>
      <c r="E110" s="3765"/>
      <c r="F110" s="5627" t="s">
        <v>1308</v>
      </c>
      <c r="G110" s="5577" t="s">
        <v>1307</v>
      </c>
      <c r="H110" s="5580"/>
      <c r="I110" s="3764" t="s">
        <v>809</v>
      </c>
      <c r="J110" s="3715" t="s">
        <v>57</v>
      </c>
      <c r="K110" s="3763" t="s">
        <v>118</v>
      </c>
      <c r="L110" s="3762">
        <v>25</v>
      </c>
      <c r="M110" s="3761"/>
      <c r="N110" s="3760"/>
      <c r="O110" s="3759"/>
      <c r="P110" s="3609"/>
    </row>
    <row r="111" spans="1:18" ht="18" customHeight="1" thickBot="1" x14ac:dyDescent="0.25">
      <c r="A111" s="5560"/>
      <c r="B111" s="5576"/>
      <c r="C111" s="5608"/>
      <c r="D111" s="5626"/>
      <c r="E111" s="3758"/>
      <c r="F111" s="5629"/>
      <c r="G111" s="5579"/>
      <c r="H111" s="5581"/>
      <c r="I111" s="3757"/>
      <c r="J111" s="3756"/>
      <c r="K111" s="3755" t="s">
        <v>29</v>
      </c>
      <c r="L111" s="3754">
        <f>SUM(L110)</f>
        <v>25</v>
      </c>
      <c r="M111" s="3753"/>
      <c r="N111" s="3752"/>
      <c r="O111" s="3599"/>
    </row>
    <row r="112" spans="1:18" ht="19.5" customHeight="1" x14ac:dyDescent="0.2">
      <c r="A112" s="5567" t="s">
        <v>33</v>
      </c>
      <c r="B112" s="5570" t="s">
        <v>33</v>
      </c>
      <c r="C112" s="3751" t="s">
        <v>68</v>
      </c>
      <c r="D112" s="5657" t="s">
        <v>1306</v>
      </c>
      <c r="E112" s="5657"/>
      <c r="F112" s="5658"/>
      <c r="G112" s="5577" t="s">
        <v>1297</v>
      </c>
      <c r="H112" s="5616" t="s">
        <v>40</v>
      </c>
      <c r="I112" s="3750" t="s">
        <v>1292</v>
      </c>
      <c r="J112" s="3625" t="s">
        <v>93</v>
      </c>
      <c r="K112" s="3749" t="s">
        <v>118</v>
      </c>
      <c r="L112" s="3655">
        <f>L117+L121+L125</f>
        <v>1328.7</v>
      </c>
      <c r="M112" s="5643" t="s">
        <v>1305</v>
      </c>
      <c r="N112" s="3748" t="s">
        <v>75</v>
      </c>
      <c r="O112" s="3747">
        <v>40</v>
      </c>
      <c r="Q112" s="3651"/>
      <c r="R112" s="3642"/>
    </row>
    <row r="113" spans="1:26" ht="20.25" customHeight="1" x14ac:dyDescent="0.2">
      <c r="A113" s="5568"/>
      <c r="B113" s="5571"/>
      <c r="C113" s="3744"/>
      <c r="D113" s="5659"/>
      <c r="E113" s="5659"/>
      <c r="F113" s="5660"/>
      <c r="G113" s="5578"/>
      <c r="H113" s="5580"/>
      <c r="I113" s="3743"/>
      <c r="J113" s="3715" t="s">
        <v>57</v>
      </c>
      <c r="K113" s="3742" t="s">
        <v>133</v>
      </c>
      <c r="L113" s="3741">
        <f>L123</f>
        <v>120.4</v>
      </c>
      <c r="M113" s="5644"/>
      <c r="N113" s="5692"/>
      <c r="O113" s="5641"/>
      <c r="Q113" s="3651"/>
      <c r="R113" s="3642"/>
    </row>
    <row r="114" spans="1:26" ht="18.75" customHeight="1" x14ac:dyDescent="0.2">
      <c r="A114" s="5568"/>
      <c r="B114" s="5571"/>
      <c r="C114" s="3744"/>
      <c r="D114" s="5659"/>
      <c r="E114" s="5659"/>
      <c r="F114" s="5660"/>
      <c r="G114" s="5578"/>
      <c r="H114" s="5580"/>
      <c r="I114" s="3743"/>
      <c r="J114" s="3636"/>
      <c r="K114" s="3746" t="s">
        <v>36</v>
      </c>
      <c r="L114" s="3745">
        <f>L118</f>
        <v>3316.1</v>
      </c>
      <c r="M114" s="5644"/>
      <c r="N114" s="5693"/>
      <c r="O114" s="5642"/>
      <c r="Q114" s="3651"/>
      <c r="R114" s="3642"/>
    </row>
    <row r="115" spans="1:26" ht="12.75" customHeight="1" x14ac:dyDescent="0.2">
      <c r="A115" s="5568"/>
      <c r="B115" s="5571"/>
      <c r="C115" s="3744"/>
      <c r="D115" s="5659"/>
      <c r="E115" s="5659"/>
      <c r="F115" s="5660"/>
      <c r="G115" s="5578"/>
      <c r="H115" s="5580"/>
      <c r="I115" s="3743"/>
      <c r="J115" s="3636"/>
      <c r="K115" s="3742" t="s">
        <v>134</v>
      </c>
      <c r="L115" s="3741">
        <f>L119+L122</f>
        <v>0</v>
      </c>
      <c r="M115" s="5644"/>
      <c r="N115" s="5693"/>
      <c r="O115" s="5642"/>
      <c r="Q115" s="3651"/>
      <c r="R115" s="3642"/>
    </row>
    <row r="116" spans="1:26" ht="23.25" customHeight="1" thickBot="1" x14ac:dyDescent="0.25">
      <c r="A116" s="5569"/>
      <c r="B116" s="5572"/>
      <c r="C116" s="3740"/>
      <c r="D116" s="5661"/>
      <c r="E116" s="5661"/>
      <c r="F116" s="5662"/>
      <c r="G116" s="5579"/>
      <c r="H116" s="5580"/>
      <c r="I116" s="3739"/>
      <c r="J116" s="3631"/>
      <c r="K116" s="3738" t="s">
        <v>29</v>
      </c>
      <c r="L116" s="3737">
        <f>SUM(L112:L115)</f>
        <v>4765.2</v>
      </c>
      <c r="M116" s="5645"/>
      <c r="N116" s="5693"/>
      <c r="O116" s="5642"/>
      <c r="Q116" s="3643"/>
      <c r="R116" s="3736"/>
    </row>
    <row r="117" spans="1:26" ht="17.25" customHeight="1" x14ac:dyDescent="0.2">
      <c r="A117" s="5561" t="s">
        <v>33</v>
      </c>
      <c r="B117" s="5564" t="s">
        <v>33</v>
      </c>
      <c r="C117" s="3670" t="s">
        <v>68</v>
      </c>
      <c r="D117" s="5573" t="s">
        <v>33</v>
      </c>
      <c r="E117" s="3698"/>
      <c r="F117" s="5589" t="s">
        <v>1304</v>
      </c>
      <c r="G117" s="5577" t="s">
        <v>1297</v>
      </c>
      <c r="H117" s="5580"/>
      <c r="I117" s="5586" t="s">
        <v>809</v>
      </c>
      <c r="J117" s="4110" t="s">
        <v>57</v>
      </c>
      <c r="K117" s="3624" t="s">
        <v>118</v>
      </c>
      <c r="L117" s="3640">
        <v>1202</v>
      </c>
      <c r="M117" s="3735" t="s">
        <v>1303</v>
      </c>
      <c r="N117" s="3734" t="s">
        <v>1302</v>
      </c>
      <c r="O117" s="3733">
        <v>5</v>
      </c>
      <c r="P117" s="3609"/>
      <c r="R117" s="3609"/>
      <c r="Z117" s="3610"/>
    </row>
    <row r="118" spans="1:26" ht="22.5" customHeight="1" x14ac:dyDescent="0.2">
      <c r="A118" s="5562"/>
      <c r="B118" s="5565"/>
      <c r="C118" s="3650"/>
      <c r="D118" s="5582"/>
      <c r="E118" s="3698"/>
      <c r="F118" s="5590"/>
      <c r="G118" s="5578"/>
      <c r="H118" s="5580"/>
      <c r="I118" s="5587"/>
      <c r="J118" s="4818"/>
      <c r="K118" s="3732" t="s">
        <v>36</v>
      </c>
      <c r="L118" s="3731">
        <v>3316.1</v>
      </c>
      <c r="M118" s="3730" t="s">
        <v>1301</v>
      </c>
      <c r="N118" s="3729" t="s">
        <v>434</v>
      </c>
      <c r="O118" s="3728">
        <v>400</v>
      </c>
      <c r="P118" s="3722"/>
      <c r="R118" s="3610"/>
    </row>
    <row r="119" spans="1:26" ht="15.75" customHeight="1" thickBot="1" x14ac:dyDescent="0.25">
      <c r="A119" s="5562"/>
      <c r="B119" s="5565"/>
      <c r="C119" s="3650"/>
      <c r="D119" s="5582"/>
      <c r="E119" s="3698"/>
      <c r="F119" s="5590"/>
      <c r="G119" s="5578"/>
      <c r="H119" s="5580"/>
      <c r="I119" s="5587"/>
      <c r="J119" s="4818"/>
      <c r="K119" s="3727" t="s">
        <v>134</v>
      </c>
      <c r="L119" s="3726">
        <v>0</v>
      </c>
      <c r="M119" s="3725"/>
      <c r="N119" s="3724"/>
      <c r="O119" s="3723"/>
      <c r="P119" s="3722"/>
    </row>
    <row r="120" spans="1:26" ht="16.5" customHeight="1" thickBot="1" x14ac:dyDescent="0.25">
      <c r="A120" s="5563"/>
      <c r="B120" s="5566"/>
      <c r="C120" s="3699"/>
      <c r="D120" s="5574"/>
      <c r="E120" s="3698"/>
      <c r="F120" s="5591"/>
      <c r="G120" s="5579"/>
      <c r="H120" s="5580"/>
      <c r="I120" s="5588"/>
      <c r="J120" s="4111"/>
      <c r="K120" s="3721" t="s">
        <v>29</v>
      </c>
      <c r="L120" s="3720">
        <f>SUM(L117:L119)</f>
        <v>4518.1000000000004</v>
      </c>
      <c r="M120" s="3719"/>
      <c r="N120" s="3718"/>
      <c r="O120" s="3717"/>
    </row>
    <row r="121" spans="1:26" ht="21" customHeight="1" x14ac:dyDescent="0.2">
      <c r="A121" s="5561" t="s">
        <v>33</v>
      </c>
      <c r="B121" s="5564" t="s">
        <v>33</v>
      </c>
      <c r="C121" s="3670" t="s">
        <v>68</v>
      </c>
      <c r="D121" s="5573" t="s">
        <v>35</v>
      </c>
      <c r="E121" s="3698"/>
      <c r="F121" s="5589" t="s">
        <v>1300</v>
      </c>
      <c r="G121" s="5577" t="s">
        <v>1297</v>
      </c>
      <c r="H121" s="5580"/>
      <c r="I121" s="3716" t="s">
        <v>809</v>
      </c>
      <c r="J121" s="3715" t="s">
        <v>57</v>
      </c>
      <c r="K121" s="3714" t="s">
        <v>118</v>
      </c>
      <c r="L121" s="3623">
        <v>115.2</v>
      </c>
      <c r="M121" s="3713" t="s">
        <v>1299</v>
      </c>
      <c r="N121" s="3701" t="s">
        <v>434</v>
      </c>
      <c r="O121" s="3700">
        <v>160</v>
      </c>
      <c r="P121" s="3610"/>
    </row>
    <row r="122" spans="1:26" ht="21" customHeight="1" x14ac:dyDescent="0.2">
      <c r="A122" s="5562"/>
      <c r="B122" s="5565"/>
      <c r="C122" s="3650"/>
      <c r="D122" s="5582"/>
      <c r="E122" s="3698"/>
      <c r="F122" s="5590"/>
      <c r="G122" s="5578"/>
      <c r="H122" s="5580"/>
      <c r="I122" s="3703"/>
      <c r="J122" s="3712"/>
      <c r="K122" s="3615" t="s">
        <v>134</v>
      </c>
      <c r="L122" s="3711">
        <v>0</v>
      </c>
      <c r="M122" s="3707"/>
      <c r="N122" s="3706"/>
      <c r="O122" s="3705"/>
    </row>
    <row r="123" spans="1:26" ht="21.75" customHeight="1" thickBot="1" x14ac:dyDescent="0.25">
      <c r="A123" s="5562"/>
      <c r="B123" s="5565"/>
      <c r="C123" s="3650"/>
      <c r="D123" s="5582"/>
      <c r="E123" s="3698"/>
      <c r="F123" s="5590"/>
      <c r="G123" s="5578"/>
      <c r="H123" s="5580"/>
      <c r="I123" s="3703"/>
      <c r="J123" s="3710"/>
      <c r="K123" s="3709" t="s">
        <v>133</v>
      </c>
      <c r="L123" s="3708">
        <v>120.4</v>
      </c>
      <c r="M123" s="3707"/>
      <c r="N123" s="3706"/>
      <c r="O123" s="3705"/>
    </row>
    <row r="124" spans="1:26" ht="14.25" customHeight="1" thickBot="1" x14ac:dyDescent="0.25">
      <c r="A124" s="5563"/>
      <c r="B124" s="5566"/>
      <c r="C124" s="3699"/>
      <c r="D124" s="5574"/>
      <c r="E124" s="3698"/>
      <c r="F124" s="5591"/>
      <c r="G124" s="5579"/>
      <c r="H124" s="5580"/>
      <c r="I124" s="3697"/>
      <c r="J124" s="3704"/>
      <c r="K124" s="3695" t="s">
        <v>29</v>
      </c>
      <c r="L124" s="3694">
        <f>SUM(L121:L123)</f>
        <v>235.60000000000002</v>
      </c>
      <c r="M124" s="3693"/>
      <c r="N124" s="3692"/>
      <c r="O124" s="3691"/>
    </row>
    <row r="125" spans="1:26" ht="20.25" customHeight="1" thickBot="1" x14ac:dyDescent="0.25">
      <c r="A125" s="5561" t="s">
        <v>33</v>
      </c>
      <c r="B125" s="5564" t="s">
        <v>33</v>
      </c>
      <c r="C125" s="3670" t="s">
        <v>68</v>
      </c>
      <c r="D125" s="5573" t="s">
        <v>103</v>
      </c>
      <c r="E125" s="3698"/>
      <c r="F125" s="5589" t="s">
        <v>1298</v>
      </c>
      <c r="G125" s="5577" t="s">
        <v>1297</v>
      </c>
      <c r="H125" s="5580"/>
      <c r="I125" s="3703" t="s">
        <v>1162</v>
      </c>
      <c r="J125" s="3625" t="s">
        <v>93</v>
      </c>
      <c r="K125" s="3624" t="s">
        <v>118</v>
      </c>
      <c r="L125" s="3614">
        <v>11.5</v>
      </c>
      <c r="M125" s="3702" t="s">
        <v>1296</v>
      </c>
      <c r="N125" s="3701" t="s">
        <v>46</v>
      </c>
      <c r="O125" s="3700">
        <v>3</v>
      </c>
      <c r="P125" s="3609"/>
    </row>
    <row r="126" spans="1:26" ht="15.75" customHeight="1" thickBot="1" x14ac:dyDescent="0.25">
      <c r="A126" s="5563"/>
      <c r="B126" s="5566"/>
      <c r="C126" s="3699"/>
      <c r="D126" s="5574"/>
      <c r="E126" s="3698"/>
      <c r="F126" s="5591"/>
      <c r="G126" s="5579"/>
      <c r="H126" s="5581"/>
      <c r="I126" s="3697" t="s">
        <v>809</v>
      </c>
      <c r="J126" s="3696" t="s">
        <v>57</v>
      </c>
      <c r="K126" s="3695" t="s">
        <v>29</v>
      </c>
      <c r="L126" s="3694">
        <f>SUM(L125)</f>
        <v>11.5</v>
      </c>
      <c r="M126" s="3693"/>
      <c r="N126" s="3692"/>
      <c r="O126" s="3691"/>
    </row>
    <row r="127" spans="1:26" ht="24" customHeight="1" thickBot="1" x14ac:dyDescent="0.25">
      <c r="A127" s="3598" t="s">
        <v>33</v>
      </c>
      <c r="B127" s="3597" t="s">
        <v>33</v>
      </c>
      <c r="C127" s="5555" t="s">
        <v>34</v>
      </c>
      <c r="D127" s="5556"/>
      <c r="E127" s="5556"/>
      <c r="F127" s="5556"/>
      <c r="G127" s="5556"/>
      <c r="H127" s="5556"/>
      <c r="I127" s="5557"/>
      <c r="J127" s="5558"/>
      <c r="K127" s="3596" t="s">
        <v>29</v>
      </c>
      <c r="L127" s="3690">
        <f>SUM(L16,L44,L67,L85,L95,L116)</f>
        <v>46313.2</v>
      </c>
      <c r="M127" s="3689"/>
      <c r="N127" s="3688"/>
      <c r="O127" s="3687"/>
    </row>
    <row r="128" spans="1:26" ht="21" customHeight="1" thickBot="1" x14ac:dyDescent="0.25">
      <c r="A128" s="3598" t="s">
        <v>33</v>
      </c>
      <c r="B128" s="3597" t="s">
        <v>35</v>
      </c>
      <c r="C128" s="3686" t="s">
        <v>1295</v>
      </c>
      <c r="D128" s="3685"/>
      <c r="E128" s="3684"/>
      <c r="F128" s="3682"/>
      <c r="G128" s="3682"/>
      <c r="H128" s="3682"/>
      <c r="I128" s="3682"/>
      <c r="J128" s="3682"/>
      <c r="K128" s="3682"/>
      <c r="L128" s="3683"/>
      <c r="M128" s="3682"/>
      <c r="N128" s="3682"/>
      <c r="O128" s="3681"/>
    </row>
    <row r="129" spans="1:24" ht="39" thickBot="1" x14ac:dyDescent="0.25">
      <c r="A129" s="3680"/>
      <c r="B129" s="3671"/>
      <c r="C129" s="3679"/>
      <c r="D129" s="3678"/>
      <c r="E129" s="3677"/>
      <c r="F129" s="3676"/>
      <c r="G129" s="3676"/>
      <c r="H129" s="3676"/>
      <c r="I129" s="3676"/>
      <c r="J129" s="3676"/>
      <c r="K129" s="3676"/>
      <c r="L129" s="3675"/>
      <c r="M129" s="3674" t="s">
        <v>1294</v>
      </c>
      <c r="N129" s="3673" t="s">
        <v>434</v>
      </c>
      <c r="O129" s="3672">
        <v>270</v>
      </c>
    </row>
    <row r="130" spans="1:24" ht="26.45" customHeight="1" x14ac:dyDescent="0.2">
      <c r="A130" s="5537" t="s">
        <v>33</v>
      </c>
      <c r="B130" s="5633" t="s">
        <v>35</v>
      </c>
      <c r="C130" s="3670" t="s">
        <v>33</v>
      </c>
      <c r="D130" s="5595" t="s">
        <v>1293</v>
      </c>
      <c r="E130" s="5595"/>
      <c r="F130" s="5596"/>
      <c r="G130" s="5577" t="s">
        <v>115</v>
      </c>
      <c r="H130" s="5614" t="s">
        <v>40</v>
      </c>
      <c r="I130" s="3658" t="s">
        <v>1292</v>
      </c>
      <c r="J130" s="3669" t="s">
        <v>93</v>
      </c>
      <c r="K130" s="3656" t="s">
        <v>118</v>
      </c>
      <c r="L130" s="3655">
        <f>L134</f>
        <v>300</v>
      </c>
      <c r="M130" s="3668"/>
      <c r="N130" s="3667"/>
      <c r="O130" s="3666"/>
      <c r="Q130" s="3651"/>
      <c r="R130" s="3642"/>
    </row>
    <row r="131" spans="1:24" ht="23.25" customHeight="1" thickBot="1" x14ac:dyDescent="0.25">
      <c r="A131" s="5538"/>
      <c r="B131" s="5634"/>
      <c r="C131" s="3650"/>
      <c r="D131" s="5597"/>
      <c r="E131" s="5597"/>
      <c r="F131" s="5598"/>
      <c r="G131" s="5578"/>
      <c r="H131" s="5615"/>
      <c r="I131" s="3665"/>
      <c r="J131" s="3664" t="s">
        <v>57</v>
      </c>
      <c r="K131" s="3663" t="s">
        <v>36</v>
      </c>
      <c r="L131" s="3662">
        <f>L135+L138</f>
        <v>172.3</v>
      </c>
      <c r="M131" s="3661"/>
      <c r="N131" s="3660"/>
      <c r="O131" s="3659"/>
      <c r="Q131" s="3651"/>
      <c r="R131" s="3642"/>
    </row>
    <row r="132" spans="1:24" ht="20.25" customHeight="1" x14ac:dyDescent="0.2">
      <c r="A132" s="5538"/>
      <c r="B132" s="5634"/>
      <c r="C132" s="3650"/>
      <c r="D132" s="5597"/>
      <c r="E132" s="5597"/>
      <c r="F132" s="5598"/>
      <c r="G132" s="5578"/>
      <c r="H132" s="5615"/>
      <c r="I132" s="3658"/>
      <c r="J132" s="3657"/>
      <c r="K132" s="3656" t="s">
        <v>154</v>
      </c>
      <c r="L132" s="3655">
        <f>L137</f>
        <v>0</v>
      </c>
      <c r="M132" s="3654"/>
      <c r="N132" s="3653"/>
      <c r="O132" s="3652"/>
      <c r="Q132" s="3651"/>
      <c r="R132" s="3642"/>
    </row>
    <row r="133" spans="1:24" ht="24" customHeight="1" thickBot="1" x14ac:dyDescent="0.25">
      <c r="A133" s="5539"/>
      <c r="B133" s="5635"/>
      <c r="C133" s="3650"/>
      <c r="D133" s="5599"/>
      <c r="E133" s="5599"/>
      <c r="F133" s="5600"/>
      <c r="G133" s="5578"/>
      <c r="H133" s="5615"/>
      <c r="I133" s="3649"/>
      <c r="J133" s="3631"/>
      <c r="K133" s="3648" t="s">
        <v>29</v>
      </c>
      <c r="L133" s="3647">
        <f>SUM(L130:L132)</f>
        <v>472.3</v>
      </c>
      <c r="M133" s="3646"/>
      <c r="N133" s="3645"/>
      <c r="O133" s="3644"/>
      <c r="Q133" s="3643"/>
      <c r="R133" s="3642"/>
    </row>
    <row r="134" spans="1:24" ht="21" customHeight="1" x14ac:dyDescent="0.2">
      <c r="A134" s="5537" t="s">
        <v>33</v>
      </c>
      <c r="B134" s="5604" t="s">
        <v>35</v>
      </c>
      <c r="C134" s="5630" t="s">
        <v>33</v>
      </c>
      <c r="D134" s="5573" t="s">
        <v>33</v>
      </c>
      <c r="E134" s="5583"/>
      <c r="F134" s="5592" t="s">
        <v>1291</v>
      </c>
      <c r="G134" s="5578"/>
      <c r="H134" s="5615"/>
      <c r="I134" s="3626" t="s">
        <v>809</v>
      </c>
      <c r="J134" s="3625" t="s">
        <v>57</v>
      </c>
      <c r="K134" s="3624" t="s">
        <v>118</v>
      </c>
      <c r="L134" s="3640">
        <v>300</v>
      </c>
      <c r="M134" s="3639"/>
      <c r="N134" s="3638"/>
      <c r="O134" s="3637"/>
      <c r="P134" s="3609"/>
    </row>
    <row r="135" spans="1:24" ht="20.25" customHeight="1" x14ac:dyDescent="0.2">
      <c r="A135" s="5538"/>
      <c r="B135" s="5605"/>
      <c r="C135" s="5631"/>
      <c r="D135" s="5582"/>
      <c r="E135" s="5584"/>
      <c r="F135" s="5593"/>
      <c r="G135" s="5578"/>
      <c r="H135" s="5615"/>
      <c r="I135" s="3617"/>
      <c r="J135" s="3636"/>
      <c r="K135" s="3615" t="s">
        <v>36</v>
      </c>
      <c r="L135" s="3635">
        <v>139</v>
      </c>
      <c r="M135" s="3634" t="s">
        <v>1290</v>
      </c>
      <c r="N135" s="3633" t="s">
        <v>434</v>
      </c>
      <c r="O135" s="3632">
        <v>50</v>
      </c>
      <c r="P135" s="3609"/>
    </row>
    <row r="136" spans="1:24" ht="20.25" customHeight="1" thickBot="1" x14ac:dyDescent="0.25">
      <c r="A136" s="5539"/>
      <c r="B136" s="5606"/>
      <c r="C136" s="5632"/>
      <c r="D136" s="5574"/>
      <c r="E136" s="5584"/>
      <c r="F136" s="5594"/>
      <c r="G136" s="5578"/>
      <c r="H136" s="5615"/>
      <c r="I136" s="3605"/>
      <c r="J136" s="3631"/>
      <c r="K136" s="3603" t="s">
        <v>29</v>
      </c>
      <c r="L136" s="3630">
        <f>SUM(L134:L135)</f>
        <v>439</v>
      </c>
      <c r="M136" s="3629"/>
      <c r="N136" s="3628"/>
      <c r="O136" s="3627"/>
    </row>
    <row r="137" spans="1:24" ht="27" customHeight="1" x14ac:dyDescent="0.2">
      <c r="A137" s="5537" t="s">
        <v>33</v>
      </c>
      <c r="B137" s="5604" t="s">
        <v>35</v>
      </c>
      <c r="C137" s="5541" t="s">
        <v>33</v>
      </c>
      <c r="D137" s="5573" t="s">
        <v>35</v>
      </c>
      <c r="E137" s="5584"/>
      <c r="F137" s="5592" t="s">
        <v>1289</v>
      </c>
      <c r="G137" s="5578"/>
      <c r="H137" s="5615"/>
      <c r="I137" s="3626" t="s">
        <v>1162</v>
      </c>
      <c r="J137" s="3625" t="s">
        <v>93</v>
      </c>
      <c r="K137" s="3624" t="s">
        <v>154</v>
      </c>
      <c r="L137" s="3623">
        <v>0</v>
      </c>
      <c r="M137" s="3622" t="s">
        <v>1288</v>
      </c>
      <c r="N137" s="3621" t="s">
        <v>434</v>
      </c>
      <c r="O137" s="3620">
        <v>270</v>
      </c>
      <c r="P137" s="3610"/>
    </row>
    <row r="138" spans="1:24" ht="27" customHeight="1" thickBot="1" x14ac:dyDescent="0.25">
      <c r="A138" s="5538"/>
      <c r="B138" s="5605"/>
      <c r="C138" s="5541"/>
      <c r="D138" s="5582"/>
      <c r="E138" s="5584"/>
      <c r="F138" s="5593"/>
      <c r="G138" s="5578"/>
      <c r="H138" s="5615"/>
      <c r="I138" s="3617" t="s">
        <v>809</v>
      </c>
      <c r="J138" s="3616" t="s">
        <v>57</v>
      </c>
      <c r="K138" s="3615" t="s">
        <v>36</v>
      </c>
      <c r="L138" s="3614">
        <v>33.299999999999997</v>
      </c>
      <c r="M138" s="3613" t="s">
        <v>1287</v>
      </c>
      <c r="N138" s="3612" t="s">
        <v>1286</v>
      </c>
      <c r="O138" s="3611" t="s">
        <v>1285</v>
      </c>
      <c r="P138" s="3610"/>
      <c r="X138" s="3609"/>
    </row>
    <row r="139" spans="1:24" ht="23.25" customHeight="1" thickBot="1" x14ac:dyDescent="0.25">
      <c r="A139" s="5539"/>
      <c r="B139" s="5606"/>
      <c r="C139" s="5542"/>
      <c r="D139" s="5574"/>
      <c r="E139" s="5585"/>
      <c r="F139" s="5594"/>
      <c r="G139" s="5579"/>
      <c r="H139" s="5615"/>
      <c r="I139" s="3605"/>
      <c r="J139" s="3604"/>
      <c r="K139" s="3603" t="s">
        <v>29</v>
      </c>
      <c r="L139" s="3602">
        <f>SUM(L137+L138)</f>
        <v>33.299999999999997</v>
      </c>
      <c r="M139" s="3601"/>
      <c r="N139" s="3600"/>
      <c r="O139" s="3599"/>
    </row>
    <row r="140" spans="1:24" ht="23.25" customHeight="1" thickBot="1" x14ac:dyDescent="0.25">
      <c r="A140" s="3598" t="s">
        <v>33</v>
      </c>
      <c r="B140" s="3597" t="s">
        <v>35</v>
      </c>
      <c r="C140" s="5555" t="s">
        <v>34</v>
      </c>
      <c r="D140" s="5556"/>
      <c r="E140" s="5556"/>
      <c r="F140" s="5556"/>
      <c r="G140" s="5556"/>
      <c r="H140" s="5556"/>
      <c r="I140" s="5557"/>
      <c r="J140" s="5558"/>
      <c r="K140" s="3596" t="s">
        <v>29</v>
      </c>
      <c r="L140" s="3595">
        <f>L133</f>
        <v>472.3</v>
      </c>
      <c r="M140" s="3594"/>
      <c r="N140" s="3593"/>
      <c r="O140" s="3592"/>
    </row>
    <row r="141" spans="1:24" ht="21" customHeight="1" thickBot="1" x14ac:dyDescent="0.25">
      <c r="A141" s="3591" t="s">
        <v>33</v>
      </c>
      <c r="B141" s="5379" t="s">
        <v>684</v>
      </c>
      <c r="C141" s="5380"/>
      <c r="D141" s="5380"/>
      <c r="E141" s="5380"/>
      <c r="F141" s="5380"/>
      <c r="G141" s="5380"/>
      <c r="H141" s="5380"/>
      <c r="I141" s="5380"/>
      <c r="J141" s="5380"/>
      <c r="K141" s="5381"/>
      <c r="L141" s="3590">
        <f>SUM(L127,L140)</f>
        <v>46785.5</v>
      </c>
      <c r="M141" s="3589"/>
      <c r="N141" s="3588"/>
      <c r="O141" s="3587"/>
    </row>
    <row r="142" spans="1:24" ht="19.5" customHeight="1" thickBot="1" x14ac:dyDescent="0.25">
      <c r="A142" s="5619" t="s">
        <v>30</v>
      </c>
      <c r="B142" s="5620"/>
      <c r="C142" s="5620"/>
      <c r="D142" s="5620"/>
      <c r="E142" s="5620"/>
      <c r="F142" s="5620"/>
      <c r="G142" s="5620"/>
      <c r="H142" s="5620"/>
      <c r="I142" s="5620"/>
      <c r="J142" s="5620"/>
      <c r="K142" s="5621"/>
      <c r="L142" s="3586">
        <f>SUM(L141)</f>
        <v>46785.5</v>
      </c>
      <c r="M142" s="3585"/>
      <c r="N142" s="3584"/>
      <c r="O142" s="3583"/>
    </row>
    <row r="143" spans="1:24" ht="15" x14ac:dyDescent="0.2">
      <c r="A143" s="3581" t="s">
        <v>28</v>
      </c>
      <c r="B143" s="3581"/>
      <c r="C143" s="3581"/>
      <c r="D143" s="3581"/>
      <c r="E143" s="3581"/>
      <c r="F143" s="3581"/>
      <c r="G143" s="3581"/>
      <c r="H143" s="3582"/>
      <c r="I143" s="3581"/>
      <c r="J143" s="3581"/>
      <c r="K143" s="3581"/>
      <c r="L143" s="3581"/>
      <c r="M143" s="3581"/>
      <c r="N143" s="3580"/>
      <c r="O143" s="3579"/>
    </row>
    <row r="144" spans="1:24" ht="9" customHeight="1" x14ac:dyDescent="0.2">
      <c r="A144" s="3577"/>
      <c r="B144" s="3577"/>
      <c r="C144" s="3577"/>
      <c r="D144" s="3577"/>
      <c r="E144" s="3577"/>
      <c r="F144" s="3577"/>
      <c r="G144" s="3577"/>
      <c r="H144" s="3577"/>
      <c r="I144" s="3577"/>
      <c r="J144" s="3577"/>
      <c r="K144" s="3577"/>
      <c r="L144" s="3577"/>
      <c r="M144" s="3576"/>
      <c r="N144" s="3576"/>
      <c r="O144" s="3575"/>
    </row>
    <row r="145" spans="1:15" ht="32.25" hidden="1" customHeight="1" x14ac:dyDescent="0.2">
      <c r="A145" s="3577"/>
      <c r="B145" s="3577"/>
      <c r="C145" s="3577"/>
      <c r="D145" s="3577"/>
      <c r="E145" s="3577"/>
      <c r="F145" s="3577"/>
      <c r="G145" s="3577"/>
      <c r="H145" s="3577"/>
      <c r="I145" s="3577"/>
      <c r="J145" s="3577"/>
      <c r="K145" s="3577"/>
      <c r="L145" s="3577"/>
      <c r="M145" s="3576"/>
      <c r="N145" s="3576"/>
      <c r="O145" s="3575"/>
    </row>
    <row r="146" spans="1:15" ht="16.5" customHeight="1" x14ac:dyDescent="0.2">
      <c r="A146" s="5146" t="s">
        <v>27</v>
      </c>
      <c r="B146" s="5146"/>
      <c r="C146" s="5146"/>
      <c r="D146" s="5146"/>
      <c r="E146" s="5146"/>
      <c r="F146" s="5146"/>
      <c r="G146" s="5146"/>
      <c r="H146" s="5146"/>
      <c r="I146" s="5146"/>
      <c r="J146" s="5146"/>
      <c r="K146" s="5146"/>
      <c r="L146" s="5146"/>
      <c r="M146" s="3576"/>
      <c r="N146" s="3576"/>
      <c r="O146" s="3575"/>
    </row>
    <row r="147" spans="1:15" ht="16.5" customHeight="1" thickBot="1" x14ac:dyDescent="0.25">
      <c r="A147" s="26"/>
      <c r="B147" s="24"/>
      <c r="C147" s="24"/>
      <c r="D147" s="24"/>
      <c r="E147" s="24"/>
      <c r="F147" s="24"/>
      <c r="G147" s="25"/>
      <c r="H147" s="24"/>
      <c r="I147" s="24"/>
      <c r="J147" s="24"/>
      <c r="K147" s="15"/>
      <c r="L147" s="22" t="s">
        <v>26</v>
      </c>
      <c r="M147" s="3576"/>
      <c r="N147" s="3576"/>
      <c r="O147" s="3575"/>
    </row>
    <row r="148" spans="1:15" ht="42" customHeight="1" thickBot="1" x14ac:dyDescent="0.25">
      <c r="A148" s="20"/>
      <c r="B148" s="19"/>
      <c r="C148" s="4201" t="s">
        <v>1012</v>
      </c>
      <c r="D148" s="4201"/>
      <c r="E148" s="4201"/>
      <c r="F148" s="4201"/>
      <c r="G148" s="4201"/>
      <c r="H148" s="4201"/>
      <c r="I148" s="4201"/>
      <c r="J148" s="4201"/>
      <c r="K148" s="4201"/>
      <c r="L148" s="18" t="s">
        <v>24</v>
      </c>
      <c r="M148" s="3576"/>
      <c r="N148" s="3576"/>
      <c r="O148" s="3575"/>
    </row>
    <row r="149" spans="1:15" ht="16.5" customHeight="1" x14ac:dyDescent="0.2">
      <c r="A149" s="4630" t="s">
        <v>23</v>
      </c>
      <c r="B149" s="4631"/>
      <c r="C149" s="4631"/>
      <c r="D149" s="4631"/>
      <c r="E149" s="4631"/>
      <c r="F149" s="4631"/>
      <c r="G149" s="4631"/>
      <c r="H149" s="4631"/>
      <c r="I149" s="4631"/>
      <c r="J149" s="4631"/>
      <c r="K149" s="4632"/>
      <c r="L149" s="3578">
        <f>L150+L154</f>
        <v>19382.099999999999</v>
      </c>
      <c r="M149" s="3576"/>
      <c r="N149" s="3576"/>
      <c r="O149" s="3575"/>
    </row>
    <row r="150" spans="1:15" ht="16.5" customHeight="1" x14ac:dyDescent="0.2">
      <c r="A150" s="4633" t="s">
        <v>197</v>
      </c>
      <c r="B150" s="4634"/>
      <c r="C150" s="4634"/>
      <c r="D150" s="4634"/>
      <c r="E150" s="4634"/>
      <c r="F150" s="4634"/>
      <c r="G150" s="4634"/>
      <c r="H150" s="4634"/>
      <c r="I150" s="4634"/>
      <c r="J150" s="4634"/>
      <c r="K150" s="4635"/>
      <c r="L150" s="1885">
        <f>L151</f>
        <v>12084.2</v>
      </c>
      <c r="M150" s="3576"/>
      <c r="N150" s="3576"/>
      <c r="O150" s="3575"/>
    </row>
    <row r="151" spans="1:15" ht="16.5" customHeight="1" x14ac:dyDescent="0.2">
      <c r="A151" s="5552" t="s">
        <v>1011</v>
      </c>
      <c r="B151" s="5553"/>
      <c r="C151" s="5553"/>
      <c r="D151" s="5553"/>
      <c r="E151" s="5553"/>
      <c r="F151" s="5553"/>
      <c r="G151" s="5553"/>
      <c r="H151" s="5553"/>
      <c r="I151" s="5553"/>
      <c r="J151" s="5553"/>
      <c r="K151" s="5554"/>
      <c r="L151" s="1885">
        <f>L41+L63+L81+L91+L112+L130</f>
        <v>12084.2</v>
      </c>
      <c r="M151" s="3576"/>
      <c r="N151" s="3576"/>
      <c r="O151" s="3575"/>
    </row>
    <row r="152" spans="1:15" ht="16.5" customHeight="1" x14ac:dyDescent="0.2">
      <c r="A152" s="4633" t="s">
        <v>195</v>
      </c>
      <c r="B152" s="4634"/>
      <c r="C152" s="4634"/>
      <c r="D152" s="4634"/>
      <c r="E152" s="4639"/>
      <c r="F152" s="4639"/>
      <c r="G152" s="4639"/>
      <c r="H152" s="4639"/>
      <c r="I152" s="4639"/>
      <c r="J152" s="4639"/>
      <c r="K152" s="4640"/>
      <c r="L152" s="1885"/>
      <c r="M152" s="3576"/>
      <c r="N152" s="3576"/>
      <c r="O152" s="3575"/>
    </row>
    <row r="153" spans="1:15" ht="27" customHeight="1" x14ac:dyDescent="0.2">
      <c r="A153" s="4633" t="s">
        <v>194</v>
      </c>
      <c r="B153" s="4634"/>
      <c r="C153" s="4634"/>
      <c r="D153" s="4634"/>
      <c r="E153" s="4634"/>
      <c r="F153" s="4634"/>
      <c r="G153" s="4634"/>
      <c r="H153" s="4634"/>
      <c r="I153" s="4634"/>
      <c r="J153" s="4634"/>
      <c r="K153" s="4635"/>
      <c r="L153" s="1885">
        <v>0</v>
      </c>
      <c r="M153" s="3576"/>
      <c r="N153" s="3576"/>
      <c r="O153" s="3575"/>
    </row>
    <row r="154" spans="1:15" ht="16.5" customHeight="1" x14ac:dyDescent="0.2">
      <c r="A154" s="5552" t="s">
        <v>18</v>
      </c>
      <c r="B154" s="5553"/>
      <c r="C154" s="5553"/>
      <c r="D154" s="5553"/>
      <c r="E154" s="5553"/>
      <c r="F154" s="5553"/>
      <c r="G154" s="5553"/>
      <c r="H154" s="5553"/>
      <c r="I154" s="5553"/>
      <c r="J154" s="5553"/>
      <c r="K154" s="5554"/>
      <c r="L154" s="1887">
        <f>L155+L156</f>
        <v>7297.9</v>
      </c>
      <c r="M154" s="3576"/>
      <c r="N154" s="3576"/>
      <c r="O154" s="3575"/>
    </row>
    <row r="155" spans="1:15" ht="16.5" customHeight="1" x14ac:dyDescent="0.2">
      <c r="A155" s="4633" t="s">
        <v>193</v>
      </c>
      <c r="B155" s="4634"/>
      <c r="C155" s="4634"/>
      <c r="D155" s="4634"/>
      <c r="E155" s="4639"/>
      <c r="F155" s="4639"/>
      <c r="G155" s="4639"/>
      <c r="H155" s="4639"/>
      <c r="I155" s="4639"/>
      <c r="J155" s="4639"/>
      <c r="K155" s="4640"/>
      <c r="L155" s="1887">
        <f>L15+L42+L64+L83+L92+L113</f>
        <v>1479.7000000000003</v>
      </c>
      <c r="M155" s="3576"/>
      <c r="N155" s="3576"/>
      <c r="O155" s="3575"/>
    </row>
    <row r="156" spans="1:15" ht="16.5" customHeight="1" x14ac:dyDescent="0.2">
      <c r="A156" s="4633" t="s">
        <v>192</v>
      </c>
      <c r="B156" s="4634"/>
      <c r="C156" s="4634"/>
      <c r="D156" s="4634"/>
      <c r="E156" s="4639"/>
      <c r="F156" s="4639"/>
      <c r="G156" s="4639"/>
      <c r="H156" s="4639"/>
      <c r="I156" s="4639"/>
      <c r="J156" s="4639"/>
      <c r="K156" s="4640"/>
      <c r="L156" s="1887">
        <f>L13+L65+L82+L114+L131</f>
        <v>5818.2</v>
      </c>
      <c r="M156" s="3576"/>
      <c r="N156" s="3576"/>
      <c r="O156" s="3575"/>
    </row>
    <row r="157" spans="1:15" ht="16.5" customHeight="1" x14ac:dyDescent="0.2">
      <c r="A157" s="4633" t="s">
        <v>191</v>
      </c>
      <c r="B157" s="4634"/>
      <c r="C157" s="4634"/>
      <c r="D157" s="4634"/>
      <c r="E157" s="4639"/>
      <c r="F157" s="4639"/>
      <c r="G157" s="4639"/>
      <c r="H157" s="4639"/>
      <c r="I157" s="4639"/>
      <c r="J157" s="4639"/>
      <c r="K157" s="4640"/>
      <c r="L157" s="1885"/>
      <c r="M157" s="3576"/>
      <c r="N157" s="3576"/>
      <c r="O157" s="3575"/>
    </row>
    <row r="158" spans="1:15" ht="16.5" customHeight="1" x14ac:dyDescent="0.2">
      <c r="A158" s="4633" t="s">
        <v>190</v>
      </c>
      <c r="B158" s="4639"/>
      <c r="C158" s="4639"/>
      <c r="D158" s="4639"/>
      <c r="E158" s="4639"/>
      <c r="F158" s="4639"/>
      <c r="G158" s="4639"/>
      <c r="H158" s="4639"/>
      <c r="I158" s="4639"/>
      <c r="J158" s="4639"/>
      <c r="K158" s="4640"/>
      <c r="L158" s="1885"/>
      <c r="M158" s="3576"/>
      <c r="N158" s="3576"/>
      <c r="O158" s="3575"/>
    </row>
    <row r="159" spans="1:15" ht="16.5" customHeight="1" x14ac:dyDescent="0.2">
      <c r="A159" s="4633"/>
      <c r="B159" s="4634"/>
      <c r="C159" s="4634"/>
      <c r="D159" s="4634"/>
      <c r="E159" s="4639"/>
      <c r="F159" s="4639"/>
      <c r="G159" s="4639"/>
      <c r="H159" s="4639"/>
      <c r="I159" s="4639"/>
      <c r="J159" s="4639"/>
      <c r="K159" s="4640"/>
      <c r="L159" s="1885"/>
      <c r="M159" s="3576"/>
      <c r="N159" s="3576"/>
      <c r="O159" s="3575"/>
    </row>
    <row r="160" spans="1:15" ht="16.5" customHeight="1" x14ac:dyDescent="0.2">
      <c r="A160" s="4662" t="s">
        <v>188</v>
      </c>
      <c r="B160" s="4663"/>
      <c r="C160" s="4663"/>
      <c r="D160" s="4663"/>
      <c r="E160" s="4639"/>
      <c r="F160" s="4639"/>
      <c r="G160" s="4639"/>
      <c r="H160" s="4639"/>
      <c r="I160" s="4639"/>
      <c r="J160" s="4639"/>
      <c r="K160" s="4640"/>
      <c r="L160" s="1885"/>
      <c r="M160" s="3576"/>
      <c r="N160" s="3576"/>
      <c r="O160" s="3575"/>
    </row>
    <row r="161" spans="1:15" ht="16.5" customHeight="1" x14ac:dyDescent="0.2">
      <c r="A161" s="4633" t="s">
        <v>187</v>
      </c>
      <c r="B161" s="4639"/>
      <c r="C161" s="4639"/>
      <c r="D161" s="4639"/>
      <c r="E161" s="4639"/>
      <c r="F161" s="4639"/>
      <c r="G161" s="4639"/>
      <c r="H161" s="4639"/>
      <c r="I161" s="4639"/>
      <c r="J161" s="4639"/>
      <c r="K161" s="4640"/>
      <c r="L161" s="1885"/>
      <c r="M161" s="3576"/>
      <c r="N161" s="3576"/>
      <c r="O161" s="3575"/>
    </row>
    <row r="162" spans="1:15" ht="16.5" customHeight="1" x14ac:dyDescent="0.2">
      <c r="A162" s="5534" t="s">
        <v>186</v>
      </c>
      <c r="B162" s="5535"/>
      <c r="C162" s="5535"/>
      <c r="D162" s="5535"/>
      <c r="E162" s="5535"/>
      <c r="F162" s="5535"/>
      <c r="G162" s="5535"/>
      <c r="H162" s="5535"/>
      <c r="I162" s="5535"/>
      <c r="J162" s="5535"/>
      <c r="K162" s="5536"/>
      <c r="L162" s="1885"/>
      <c r="M162" s="3576"/>
      <c r="N162" s="3576"/>
      <c r="O162" s="3575"/>
    </row>
    <row r="163" spans="1:15" ht="16.5" customHeight="1" x14ac:dyDescent="0.2">
      <c r="A163" s="5534" t="s">
        <v>185</v>
      </c>
      <c r="B163" s="5535"/>
      <c r="C163" s="5535"/>
      <c r="D163" s="5535"/>
      <c r="E163" s="5535"/>
      <c r="F163" s="5535"/>
      <c r="G163" s="5535"/>
      <c r="H163" s="5535"/>
      <c r="I163" s="5535"/>
      <c r="J163" s="5535"/>
      <c r="K163" s="5536"/>
      <c r="L163" s="1885"/>
      <c r="M163" s="3576"/>
      <c r="N163" s="3576"/>
      <c r="O163" s="3575"/>
    </row>
    <row r="164" spans="1:15" ht="16.5" customHeight="1" x14ac:dyDescent="0.2">
      <c r="A164" s="4633" t="s">
        <v>8</v>
      </c>
      <c r="B164" s="4634"/>
      <c r="C164" s="4634"/>
      <c r="D164" s="4634"/>
      <c r="E164" s="4639"/>
      <c r="F164" s="4639"/>
      <c r="G164" s="4639"/>
      <c r="H164" s="4639"/>
      <c r="I164" s="4639"/>
      <c r="J164" s="4639"/>
      <c r="K164" s="4640"/>
      <c r="L164" s="1885"/>
      <c r="M164" s="3576"/>
      <c r="N164" s="3576"/>
      <c r="O164" s="3575"/>
    </row>
    <row r="165" spans="1:15" ht="16.5" customHeight="1" x14ac:dyDescent="0.2">
      <c r="A165" s="4633" t="s">
        <v>7</v>
      </c>
      <c r="B165" s="4634"/>
      <c r="C165" s="4634"/>
      <c r="D165" s="4634"/>
      <c r="E165" s="4639"/>
      <c r="F165" s="4639"/>
      <c r="G165" s="4639"/>
      <c r="H165" s="4639"/>
      <c r="I165" s="4639"/>
      <c r="J165" s="4639"/>
      <c r="K165" s="4640"/>
      <c r="L165" s="1885"/>
      <c r="M165" s="3576"/>
      <c r="N165" s="3576"/>
      <c r="O165" s="3575"/>
    </row>
    <row r="166" spans="1:15" ht="16.5" customHeight="1" thickBot="1" x14ac:dyDescent="0.25">
      <c r="A166" s="4633" t="s">
        <v>6</v>
      </c>
      <c r="B166" s="4634"/>
      <c r="C166" s="4634"/>
      <c r="D166" s="4634"/>
      <c r="E166" s="4634"/>
      <c r="F166" s="4634"/>
      <c r="G166" s="4634"/>
      <c r="H166" s="4634"/>
      <c r="I166" s="4634"/>
      <c r="J166" s="4634"/>
      <c r="K166" s="4635"/>
      <c r="L166" s="1885"/>
      <c r="M166" s="3576"/>
      <c r="N166" s="3576"/>
      <c r="O166" s="3575"/>
    </row>
    <row r="167" spans="1:15" ht="24.75" customHeight="1" thickBot="1" x14ac:dyDescent="0.25">
      <c r="A167" s="5531" t="s">
        <v>5</v>
      </c>
      <c r="B167" s="5532"/>
      <c r="C167" s="5532"/>
      <c r="D167" s="5532"/>
      <c r="E167" s="5532"/>
      <c r="F167" s="5532"/>
      <c r="G167" s="5532"/>
      <c r="H167" s="5532"/>
      <c r="I167" s="5532"/>
      <c r="J167" s="5532"/>
      <c r="K167" s="5533"/>
      <c r="L167" s="1884">
        <f>L168+L169</f>
        <v>27403.399999999998</v>
      </c>
      <c r="M167" s="3576"/>
      <c r="N167" s="3576"/>
      <c r="O167" s="3575"/>
    </row>
    <row r="168" spans="1:15" ht="16.5" customHeight="1" x14ac:dyDescent="0.2">
      <c r="A168" s="4678" t="s">
        <v>4</v>
      </c>
      <c r="B168" s="4679"/>
      <c r="C168" s="4679"/>
      <c r="D168" s="4679"/>
      <c r="E168" s="4680"/>
      <c r="F168" s="4680"/>
      <c r="G168" s="4680"/>
      <c r="H168" s="4680"/>
      <c r="I168" s="4680"/>
      <c r="J168" s="4680"/>
      <c r="K168" s="4681"/>
      <c r="L168" s="1883">
        <f>L14</f>
        <v>27403.399999999998</v>
      </c>
      <c r="M168" s="3576"/>
      <c r="N168" s="3576"/>
      <c r="O168" s="3575"/>
    </row>
    <row r="169" spans="1:15" ht="16.5" customHeight="1" thickBot="1" x14ac:dyDescent="0.25">
      <c r="A169" s="5549" t="s">
        <v>3</v>
      </c>
      <c r="B169" s="5550"/>
      <c r="C169" s="5550"/>
      <c r="D169" s="5550"/>
      <c r="E169" s="5550"/>
      <c r="F169" s="5550"/>
      <c r="G169" s="5550"/>
      <c r="H169" s="5550"/>
      <c r="I169" s="5550"/>
      <c r="J169" s="5550"/>
      <c r="K169" s="5551"/>
      <c r="L169" s="1880"/>
      <c r="M169" s="3576"/>
      <c r="N169" s="3576"/>
      <c r="O169" s="3575"/>
    </row>
    <row r="170" spans="1:15" ht="16.5" customHeight="1" thickBot="1" x14ac:dyDescent="0.25">
      <c r="A170" s="5528" t="s">
        <v>184</v>
      </c>
      <c r="B170" s="5529"/>
      <c r="C170" s="5529"/>
      <c r="D170" s="5529"/>
      <c r="E170" s="5529"/>
      <c r="F170" s="5529"/>
      <c r="G170" s="5529"/>
      <c r="H170" s="5529"/>
      <c r="I170" s="5529"/>
      <c r="J170" s="5529"/>
      <c r="K170" s="5530"/>
      <c r="L170" s="1882">
        <f>L149+L167</f>
        <v>46785.5</v>
      </c>
      <c r="M170" s="3576"/>
      <c r="N170" s="3576"/>
      <c r="O170" s="3575"/>
    </row>
    <row r="171" spans="1:15" ht="16.5" customHeight="1" x14ac:dyDescent="0.2">
      <c r="A171" s="5543" t="s">
        <v>1</v>
      </c>
      <c r="B171" s="5544"/>
      <c r="C171" s="5544"/>
      <c r="D171" s="5544"/>
      <c r="E171" s="5544"/>
      <c r="F171" s="5544"/>
      <c r="G171" s="5544"/>
      <c r="H171" s="5544"/>
      <c r="I171" s="5544"/>
      <c r="J171" s="5544"/>
      <c r="K171" s="5545"/>
      <c r="L171" s="1883"/>
      <c r="M171" s="3576"/>
      <c r="N171" s="3576"/>
      <c r="O171" s="3575"/>
    </row>
    <row r="172" spans="1:15" ht="16.5" customHeight="1" thickBot="1" x14ac:dyDescent="0.25">
      <c r="A172" s="5546" t="s">
        <v>0</v>
      </c>
      <c r="B172" s="5547"/>
      <c r="C172" s="5547"/>
      <c r="D172" s="5547"/>
      <c r="E172" s="5547"/>
      <c r="F172" s="5547"/>
      <c r="G172" s="5547"/>
      <c r="H172" s="5547"/>
      <c r="I172" s="5547"/>
      <c r="J172" s="5547"/>
      <c r="K172" s="5548"/>
      <c r="L172" s="1880">
        <v>6946.6</v>
      </c>
      <c r="M172" s="3576"/>
      <c r="N172" s="3576"/>
      <c r="O172" s="3575"/>
    </row>
    <row r="173" spans="1:15" ht="16.5" customHeight="1" x14ac:dyDescent="0.2">
      <c r="A173" s="3577"/>
      <c r="B173" s="3577"/>
      <c r="C173" s="3577"/>
      <c r="D173" s="3577"/>
      <c r="E173" s="3577"/>
      <c r="F173" s="3577"/>
      <c r="G173" s="3577"/>
      <c r="H173" s="3577"/>
      <c r="I173" s="3577"/>
      <c r="J173" s="3577"/>
      <c r="K173" s="3577"/>
      <c r="L173" s="3576"/>
      <c r="M173" s="3576"/>
      <c r="N173" s="3576"/>
      <c r="O173" s="3575"/>
    </row>
    <row r="174" spans="1:15" ht="16.5" customHeight="1" x14ac:dyDescent="0.2">
      <c r="A174" s="3577"/>
      <c r="B174" s="3577"/>
      <c r="C174" s="3577"/>
      <c r="D174" s="3577"/>
      <c r="E174" s="3577"/>
      <c r="F174" s="3577"/>
      <c r="G174" s="3577"/>
      <c r="H174" s="3577"/>
      <c r="I174" s="3577"/>
      <c r="J174" s="3577"/>
      <c r="K174" s="3577"/>
      <c r="L174" s="3576"/>
      <c r="M174" s="3576"/>
      <c r="N174" s="3576"/>
      <c r="O174" s="3575"/>
    </row>
    <row r="175" spans="1:15" ht="81" customHeight="1" x14ac:dyDescent="0.2">
      <c r="A175" s="3570"/>
      <c r="B175" s="3569"/>
      <c r="C175" s="3569"/>
      <c r="D175" s="3569"/>
      <c r="E175" s="3569"/>
      <c r="F175" s="3574"/>
      <c r="G175" s="3574"/>
      <c r="H175" s="3568"/>
    </row>
    <row r="176" spans="1:15" ht="33.75" customHeight="1" x14ac:dyDescent="0.2">
      <c r="A176" s="3570"/>
      <c r="B176" s="3569"/>
      <c r="C176" s="3569"/>
      <c r="D176" s="3569"/>
      <c r="E176" s="3569"/>
      <c r="F176" s="2738"/>
      <c r="G176" s="2738"/>
      <c r="H176" s="3568"/>
      <c r="I176" s="3573"/>
    </row>
    <row r="177" spans="1:9" x14ac:dyDescent="0.2">
      <c r="A177" s="3570"/>
      <c r="B177" s="3569"/>
      <c r="C177" s="3569"/>
      <c r="D177" s="3569"/>
      <c r="E177" s="3569"/>
      <c r="F177" s="3566"/>
      <c r="G177" s="3566"/>
      <c r="H177" s="3568"/>
      <c r="I177" s="3566"/>
    </row>
    <row r="178" spans="1:9" x14ac:dyDescent="0.2">
      <c r="A178" s="3570"/>
      <c r="B178" s="3569"/>
      <c r="C178" s="3569"/>
      <c r="D178" s="3569"/>
      <c r="E178" s="3569"/>
      <c r="F178" s="3567"/>
      <c r="G178" s="3567"/>
      <c r="H178" s="3568"/>
      <c r="I178" s="3567"/>
    </row>
    <row r="179" spans="1:9" x14ac:dyDescent="0.2">
      <c r="A179" s="3570"/>
      <c r="B179" s="3569"/>
      <c r="C179" s="3569"/>
      <c r="D179" s="3569"/>
      <c r="E179" s="3569"/>
      <c r="F179" s="3567"/>
      <c r="G179" s="3567"/>
      <c r="H179" s="3568"/>
      <c r="I179" s="3567"/>
    </row>
    <row r="180" spans="1:9" x14ac:dyDescent="0.2">
      <c r="A180" s="3570"/>
      <c r="B180" s="3569"/>
      <c r="C180" s="3569"/>
      <c r="D180" s="3569"/>
      <c r="E180" s="3569"/>
      <c r="F180" s="3567"/>
      <c r="G180" s="3567"/>
      <c r="H180" s="3568"/>
      <c r="I180" s="3567"/>
    </row>
    <row r="181" spans="1:9" ht="13.15" customHeight="1" x14ac:dyDescent="0.2">
      <c r="A181" s="3570"/>
      <c r="B181" s="3569"/>
      <c r="C181" s="3569"/>
      <c r="D181" s="3569"/>
      <c r="E181" s="3569"/>
      <c r="F181" s="3567"/>
      <c r="G181" s="3567"/>
      <c r="H181" s="3568"/>
      <c r="I181" s="3567"/>
    </row>
    <row r="182" spans="1:9" x14ac:dyDescent="0.2">
      <c r="A182" s="3570"/>
      <c r="B182" s="3569"/>
      <c r="C182" s="3569"/>
      <c r="D182" s="3569"/>
      <c r="E182" s="3569"/>
      <c r="F182" s="3572"/>
      <c r="G182" s="3572"/>
      <c r="H182" s="3568"/>
      <c r="I182" s="3572"/>
    </row>
    <row r="183" spans="1:9" x14ac:dyDescent="0.2">
      <c r="A183" s="3570"/>
      <c r="B183" s="3569"/>
      <c r="C183" s="3569"/>
      <c r="D183" s="3569"/>
      <c r="E183" s="3569"/>
      <c r="F183" s="3567"/>
      <c r="G183" s="3567"/>
      <c r="H183" s="3568"/>
      <c r="I183" s="3567"/>
    </row>
    <row r="184" spans="1:9" ht="13.15" customHeight="1" x14ac:dyDescent="0.2">
      <c r="A184" s="3570"/>
      <c r="B184" s="3569"/>
      <c r="C184" s="3569"/>
      <c r="D184" s="3569"/>
      <c r="E184" s="3569"/>
      <c r="F184" s="3567"/>
      <c r="G184" s="3567"/>
      <c r="H184" s="3571"/>
      <c r="I184" s="3567"/>
    </row>
    <row r="185" spans="1:9" ht="13.15" customHeight="1" x14ac:dyDescent="0.2">
      <c r="A185" s="3570"/>
      <c r="B185" s="3569"/>
      <c r="C185" s="3569"/>
      <c r="D185" s="3569"/>
      <c r="E185" s="3569"/>
      <c r="F185" s="3567"/>
      <c r="G185" s="3567"/>
      <c r="H185" s="3568"/>
      <c r="I185" s="3567"/>
    </row>
    <row r="186" spans="1:9" ht="13.15" customHeight="1" x14ac:dyDescent="0.2">
      <c r="A186" s="3570"/>
      <c r="B186" s="3569"/>
      <c r="C186" s="3569"/>
      <c r="D186" s="3569"/>
      <c r="E186" s="3569"/>
      <c r="F186" s="3567"/>
      <c r="G186" s="3567"/>
      <c r="H186" s="3568"/>
      <c r="I186" s="3567"/>
    </row>
    <row r="187" spans="1:9" x14ac:dyDescent="0.2">
      <c r="A187" s="3570"/>
      <c r="B187" s="3569"/>
      <c r="C187" s="3569"/>
      <c r="D187" s="3569"/>
      <c r="E187" s="3569"/>
      <c r="F187" s="3567"/>
      <c r="G187" s="3567"/>
      <c r="H187" s="3568"/>
      <c r="I187" s="3567"/>
    </row>
    <row r="188" spans="1:9" x14ac:dyDescent="0.2">
      <c r="F188" s="3567"/>
      <c r="G188" s="3567"/>
      <c r="I188" s="3567"/>
    </row>
    <row r="189" spans="1:9" x14ac:dyDescent="0.2">
      <c r="F189" s="3566"/>
      <c r="G189" s="3566"/>
      <c r="I189" s="3566"/>
    </row>
    <row r="190" spans="1:9" ht="13.9" customHeight="1" x14ac:dyDescent="0.2">
      <c r="F190" s="3567"/>
      <c r="G190" s="3567"/>
      <c r="I190" s="3567"/>
    </row>
    <row r="191" spans="1:9" x14ac:dyDescent="0.2">
      <c r="F191" s="3566"/>
      <c r="G191" s="3566"/>
      <c r="I191" s="3566"/>
    </row>
  </sheetData>
  <mergeCells count="356">
    <mergeCell ref="N45:N48"/>
    <mergeCell ref="H45:H48"/>
    <mergeCell ref="N27:N28"/>
    <mergeCell ref="N29:N30"/>
    <mergeCell ref="M25:M26"/>
    <mergeCell ref="M27:M28"/>
    <mergeCell ref="M29:M30"/>
    <mergeCell ref="A2:O2"/>
    <mergeCell ref="D34:D35"/>
    <mergeCell ref="D31:D33"/>
    <mergeCell ref="B13:B16"/>
    <mergeCell ref="A13:A16"/>
    <mergeCell ref="M19:M20"/>
    <mergeCell ref="O19:O20"/>
    <mergeCell ref="D27:D28"/>
    <mergeCell ref="O41:O44"/>
    <mergeCell ref="O29:O30"/>
    <mergeCell ref="M36:M37"/>
    <mergeCell ref="M38:M40"/>
    <mergeCell ref="H6:H8"/>
    <mergeCell ref="N25:N26"/>
    <mergeCell ref="O13:O16"/>
    <mergeCell ref="L6:L8"/>
    <mergeCell ref="N19:N20"/>
    <mergeCell ref="N23:N24"/>
    <mergeCell ref="N5:O5"/>
    <mergeCell ref="H17:H40"/>
    <mergeCell ref="I41:I44"/>
    <mergeCell ref="N41:N44"/>
    <mergeCell ref="M41:M44"/>
    <mergeCell ref="J6:J8"/>
    <mergeCell ref="W21:W22"/>
    <mergeCell ref="W34:W35"/>
    <mergeCell ref="H13:H16"/>
    <mergeCell ref="I13:I16"/>
    <mergeCell ref="M13:M16"/>
    <mergeCell ref="K6:K8"/>
    <mergeCell ref="B25:B26"/>
    <mergeCell ref="G25:G28"/>
    <mergeCell ref="G29:G33"/>
    <mergeCell ref="G34:G37"/>
    <mergeCell ref="F21:F22"/>
    <mergeCell ref="B6:B8"/>
    <mergeCell ref="C6:C8"/>
    <mergeCell ref="C21:C22"/>
    <mergeCell ref="E6:E8"/>
    <mergeCell ref="F6:F8"/>
    <mergeCell ref="C36:C37"/>
    <mergeCell ref="D29:D30"/>
    <mergeCell ref="C34:C35"/>
    <mergeCell ref="C23:C24"/>
    <mergeCell ref="C25:C26"/>
    <mergeCell ref="B31:B33"/>
    <mergeCell ref="B29:B30"/>
    <mergeCell ref="D19:D20"/>
    <mergeCell ref="O27:O28"/>
    <mergeCell ref="M7:M8"/>
    <mergeCell ref="D6:D8"/>
    <mergeCell ref="G6:G8"/>
    <mergeCell ref="G13:G16"/>
    <mergeCell ref="I6:I8"/>
    <mergeCell ref="N7:N8"/>
    <mergeCell ref="D13:F16"/>
    <mergeCell ref="A3:O3"/>
    <mergeCell ref="A4:O4"/>
    <mergeCell ref="A6:A8"/>
    <mergeCell ref="A27:A28"/>
    <mergeCell ref="A25:A26"/>
    <mergeCell ref="D21:D22"/>
    <mergeCell ref="M6:O6"/>
    <mergeCell ref="O7:O8"/>
    <mergeCell ref="R93:R94"/>
    <mergeCell ref="M82:M85"/>
    <mergeCell ref="N82:N85"/>
    <mergeCell ref="O82:O85"/>
    <mergeCell ref="S60:S62"/>
    <mergeCell ref="Q60:Q62"/>
    <mergeCell ref="H63:H67"/>
    <mergeCell ref="H74:H77"/>
    <mergeCell ref="H68:H70"/>
    <mergeCell ref="H71:H73"/>
    <mergeCell ref="O66:O67"/>
    <mergeCell ref="I63:I67"/>
    <mergeCell ref="O74:O77"/>
    <mergeCell ref="N74:N77"/>
    <mergeCell ref="Q93:Q94"/>
    <mergeCell ref="H91:H95"/>
    <mergeCell ref="K93:K94"/>
    <mergeCell ref="L93:L94"/>
    <mergeCell ref="M94:M95"/>
    <mergeCell ref="N94:N95"/>
    <mergeCell ref="O94:O95"/>
    <mergeCell ref="M74:M77"/>
    <mergeCell ref="M66:M67"/>
    <mergeCell ref="N66:N67"/>
    <mergeCell ref="N13:N16"/>
    <mergeCell ref="D23:D24"/>
    <mergeCell ref="D25:D26"/>
    <mergeCell ref="A29:A30"/>
    <mergeCell ref="F17:F18"/>
    <mergeCell ref="B17:B18"/>
    <mergeCell ref="B34:B35"/>
    <mergeCell ref="A41:A44"/>
    <mergeCell ref="C100:C101"/>
    <mergeCell ref="C96:C99"/>
    <mergeCell ref="D96:D99"/>
    <mergeCell ref="D100:D101"/>
    <mergeCell ref="F100:F101"/>
    <mergeCell ref="G100:G101"/>
    <mergeCell ref="G91:G95"/>
    <mergeCell ref="A81:A85"/>
    <mergeCell ref="A91:A95"/>
    <mergeCell ref="B91:B95"/>
    <mergeCell ref="I81:I90"/>
    <mergeCell ref="J81:J90"/>
    <mergeCell ref="M23:M24"/>
    <mergeCell ref="A31:A33"/>
    <mergeCell ref="N53:N56"/>
    <mergeCell ref="H41:H44"/>
    <mergeCell ref="A19:A20"/>
    <mergeCell ref="D38:D40"/>
    <mergeCell ref="A17:A18"/>
    <mergeCell ref="B19:B20"/>
    <mergeCell ref="B38:B40"/>
    <mergeCell ref="B27:B28"/>
    <mergeCell ref="D17:D18"/>
    <mergeCell ref="C31:C33"/>
    <mergeCell ref="B81:B85"/>
    <mergeCell ref="F19:F20"/>
    <mergeCell ref="C17:C18"/>
    <mergeCell ref="C19:C20"/>
    <mergeCell ref="F38:F40"/>
    <mergeCell ref="D36:D37"/>
    <mergeCell ref="G38:G40"/>
    <mergeCell ref="G17:G20"/>
    <mergeCell ref="F29:F30"/>
    <mergeCell ref="F31:F33"/>
    <mergeCell ref="F36:F37"/>
    <mergeCell ref="C27:C28"/>
    <mergeCell ref="C60:C62"/>
    <mergeCell ref="C68:C70"/>
    <mergeCell ref="D68:D70"/>
    <mergeCell ref="D60:D62"/>
    <mergeCell ref="A68:A70"/>
    <mergeCell ref="B68:B70"/>
    <mergeCell ref="A60:A62"/>
    <mergeCell ref="A63:A67"/>
    <mergeCell ref="B36:B37"/>
    <mergeCell ref="B53:B56"/>
    <mergeCell ref="B60:B62"/>
    <mergeCell ref="C41:C44"/>
    <mergeCell ref="C38:C40"/>
    <mergeCell ref="B63:B67"/>
    <mergeCell ref="C63:C67"/>
    <mergeCell ref="B57:B59"/>
    <mergeCell ref="A57:A59"/>
    <mergeCell ref="C57:C59"/>
    <mergeCell ref="A53:A56"/>
    <mergeCell ref="A36:A37"/>
    <mergeCell ref="A38:A40"/>
    <mergeCell ref="D71:D73"/>
    <mergeCell ref="D74:D77"/>
    <mergeCell ref="D110:D111"/>
    <mergeCell ref="G63:G67"/>
    <mergeCell ref="F60:F62"/>
    <mergeCell ref="H81:H90"/>
    <mergeCell ref="F102:F103"/>
    <mergeCell ref="D106:D107"/>
    <mergeCell ref="G41:G44"/>
    <mergeCell ref="D41:F44"/>
    <mergeCell ref="D53:D56"/>
    <mergeCell ref="D57:D59"/>
    <mergeCell ref="F57:F59"/>
    <mergeCell ref="G45:G48"/>
    <mergeCell ref="F45:F48"/>
    <mergeCell ref="D45:D48"/>
    <mergeCell ref="G49:G52"/>
    <mergeCell ref="F53:F56"/>
    <mergeCell ref="D63:F67"/>
    <mergeCell ref="D102:D103"/>
    <mergeCell ref="F110:F111"/>
    <mergeCell ref="D104:D105"/>
    <mergeCell ref="F106:F107"/>
    <mergeCell ref="G102:G103"/>
    <mergeCell ref="O45:O48"/>
    <mergeCell ref="B41:B44"/>
    <mergeCell ref="A49:A52"/>
    <mergeCell ref="B49:B52"/>
    <mergeCell ref="C49:C52"/>
    <mergeCell ref="A23:A24"/>
    <mergeCell ref="G21:G24"/>
    <mergeCell ref="O23:O24"/>
    <mergeCell ref="F23:F24"/>
    <mergeCell ref="F25:F26"/>
    <mergeCell ref="A45:A48"/>
    <mergeCell ref="M45:M48"/>
    <mergeCell ref="M49:M52"/>
    <mergeCell ref="H49:H52"/>
    <mergeCell ref="A21:A22"/>
    <mergeCell ref="F27:F28"/>
    <mergeCell ref="B45:B48"/>
    <mergeCell ref="C45:C48"/>
    <mergeCell ref="D49:D52"/>
    <mergeCell ref="F49:F52"/>
    <mergeCell ref="B21:B22"/>
    <mergeCell ref="C29:C30"/>
    <mergeCell ref="A34:A35"/>
    <mergeCell ref="O25:O26"/>
    <mergeCell ref="B23:B24"/>
    <mergeCell ref="F34:F35"/>
    <mergeCell ref="A153:K153"/>
    <mergeCell ref="A102:A103"/>
    <mergeCell ref="N102:N103"/>
    <mergeCell ref="D91:F95"/>
    <mergeCell ref="D86:D90"/>
    <mergeCell ref="D108:D109"/>
    <mergeCell ref="F108:F109"/>
    <mergeCell ref="M53:M56"/>
    <mergeCell ref="C53:C56"/>
    <mergeCell ref="G53:G56"/>
    <mergeCell ref="G57:G59"/>
    <mergeCell ref="G71:G73"/>
    <mergeCell ref="G60:G62"/>
    <mergeCell ref="H53:H56"/>
    <mergeCell ref="H60:H62"/>
    <mergeCell ref="F96:F99"/>
    <mergeCell ref="F68:F70"/>
    <mergeCell ref="G68:G70"/>
    <mergeCell ref="F71:F73"/>
    <mergeCell ref="G74:G77"/>
    <mergeCell ref="D81:F85"/>
    <mergeCell ref="F86:F90"/>
    <mergeCell ref="O49:O52"/>
    <mergeCell ref="O53:O56"/>
    <mergeCell ref="O57:O59"/>
    <mergeCell ref="G81:G90"/>
    <mergeCell ref="G106:G107"/>
    <mergeCell ref="G96:G99"/>
    <mergeCell ref="N57:N59"/>
    <mergeCell ref="M57:M59"/>
    <mergeCell ref="N49:N52"/>
    <mergeCell ref="H78:H80"/>
    <mergeCell ref="H57:H59"/>
    <mergeCell ref="G104:G105"/>
    <mergeCell ref="A71:A73"/>
    <mergeCell ref="C134:C136"/>
    <mergeCell ref="A96:A99"/>
    <mergeCell ref="C137:C139"/>
    <mergeCell ref="B130:B133"/>
    <mergeCell ref="B137:B139"/>
    <mergeCell ref="B134:B136"/>
    <mergeCell ref="A86:A90"/>
    <mergeCell ref="B86:B90"/>
    <mergeCell ref="B71:B73"/>
    <mergeCell ref="C71:C73"/>
    <mergeCell ref="A74:A77"/>
    <mergeCell ref="B74:B77"/>
    <mergeCell ref="C74:C77"/>
    <mergeCell ref="A106:A107"/>
    <mergeCell ref="B106:B107"/>
    <mergeCell ref="A104:A105"/>
    <mergeCell ref="C104:C105"/>
    <mergeCell ref="B110:B111"/>
    <mergeCell ref="C110:C111"/>
    <mergeCell ref="B108:B109"/>
    <mergeCell ref="B141:K141"/>
    <mergeCell ref="A142:K142"/>
    <mergeCell ref="A125:A126"/>
    <mergeCell ref="B125:B126"/>
    <mergeCell ref="A78:A80"/>
    <mergeCell ref="B78:B80"/>
    <mergeCell ref="C78:C80"/>
    <mergeCell ref="D78:D80"/>
    <mergeCell ref="F78:F80"/>
    <mergeCell ref="G78:G80"/>
    <mergeCell ref="A108:A109"/>
    <mergeCell ref="F104:F105"/>
    <mergeCell ref="G117:G120"/>
    <mergeCell ref="D112:F116"/>
    <mergeCell ref="G108:G109"/>
    <mergeCell ref="G121:G124"/>
    <mergeCell ref="G110:G111"/>
    <mergeCell ref="F74:F77"/>
    <mergeCell ref="C86:C90"/>
    <mergeCell ref="O102:O103"/>
    <mergeCell ref="H130:H139"/>
    <mergeCell ref="H112:H126"/>
    <mergeCell ref="F125:F126"/>
    <mergeCell ref="M102:M103"/>
    <mergeCell ref="O113:O116"/>
    <mergeCell ref="M112:M116"/>
    <mergeCell ref="N113:N116"/>
    <mergeCell ref="A100:A101"/>
    <mergeCell ref="G130:G139"/>
    <mergeCell ref="H104:H111"/>
    <mergeCell ref="D117:D120"/>
    <mergeCell ref="D121:D124"/>
    <mergeCell ref="D137:D139"/>
    <mergeCell ref="E134:E139"/>
    <mergeCell ref="J117:J120"/>
    <mergeCell ref="I117:I120"/>
    <mergeCell ref="F117:F120"/>
    <mergeCell ref="F121:F124"/>
    <mergeCell ref="G125:G126"/>
    <mergeCell ref="F137:F139"/>
    <mergeCell ref="F134:F136"/>
    <mergeCell ref="D130:F133"/>
    <mergeCell ref="G112:G116"/>
    <mergeCell ref="H96:H103"/>
    <mergeCell ref="B96:B99"/>
    <mergeCell ref="C106:C107"/>
    <mergeCell ref="C102:C103"/>
    <mergeCell ref="C108:C109"/>
    <mergeCell ref="B100:B101"/>
    <mergeCell ref="B102:B103"/>
    <mergeCell ref="D134:D136"/>
    <mergeCell ref="A146:L146"/>
    <mergeCell ref="A134:A136"/>
    <mergeCell ref="A152:K152"/>
    <mergeCell ref="C81:C85"/>
    <mergeCell ref="A171:K171"/>
    <mergeCell ref="A172:K172"/>
    <mergeCell ref="A169:K169"/>
    <mergeCell ref="C148:K148"/>
    <mergeCell ref="A154:K154"/>
    <mergeCell ref="A155:K155"/>
    <mergeCell ref="C140:J140"/>
    <mergeCell ref="A110:A111"/>
    <mergeCell ref="A117:A120"/>
    <mergeCell ref="B117:B120"/>
    <mergeCell ref="A121:A124"/>
    <mergeCell ref="B121:B124"/>
    <mergeCell ref="A130:A133"/>
    <mergeCell ref="A137:A139"/>
    <mergeCell ref="A112:A116"/>
    <mergeCell ref="B112:B116"/>
    <mergeCell ref="D125:D126"/>
    <mergeCell ref="C127:J127"/>
    <mergeCell ref="B104:B105"/>
    <mergeCell ref="A151:K151"/>
    <mergeCell ref="A160:K160"/>
    <mergeCell ref="A170:K170"/>
    <mergeCell ref="A166:K166"/>
    <mergeCell ref="A157:K157"/>
    <mergeCell ref="A158:K158"/>
    <mergeCell ref="A150:K150"/>
    <mergeCell ref="A156:K156"/>
    <mergeCell ref="A149:K149"/>
    <mergeCell ref="A167:K167"/>
    <mergeCell ref="A168:K168"/>
    <mergeCell ref="A161:K161"/>
    <mergeCell ref="A162:K162"/>
    <mergeCell ref="A163:K163"/>
    <mergeCell ref="A164:K164"/>
    <mergeCell ref="A165:K165"/>
    <mergeCell ref="A159:K159"/>
  </mergeCells>
  <pageMargins left="0.70866141732283472" right="0.70866141732283472" top="0.74803149606299213" bottom="0.74803149606299213" header="0.31496062992125984" footer="0.31496062992125984"/>
  <pageSetup paperSize="9" scale="70" firstPageNumber="63" fitToHeight="0" orientation="landscape" useFirstPageNumber="1" r:id="rId1"/>
  <headerFooter>
    <oddHeader>&amp;C&amp;P</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10</vt:i4>
      </vt:variant>
      <vt:variant>
        <vt:lpstr>Įvardytieji diapazonai</vt:lpstr>
      </vt:variant>
      <vt:variant>
        <vt:i4>3</vt:i4>
      </vt:variant>
    </vt:vector>
  </HeadingPairs>
  <TitlesOfParts>
    <vt:vector size="13" baseType="lpstr">
      <vt:lpstr>1 Programa</vt:lpstr>
      <vt:lpstr>2 programa </vt:lpstr>
      <vt:lpstr>3 programa</vt:lpstr>
      <vt:lpstr>8 programa</vt:lpstr>
      <vt:lpstr>10 programa</vt:lpstr>
      <vt:lpstr>11 programa</vt:lpstr>
      <vt:lpstr>13 programa</vt:lpstr>
      <vt:lpstr>14 programa</vt:lpstr>
      <vt:lpstr>15 programa</vt:lpstr>
      <vt:lpstr>Priemonių vykdytojų kodai </vt:lpstr>
      <vt:lpstr>'1 Programa'!Print_Area</vt:lpstr>
      <vt:lpstr>'10 programa'!Print_Area</vt:lpstr>
      <vt:lpstr>'2 programa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Bajorūnė</dc:creator>
  <cp:lastModifiedBy>Diana Bajorūnė</cp:lastModifiedBy>
  <dcterms:created xsi:type="dcterms:W3CDTF">2024-10-25T12:15:45Z</dcterms:created>
  <dcterms:modified xsi:type="dcterms:W3CDTF">2024-10-31T07:23:40Z</dcterms:modified>
</cp:coreProperties>
</file>